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11760" activeTab="1"/>
  </bookViews>
  <sheets>
    <sheet name="важное" sheetId="1" r:id="rId1"/>
    <sheet name="прайс-заявка" sheetId="2" r:id="rId2"/>
  </sheets>
  <definedNames>
    <definedName name="_xlnm.Print_Area" localSheetId="1">'прайс-заявка'!$A$1:$O$124</definedName>
  </definedNames>
  <calcPr fullCalcOnLoad="1" refMode="R1C1"/>
</workbook>
</file>

<file path=xl/comments2.xml><?xml version="1.0" encoding="utf-8"?>
<comments xmlns="http://schemas.openxmlformats.org/spreadsheetml/2006/main">
  <authors>
    <author>Оля</author>
  </authors>
  <commentList>
    <comment ref="D2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 по 5 графита, серых, бежевых, белых</t>
        </r>
      </text>
    </comment>
    <comment ref="D2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20 черных, по 5 бежевых и белых</t>
        </r>
      </text>
    </comment>
    <comment ref="D2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20 черных, по 5 серых и белых</t>
        </r>
      </text>
    </comment>
    <comment ref="D2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15черных,
по 5 синих, серых, белых</t>
        </r>
      </text>
    </comment>
    <comment ref="D2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15черных,
по 5 синих, бежевых, белых</t>
        </r>
      </text>
    </comment>
    <comment ref="D25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15черных,
по 5 синих, графита, белых</t>
        </r>
      </text>
    </comment>
    <comment ref="D3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6черных, 
по 4 бежевых, белых,
по 3 серых, графита</t>
        </r>
      </text>
    </comment>
    <comment ref="D35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 бежевых и белых</t>
        </r>
      </text>
    </comment>
    <comment ref="D36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серых и бежевых</t>
        </r>
      </text>
    </comment>
    <comment ref="D37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бежевых и белых</t>
        </r>
      </text>
    </comment>
    <comment ref="D38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белых</t>
        </r>
      </text>
    </comment>
    <comment ref="D39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синих</t>
        </r>
      </text>
    </comment>
    <comment ref="D4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бежевых</t>
        </r>
      </text>
    </comment>
    <comment ref="D4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синих и бежевых </t>
        </r>
      </text>
    </comment>
    <comment ref="D4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графита и белых </t>
        </r>
      </text>
    </comment>
    <comment ref="D4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4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7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6черных, 
по 4 бежевых, белых,
по 3 серых, графита</t>
        </r>
      </text>
    </comment>
    <comment ref="D7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 бежевых и белых</t>
        </r>
      </text>
    </comment>
    <comment ref="D7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серых и бежевых</t>
        </r>
      </text>
    </comment>
    <comment ref="D75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бежевых и белых</t>
        </r>
      </text>
    </comment>
    <comment ref="D76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белых</t>
        </r>
      </text>
    </comment>
    <comment ref="D77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синих</t>
        </r>
      </text>
    </comment>
    <comment ref="D78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бежевых</t>
        </r>
      </text>
    </comment>
    <comment ref="D79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синих и бежевых </t>
        </r>
      </text>
    </comment>
    <comment ref="D8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графита и белых </t>
        </r>
      </text>
    </comment>
    <comment ref="D8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8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J12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вы можете получить дополнительную скидку в зависимости от суммы заказа. См. на листе "важное"</t>
        </r>
      </text>
    </comment>
    <comment ref="D5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6черных, 
по 4 бежевых, белых,
по 3 серых, графита</t>
        </r>
      </text>
    </comment>
    <comment ref="D5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 бежевых и белых</t>
        </r>
      </text>
    </comment>
    <comment ref="D55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серых и бежевых</t>
        </r>
      </text>
    </comment>
    <comment ref="D56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бежевых и белых</t>
        </r>
      </text>
    </comment>
    <comment ref="D57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белых</t>
        </r>
      </text>
    </comment>
    <comment ref="D58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синих</t>
        </r>
      </text>
    </comment>
    <comment ref="D59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бежевых</t>
        </r>
      </text>
    </comment>
    <comment ref="D6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синих и бежевых </t>
        </r>
      </text>
    </comment>
    <comment ref="D6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графита и белых </t>
        </r>
      </text>
    </comment>
    <comment ref="D6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6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</commentList>
</comments>
</file>

<file path=xl/sharedStrings.xml><?xml version="1.0" encoding="utf-8"?>
<sst xmlns="http://schemas.openxmlformats.org/spreadsheetml/2006/main" count="207" uniqueCount="108">
  <si>
    <t>Бланк заказа</t>
  </si>
  <si>
    <t>Всего коробок каждого вида, шт.</t>
  </si>
  <si>
    <t>№ п/п</t>
  </si>
  <si>
    <t>Наименование</t>
  </si>
  <si>
    <t>Цвета (пар):</t>
  </si>
  <si>
    <t>Размеры (шт)</t>
  </si>
  <si>
    <t>Количество</t>
  </si>
  <si>
    <t>Сумма, руб.</t>
  </si>
  <si>
    <t>25 
(38-40)</t>
  </si>
  <si>
    <t>27 
(41-43)</t>
  </si>
  <si>
    <t>29 
(44-46)</t>
  </si>
  <si>
    <t>Кол-во пар</t>
  </si>
  <si>
    <t>Цена за пару, руб.</t>
  </si>
  <si>
    <t>Итого:</t>
  </si>
  <si>
    <t>Носки без упаковки</t>
  </si>
  <si>
    <t>Размеры (шт.)</t>
  </si>
  <si>
    <t>Цена, руб.</t>
  </si>
  <si>
    <t>женские</t>
  </si>
  <si>
    <t xml:space="preserve">мужские </t>
  </si>
  <si>
    <t>23 
(35-37)</t>
  </si>
  <si>
    <t>25  
(38-40)</t>
  </si>
  <si>
    <t>27
(41-43)</t>
  </si>
  <si>
    <t>29
(44-46)</t>
  </si>
  <si>
    <t>Женский комлект "Неделька" 7 пар (шт)</t>
  </si>
  <si>
    <t>Комплект подследников для мокасин из 3 пар (шт)</t>
  </si>
  <si>
    <t>Мешок для стирки и сбора носков (шт)</t>
  </si>
  <si>
    <t>Комплект носков 100 пар (Эконом, бамбук)</t>
  </si>
  <si>
    <t>Комплект носков 100 пар (БИЗНЕС, Кавальери)</t>
  </si>
  <si>
    <t>коробок</t>
  </si>
  <si>
    <t>руб</t>
  </si>
  <si>
    <t>Компания: НосМаг.ру (ИП Вахрушев В.А.)</t>
  </si>
  <si>
    <t>www.nosmag.ru</t>
  </si>
  <si>
    <t>г. Москва, Врачебный проезд, д. 11, корп. 3</t>
  </si>
  <si>
    <t>opt@nosmag.ru</t>
  </si>
  <si>
    <t>Важное !!!</t>
  </si>
  <si>
    <t>Минимальная сумма заказа для оптовых покупок 10 000 руб</t>
  </si>
  <si>
    <t>Доставка за наш счет до транспортной компании, которую вы выберете. Вы соответственно оплачиваете доставку ТК до вашего города.</t>
  </si>
  <si>
    <t>микс №1</t>
  </si>
  <si>
    <t>микс №4</t>
  </si>
  <si>
    <t>микс №5</t>
  </si>
  <si>
    <t>микс №6</t>
  </si>
  <si>
    <t>микс №7</t>
  </si>
  <si>
    <t>микс №8</t>
  </si>
  <si>
    <t>микс №9</t>
  </si>
  <si>
    <t>микс №10</t>
  </si>
  <si>
    <t>микс №11</t>
  </si>
  <si>
    <t>микс №12</t>
  </si>
  <si>
    <t>микс №13</t>
  </si>
  <si>
    <t>микс №14</t>
  </si>
  <si>
    <t>микс №15</t>
  </si>
  <si>
    <t>микс №16</t>
  </si>
  <si>
    <t>Вид микса и содержимого</t>
  </si>
  <si>
    <r>
      <t>Принимаем заказы на количество</t>
    </r>
    <r>
      <rPr>
        <sz val="11"/>
        <color indexed="10"/>
        <rFont val="Arial Cyr"/>
        <family val="0"/>
      </rPr>
      <t xml:space="preserve"> кратно 5шт в каждом цвете и размере.</t>
    </r>
  </si>
  <si>
    <t>пар</t>
  </si>
  <si>
    <t>Размеры</t>
  </si>
  <si>
    <t>Дизайнерская упаковка 10 пар</t>
  </si>
  <si>
    <t>черные</t>
  </si>
  <si>
    <t xml:space="preserve">
Дизайнерская упаковка 
20 пар</t>
  </si>
  <si>
    <t>Для подарочного и черного кейсов наполнение по миксам одинаковое, но пока фотографии по ним есть только 1 виде.</t>
  </si>
  <si>
    <t>Носки поштучно можно выбирать любое количество, кратное 5шт в каждом размере и цвете - то есть каждая заполненная ячейка должна быть кратна 5шт.</t>
  </si>
  <si>
    <t>Все кейсы можно посмотреть здесь.</t>
  </si>
  <si>
    <t>Все последующие изменения в дальнейшем будут отражаться в этом листе, чтобы вы всегда могли о них узнать, когда понадобится, скачав по старой ссылке этот прайс. Если будут происходить кардинальные изменения в прайсе, мы сообщим о них как можно раньше в письме - поэтому следите за нашими рассылками.</t>
  </si>
  <si>
    <t>Новость!</t>
  </si>
  <si>
    <t>Носки вяжутся по заказу NosMag.Ru на станках 186 игл в барабане, из высококачественного гребенного хлопка.
- Ориентированное плетение;
- Двойная, мягкая, комфортная резинка;
- Усиленные пятка и мысок; 
- ГОСТ 8541-94</t>
  </si>
  <si>
    <t>Вид и содержимое:</t>
  </si>
  <si>
    <t>Состав: 
90% - хлопок, 
7% - полиамид, 
3% - лайкра</t>
  </si>
  <si>
    <t>Состав: 
82% - хлопок, 
15% - полиамид, 
3% - эластан</t>
  </si>
  <si>
    <t xml:space="preserve">Носки мужские БИЗНЕС </t>
  </si>
  <si>
    <t>Появились носки другого производителя: фабрика "Челны Текстиль" в г. Набережные Челны.</t>
  </si>
  <si>
    <t>фабрика "Гранд Сокс", 
Санкт-Петербург</t>
  </si>
  <si>
    <t>фабрика "Челны Текстиль" , 
Набережные Челны.</t>
  </si>
  <si>
    <t>Дизайнерская упаковка 20 пар</t>
  </si>
  <si>
    <t>Черный кейс 20 пар</t>
  </si>
  <si>
    <t>Черный кейс 30 пар</t>
  </si>
  <si>
    <t>Носки мужские СТАНДАРТ+</t>
  </si>
  <si>
    <t>Итого</t>
  </si>
  <si>
    <t xml:space="preserve">
Носки мужские БИЗНЕС
</t>
  </si>
  <si>
    <t>Производитель: 
          фабрика "Гранд-Сокс", 
           г. Санкт-Петербург</t>
  </si>
  <si>
    <t xml:space="preserve">        Состав: 
90% - хлопок, 
7% - полиамид, 
3% - лайкра</t>
  </si>
  <si>
    <t xml:space="preserve">         Состав: 
82% - хлопок, 
15% - полиамид, 
3% - эластан</t>
  </si>
  <si>
    <t xml:space="preserve">
Носки мужские СТАНДАРТ+
</t>
  </si>
  <si>
    <t>Производитель: 
           фабрика "Челны Текстиль", 
           г. Набережные Челны</t>
  </si>
  <si>
    <t>Носки вяжутся по заказу NosMag.Ru на уникальных станках, с классом вязки 18 (200 игл в барабане).
- Ориентированное плетение;
- Двойная комфортная резинка; 
- Класс - бизнес, 
- ГОСТ 8541-94</t>
  </si>
  <si>
    <t>Поштучные</t>
  </si>
  <si>
    <t>Комплект укороченных носков из 3 пар (шт)</t>
  </si>
  <si>
    <t>произвольный</t>
  </si>
  <si>
    <t>Дополнительная скидка</t>
  </si>
  <si>
    <t>К оплате</t>
  </si>
  <si>
    <r>
      <t xml:space="preserve">Можно заказать </t>
    </r>
    <r>
      <rPr>
        <u val="single"/>
        <sz val="10"/>
        <rFont val="Arial Cyr"/>
        <family val="0"/>
      </rPr>
      <t>фиксированные миксы</t>
    </r>
    <r>
      <rPr>
        <sz val="10"/>
        <rFont val="Arial Cyr"/>
        <family val="0"/>
      </rPr>
      <t xml:space="preserve"> из классических 6 цветов носков, а можно их </t>
    </r>
    <r>
      <rPr>
        <u val="single"/>
        <sz val="10"/>
        <rFont val="Arial Cyr"/>
        <family val="0"/>
      </rPr>
      <t>изменить по</t>
    </r>
    <r>
      <rPr>
        <sz val="10"/>
        <rFont val="Arial Cyr"/>
        <family val="0"/>
      </rPr>
      <t xml:space="preserve"> вашему </t>
    </r>
    <r>
      <rPr>
        <u val="single"/>
        <sz val="10"/>
        <rFont val="Arial Cyr"/>
        <family val="0"/>
      </rPr>
      <t>желанию</t>
    </r>
    <r>
      <rPr>
        <sz val="10"/>
        <rFont val="Arial Cyr"/>
        <family val="0"/>
      </rPr>
      <t xml:space="preserve"> на любую другую пропорцию по цветам - для этого используйте пожалуйста строки, которые разворачиваются на значке "+" слева таблицы. В разноцветных ячейках пропишите кол-во пар каждого цвета носков.</t>
    </r>
  </si>
  <si>
    <t>P.S.</t>
  </si>
  <si>
    <t>Прайс</t>
  </si>
  <si>
    <t>Теперь наши оптовые покупатели могут получить дополнительную скидку на больших объемах! 
При сумме заказа от 50 000 до 99 999 руб - скидка 3%
При сумме заказа от 100 000 руб - 5%</t>
  </si>
  <si>
    <t>Теперь носки ДВУХ фабрик!</t>
  </si>
  <si>
    <t>Эту дополнительную скидку вы можете рассматривать, как личный бонус или дать эту скидку своим покупателям!</t>
  </si>
  <si>
    <t xml:space="preserve">черные </t>
  </si>
  <si>
    <t>Теперь черные кейсы поставляются без пластиковых ручек! Будем вместе вносить вклад в поддержание экологии!</t>
  </si>
  <si>
    <r>
      <t xml:space="preserve">По качеству они мало уступают носкам фабрики "Гранд-Сокс". </t>
    </r>
    <r>
      <rPr>
        <u val="single"/>
        <sz val="10"/>
        <rFont val="Arial Cyr"/>
        <family val="0"/>
      </rPr>
      <t>Цена ниже</t>
    </r>
    <r>
      <rPr>
        <sz val="10"/>
        <rFont val="Arial Cyr"/>
        <family val="0"/>
      </rPr>
      <t xml:space="preserve"> в силу того, что наши клиенты не знакомы с качеством носков нового производителя! Сравнение свойств:</t>
    </r>
  </si>
  <si>
    <t>Смотреть фото</t>
  </si>
  <si>
    <t xml:space="preserve">Комплект "De-Luxe" из 7 пар </t>
  </si>
  <si>
    <t>Дизайнерская упаковка 20 пар (БЕЗ СУРГУЧА И БЕЧЕВКИ)</t>
  </si>
  <si>
    <t>У нас Новинка!!!
В продаже появился комплект "De-Luxe" из 7 пар носков "Стандарт+" и "Бизнес" по очень выгодной цене, которая будет действовать до 7 февраля включительно!!!</t>
  </si>
  <si>
    <t>Появилась новая позиция - дизайнерские 20-парные комплекты с любым наполнением БЕЗ бечевки и сургучной печати по более низкой цене!</t>
  </si>
  <si>
    <t>Не забудьте заполнить данные о себе, доставке и способе оплате внизу заявки!</t>
  </si>
  <si>
    <t>При большой загрузке склада в январе и феврале сроки отгрузки будут увеличены до 4-5 дней с момента оплаты! Приносим извинения за неудобства!</t>
  </si>
  <si>
    <r>
      <t xml:space="preserve">Оптовый </t>
    </r>
    <r>
      <rPr>
        <u val="single"/>
        <sz val="10"/>
        <rFont val="Arial Cyr"/>
        <family val="0"/>
      </rPr>
      <t>склад</t>
    </r>
    <r>
      <rPr>
        <sz val="10"/>
        <rFont val="Arial Cyr"/>
        <family val="0"/>
      </rPr>
      <t xml:space="preserve"> находится </t>
    </r>
    <r>
      <rPr>
        <u val="single"/>
        <sz val="10"/>
        <rFont val="Arial Cyr"/>
        <family val="0"/>
      </rPr>
      <t>в Ижевске</t>
    </r>
    <r>
      <rPr>
        <sz val="10"/>
        <rFont val="Arial Cyr"/>
        <family val="0"/>
      </rPr>
      <t>. Оплата возможна на расчетный счет либо на карту Сбербанка (номер карты вышлем со счетом после вашей заявки).</t>
    </r>
  </si>
  <si>
    <t>Не принимаем с 30 января заявки на 10парные комплекты в любом наполнении!</t>
  </si>
  <si>
    <t>Комплект "De-Luxe" из 7 пар</t>
  </si>
  <si>
    <t>Выберите носки в нужной упаковке с подходящим миксом по цветам (в них кол-во пар не меняется), либо на "+" разверните строки, в которых можно сделать произвольный микс. Укажите размеры.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</si>
</sst>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000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i/>
      <u val="single"/>
      <sz val="11"/>
      <color indexed="12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1"/>
      <color indexed="10"/>
      <name val="Arial Cyr"/>
      <family val="0"/>
    </font>
    <font>
      <b/>
      <i/>
      <sz val="11"/>
      <color indexed="12"/>
      <name val="Arial Cyr"/>
      <family val="0"/>
    </font>
    <font>
      <i/>
      <sz val="14"/>
      <color indexed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9"/>
      <name val="Bodoni MT Black"/>
      <family val="1"/>
    </font>
    <font>
      <b/>
      <sz val="11"/>
      <name val="Bodoni MT Black"/>
      <family val="1"/>
    </font>
    <font>
      <b/>
      <i/>
      <u val="single"/>
      <sz val="10"/>
      <name val="Arial Cyr"/>
      <family val="0"/>
    </font>
    <font>
      <b/>
      <i/>
      <u val="single"/>
      <sz val="10"/>
      <color indexed="12"/>
      <name val="Arial Cyr"/>
      <family val="0"/>
    </font>
    <font>
      <sz val="22"/>
      <color indexed="22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i/>
      <u val="single"/>
      <sz val="9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3" fontId="29" fillId="24" borderId="10" xfId="0" applyNumberFormat="1" applyFont="1" applyFill="1" applyBorder="1" applyAlignment="1">
      <alignment horizontal="center" vertical="center"/>
    </xf>
    <xf numFmtId="3" fontId="0" fillId="25" borderId="11" xfId="0" applyNumberFormat="1" applyFont="1" applyFill="1" applyBorder="1" applyAlignment="1">
      <alignment horizontal="center" vertical="center"/>
    </xf>
    <xf numFmtId="3" fontId="0" fillId="21" borderId="11" xfId="0" applyNumberFormat="1" applyFill="1" applyBorder="1" applyAlignment="1">
      <alignment horizontal="center" vertical="center"/>
    </xf>
    <xf numFmtId="3" fontId="0" fillId="20" borderId="11" xfId="0" applyNumberFormat="1" applyFill="1" applyBorder="1" applyAlignment="1">
      <alignment horizontal="center" vertical="center"/>
    </xf>
    <xf numFmtId="3" fontId="0" fillId="23" borderId="11" xfId="0" applyNumberFormat="1" applyFill="1" applyBorder="1" applyAlignment="1">
      <alignment horizontal="center" vertical="center"/>
    </xf>
    <xf numFmtId="3" fontId="0" fillId="26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3" fontId="0" fillId="25" borderId="14" xfId="0" applyNumberFormat="1" applyFont="1" applyFill="1" applyBorder="1" applyAlignment="1">
      <alignment horizontal="center" vertical="center"/>
    </xf>
    <xf numFmtId="3" fontId="0" fillId="21" borderId="14" xfId="0" applyNumberFormat="1" applyFill="1" applyBorder="1" applyAlignment="1">
      <alignment horizontal="center" vertical="center"/>
    </xf>
    <xf numFmtId="3" fontId="0" fillId="20" borderId="14" xfId="0" applyNumberFormat="1" applyFill="1" applyBorder="1" applyAlignment="1">
      <alignment horizontal="center" vertical="center"/>
    </xf>
    <xf numFmtId="3" fontId="0" fillId="23" borderId="14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31" fillId="0" borderId="15" xfId="0" applyNumberFormat="1" applyFont="1" applyBorder="1" applyAlignment="1" applyProtection="1">
      <alignment horizontal="center" vertical="center" wrapText="1"/>
      <protection hidden="1"/>
    </xf>
    <xf numFmtId="3" fontId="31" fillId="0" borderId="16" xfId="0" applyNumberFormat="1" applyFont="1" applyBorder="1" applyAlignment="1" applyProtection="1">
      <alignment horizontal="center" vertical="center" wrapText="1"/>
      <protection hidden="1"/>
    </xf>
    <xf numFmtId="4" fontId="0" fillId="0" borderId="17" xfId="0" applyNumberFormat="1" applyFont="1" applyBorder="1" applyAlignment="1" applyProtection="1">
      <alignment horizontal="right" vertical="center"/>
      <protection/>
    </xf>
    <xf numFmtId="3" fontId="29" fillId="24" borderId="18" xfId="0" applyNumberFormat="1" applyFont="1" applyFill="1" applyBorder="1" applyAlignment="1">
      <alignment horizontal="center" vertical="center"/>
    </xf>
    <xf numFmtId="3" fontId="0" fillId="25" borderId="19" xfId="0" applyNumberFormat="1" applyFont="1" applyFill="1" applyBorder="1" applyAlignment="1">
      <alignment horizontal="center" vertical="center"/>
    </xf>
    <xf numFmtId="3" fontId="0" fillId="21" borderId="19" xfId="0" applyNumberFormat="1" applyFill="1" applyBorder="1" applyAlignment="1">
      <alignment horizontal="center" vertical="center"/>
    </xf>
    <xf numFmtId="3" fontId="0" fillId="20" borderId="19" xfId="0" applyNumberFormat="1" applyFill="1" applyBorder="1" applyAlignment="1">
      <alignment horizontal="center" vertical="center"/>
    </xf>
    <xf numFmtId="3" fontId="0" fillId="23" borderId="19" xfId="0" applyNumberFormat="1" applyFill="1" applyBorder="1" applyAlignment="1">
      <alignment horizontal="center" vertical="center"/>
    </xf>
    <xf numFmtId="3" fontId="0" fillId="26" borderId="20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31" fillId="0" borderId="21" xfId="0" applyNumberFormat="1" applyFont="1" applyBorder="1" applyAlignment="1" applyProtection="1">
      <alignment horizontal="center" vertical="center" wrapText="1"/>
      <protection hidden="1"/>
    </xf>
    <xf numFmtId="0" fontId="0" fillId="26" borderId="0" xfId="0" applyFill="1" applyBorder="1" applyAlignment="1">
      <alignment vertical="center"/>
    </xf>
    <xf numFmtId="0" fontId="0" fillId="26" borderId="0" xfId="0" applyFill="1" applyAlignment="1">
      <alignment vertical="center" wrapText="1"/>
    </xf>
    <xf numFmtId="0" fontId="0" fillId="26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3" fontId="31" fillId="0" borderId="23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3" fontId="31" fillId="0" borderId="0" xfId="0" applyNumberFormat="1" applyFont="1" applyAlignment="1">
      <alignment horizontal="center" vertical="center"/>
    </xf>
    <xf numFmtId="0" fontId="0" fillId="26" borderId="0" xfId="0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29" fillId="24" borderId="13" xfId="0" applyNumberFormat="1" applyFont="1" applyFill="1" applyBorder="1" applyAlignment="1">
      <alignment horizontal="center" vertical="center" wrapText="1"/>
    </xf>
    <xf numFmtId="0" fontId="0" fillId="25" borderId="14" xfId="0" applyNumberFormat="1" applyFont="1" applyFill="1" applyBorder="1" applyAlignment="1">
      <alignment horizontal="center" vertical="center" wrapText="1"/>
    </xf>
    <xf numFmtId="0" fontId="0" fillId="21" borderId="14" xfId="0" applyNumberFormat="1" applyFont="1" applyFill="1" applyBorder="1" applyAlignment="1">
      <alignment horizontal="center" vertical="center" wrapText="1"/>
    </xf>
    <xf numFmtId="0" fontId="0" fillId="20" borderId="14" xfId="0" applyNumberFormat="1" applyFont="1" applyFill="1" applyBorder="1" applyAlignment="1">
      <alignment horizontal="center" vertical="center" wrapText="1"/>
    </xf>
    <xf numFmtId="0" fontId="0" fillId="23" borderId="14" xfId="0" applyNumberFormat="1" applyFont="1" applyFill="1" applyBorder="1" applyAlignment="1">
      <alignment horizontal="center" vertical="center" wrapText="1"/>
    </xf>
    <xf numFmtId="0" fontId="0" fillId="26" borderId="17" xfId="0" applyNumberFormat="1" applyFont="1" applyFill="1" applyBorder="1" applyAlignment="1">
      <alignment horizontal="center" vertical="center" wrapText="1"/>
    </xf>
    <xf numFmtId="49" fontId="0" fillId="4" borderId="24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 applyProtection="1">
      <alignment horizontal="center" vertical="center"/>
      <protection locked="0"/>
    </xf>
    <xf numFmtId="4" fontId="33" fillId="0" borderId="25" xfId="0" applyNumberFormat="1" applyFont="1" applyBorder="1" applyAlignment="1" applyProtection="1">
      <alignment vertical="center"/>
      <protection/>
    </xf>
    <xf numFmtId="0" fontId="0" fillId="26" borderId="2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3" fontId="31" fillId="4" borderId="28" xfId="0" applyNumberFormat="1" applyFont="1" applyFill="1" applyBorder="1" applyAlignment="1">
      <alignment horizontal="center" vertical="center" wrapText="1"/>
    </xf>
    <xf numFmtId="4" fontId="0" fillId="4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/>
    </xf>
    <xf numFmtId="3" fontId="31" fillId="0" borderId="31" xfId="0" applyNumberFormat="1" applyFont="1" applyBorder="1" applyAlignment="1" applyProtection="1">
      <alignment horizontal="center" vertical="center"/>
      <protection/>
    </xf>
    <xf numFmtId="4" fontId="0" fillId="0" borderId="25" xfId="0" applyNumberFormat="1" applyFont="1" applyBorder="1" applyAlignment="1" applyProtection="1">
      <alignment horizontal="right" vertical="center"/>
      <protection/>
    </xf>
    <xf numFmtId="3" fontId="38" fillId="27" borderId="32" xfId="0" applyNumberFormat="1" applyFont="1" applyFill="1" applyBorder="1" applyAlignment="1" applyProtection="1">
      <alignment horizontal="center" vertical="center"/>
      <protection/>
    </xf>
    <xf numFmtId="4" fontId="38" fillId="27" borderId="32" xfId="0" applyNumberFormat="1" applyFont="1" applyFill="1" applyBorder="1" applyAlignment="1" applyProtection="1">
      <alignment horizontal="center" vertical="center"/>
      <protection/>
    </xf>
    <xf numFmtId="0" fontId="33" fillId="27" borderId="32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3" fontId="0" fillId="0" borderId="33" xfId="0" applyNumberForma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49" fontId="0" fillId="4" borderId="34" xfId="0" applyNumberFormat="1" applyFont="1" applyFill="1" applyBorder="1" applyAlignment="1">
      <alignment horizontal="center" vertical="center" wrapText="1"/>
    </xf>
    <xf numFmtId="49" fontId="0" fillId="4" borderId="35" xfId="0" applyNumberFormat="1" applyFont="1" applyFill="1" applyBorder="1" applyAlignment="1">
      <alignment horizontal="center" vertical="center" wrapText="1"/>
    </xf>
    <xf numFmtId="4" fontId="30" fillId="0" borderId="36" xfId="0" applyNumberFormat="1" applyFont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>
      <alignment horizontal="center" vertical="center" wrapText="1"/>
    </xf>
    <xf numFmtId="3" fontId="33" fillId="0" borderId="30" xfId="0" applyNumberFormat="1" applyFont="1" applyBorder="1" applyAlignment="1" applyProtection="1">
      <alignment horizontal="right" vertical="center"/>
      <protection locked="0"/>
    </xf>
    <xf numFmtId="0" fontId="44" fillId="25" borderId="38" xfId="0" applyNumberFormat="1" applyFont="1" applyFill="1" applyBorder="1" applyAlignment="1">
      <alignment horizontal="center" vertical="center" wrapText="1"/>
    </xf>
    <xf numFmtId="0" fontId="44" fillId="21" borderId="38" xfId="0" applyNumberFormat="1" applyFont="1" applyFill="1" applyBorder="1" applyAlignment="1">
      <alignment horizontal="center" vertical="center" wrapText="1"/>
    </xf>
    <xf numFmtId="0" fontId="44" fillId="20" borderId="38" xfId="0" applyNumberFormat="1" applyFont="1" applyFill="1" applyBorder="1" applyAlignment="1">
      <alignment horizontal="center" vertical="center" wrapText="1"/>
    </xf>
    <xf numFmtId="0" fontId="44" fillId="23" borderId="38" xfId="0" applyNumberFormat="1" applyFont="1" applyFill="1" applyBorder="1" applyAlignment="1">
      <alignment horizontal="center" vertical="center" wrapText="1"/>
    </xf>
    <xf numFmtId="0" fontId="44" fillId="26" borderId="39" xfId="0" applyNumberFormat="1" applyFont="1" applyFill="1" applyBorder="1" applyAlignment="1">
      <alignment horizontal="center" vertical="center" wrapText="1"/>
    </xf>
    <xf numFmtId="3" fontId="0" fillId="25" borderId="40" xfId="0" applyNumberFormat="1" applyFont="1" applyFill="1" applyBorder="1" applyAlignment="1">
      <alignment horizontal="center" vertical="center"/>
    </xf>
    <xf numFmtId="3" fontId="0" fillId="21" borderId="40" xfId="0" applyNumberFormat="1" applyFill="1" applyBorder="1" applyAlignment="1">
      <alignment horizontal="center" vertical="center"/>
    </xf>
    <xf numFmtId="3" fontId="0" fillId="20" borderId="40" xfId="0" applyNumberFormat="1" applyFill="1" applyBorder="1" applyAlignment="1">
      <alignment horizontal="center" vertical="center"/>
    </xf>
    <xf numFmtId="3" fontId="0" fillId="23" borderId="40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vertical="center"/>
    </xf>
    <xf numFmtId="3" fontId="33" fillId="0" borderId="26" xfId="0" applyNumberFormat="1" applyFont="1" applyBorder="1" applyAlignment="1" applyProtection="1">
      <alignment horizontal="center" vertical="center"/>
      <protection/>
    </xf>
    <xf numFmtId="3" fontId="0" fillId="0" borderId="17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43" fillId="24" borderId="43" xfId="0" applyNumberFormat="1" applyFont="1" applyFill="1" applyBorder="1" applyAlignment="1">
      <alignment horizontal="center" vertical="center" wrapText="1"/>
    </xf>
    <xf numFmtId="3" fontId="29" fillId="24" borderId="13" xfId="0" applyNumberFormat="1" applyFont="1" applyFill="1" applyBorder="1" applyAlignment="1">
      <alignment horizontal="center" vertical="center"/>
    </xf>
    <xf numFmtId="3" fontId="29" fillId="24" borderId="44" xfId="0" applyNumberFormat="1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19" xfId="0" applyNumberFormat="1" applyFont="1" applyFill="1" applyBorder="1" applyAlignment="1">
      <alignment horizontal="center" vertical="center" wrapText="1"/>
    </xf>
    <xf numFmtId="49" fontId="0" fillId="4" borderId="20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/>
    </xf>
    <xf numFmtId="0" fontId="43" fillId="24" borderId="27" xfId="0" applyNumberFormat="1" applyFont="1" applyFill="1" applyBorder="1" applyAlignment="1">
      <alignment horizontal="center" vertical="center" wrapText="1"/>
    </xf>
    <xf numFmtId="0" fontId="44" fillId="25" borderId="28" xfId="0" applyNumberFormat="1" applyFont="1" applyFill="1" applyBorder="1" applyAlignment="1">
      <alignment horizontal="center" vertical="center" wrapText="1"/>
    </xf>
    <xf numFmtId="0" fontId="44" fillId="21" borderId="28" xfId="0" applyNumberFormat="1" applyFont="1" applyFill="1" applyBorder="1" applyAlignment="1">
      <alignment horizontal="center" vertical="center" wrapText="1"/>
    </xf>
    <xf numFmtId="0" fontId="44" fillId="20" borderId="28" xfId="0" applyNumberFormat="1" applyFont="1" applyFill="1" applyBorder="1" applyAlignment="1">
      <alignment horizontal="center" vertical="center" wrapText="1"/>
    </xf>
    <xf numFmtId="0" fontId="44" fillId="23" borderId="28" xfId="0" applyNumberFormat="1" applyFont="1" applyFill="1" applyBorder="1" applyAlignment="1">
      <alignment horizontal="center" vertical="center" wrapText="1"/>
    </xf>
    <xf numFmtId="0" fontId="44" fillId="26" borderId="29" xfId="0" applyNumberFormat="1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vertical="center"/>
    </xf>
    <xf numFmtId="0" fontId="0" fillId="0" borderId="46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 applyProtection="1">
      <alignment horizontal="center" vertical="center" wrapText="1"/>
      <protection hidden="1"/>
    </xf>
    <xf numFmtId="49" fontId="46" fillId="0" borderId="47" xfId="42" applyNumberFormat="1" applyFont="1" applyBorder="1" applyAlignment="1" applyProtection="1">
      <alignment horizontal="center" vertical="center" wrapText="1"/>
      <protection/>
    </xf>
    <xf numFmtId="49" fontId="46" fillId="0" borderId="15" xfId="42" applyNumberFormat="1" applyFont="1" applyBorder="1" applyAlignment="1" applyProtection="1">
      <alignment horizontal="center" vertical="center" wrapText="1"/>
      <protection/>
    </xf>
    <xf numFmtId="49" fontId="46" fillId="0" borderId="16" xfId="42" applyNumberFormat="1" applyFont="1" applyBorder="1" applyAlignment="1" applyProtection="1">
      <alignment horizontal="center" vertical="center" wrapText="1"/>
      <protection/>
    </xf>
    <xf numFmtId="49" fontId="46" fillId="0" borderId="21" xfId="42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4" borderId="38" xfId="0" applyNumberFormat="1" applyFont="1" applyFill="1" applyBorder="1" applyAlignment="1">
      <alignment horizontal="center" vertical="center" wrapText="1"/>
    </xf>
    <xf numFmtId="49" fontId="28" fillId="0" borderId="14" xfId="42" applyNumberFormat="1" applyFont="1" applyBorder="1" applyAlignment="1" applyProtection="1">
      <alignment horizontal="center" vertical="center" wrapText="1"/>
      <protection/>
    </xf>
    <xf numFmtId="49" fontId="46" fillId="0" borderId="14" xfId="42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49" fontId="46" fillId="0" borderId="11" xfId="42" applyNumberFormat="1" applyFont="1" applyBorder="1" applyAlignment="1" applyProtection="1">
      <alignment horizontal="center" vertical="center" wrapText="1"/>
      <protection/>
    </xf>
    <xf numFmtId="49" fontId="0" fillId="4" borderId="48" xfId="0" applyNumberFormat="1" applyFont="1" applyFill="1" applyBorder="1" applyAlignment="1">
      <alignment horizontal="center" vertical="center" wrapText="1"/>
    </xf>
    <xf numFmtId="49" fontId="28" fillId="0" borderId="49" xfId="42" applyNumberFormat="1" applyFont="1" applyBorder="1" applyAlignment="1" applyProtection="1">
      <alignment horizontal="center" vertical="top" wrapText="1"/>
      <protection/>
    </xf>
    <xf numFmtId="0" fontId="48" fillId="26" borderId="14" xfId="0" applyFont="1" applyFill="1" applyBorder="1" applyAlignment="1">
      <alignment horizontal="center" wrapText="1"/>
    </xf>
    <xf numFmtId="0" fontId="0" fillId="26" borderId="14" xfId="0" applyFont="1" applyFill="1" applyBorder="1" applyAlignment="1">
      <alignment vertical="top" wrapText="1"/>
    </xf>
    <xf numFmtId="0" fontId="40" fillId="26" borderId="14" xfId="0" applyFont="1" applyFill="1" applyBorder="1" applyAlignment="1">
      <alignment wrapText="1"/>
    </xf>
    <xf numFmtId="0" fontId="33" fillId="26" borderId="14" xfId="0" applyFont="1" applyFill="1" applyBorder="1" applyAlignment="1">
      <alignment horizontal="center" wrapText="1"/>
    </xf>
    <xf numFmtId="49" fontId="46" fillId="0" borderId="38" xfId="42" applyNumberFormat="1" applyFont="1" applyBorder="1" applyAlignment="1" applyProtection="1">
      <alignment horizontal="center" vertical="center" wrapText="1"/>
      <protection/>
    </xf>
    <xf numFmtId="3" fontId="38" fillId="27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49" fontId="46" fillId="0" borderId="0" xfId="42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center"/>
    </xf>
    <xf numFmtId="4" fontId="33" fillId="0" borderId="50" xfId="0" applyNumberFormat="1" applyFont="1" applyBorder="1" applyAlignment="1" applyProtection="1">
      <alignment vertical="center"/>
      <protection/>
    </xf>
    <xf numFmtId="4" fontId="0" fillId="0" borderId="51" xfId="0" applyNumberFormat="1" applyFont="1" applyBorder="1" applyAlignment="1" applyProtection="1">
      <alignment horizontal="right" vertical="center"/>
      <protection/>
    </xf>
    <xf numFmtId="49" fontId="46" fillId="0" borderId="27" xfId="42" applyNumberFormat="1" applyFont="1" applyBorder="1" applyAlignment="1" applyProtection="1">
      <alignment horizontal="center" vertical="center" wrapText="1"/>
      <protection/>
    </xf>
    <xf numFmtId="3" fontId="29" fillId="24" borderId="27" xfId="0" applyNumberFormat="1" applyFont="1" applyFill="1" applyBorder="1" applyAlignment="1">
      <alignment horizontal="center" vertical="center"/>
    </xf>
    <xf numFmtId="3" fontId="0" fillId="25" borderId="28" xfId="0" applyNumberFormat="1" applyFont="1" applyFill="1" applyBorder="1" applyAlignment="1">
      <alignment horizontal="center" vertical="center"/>
    </xf>
    <xf numFmtId="3" fontId="0" fillId="21" borderId="28" xfId="0" applyNumberFormat="1" applyFill="1" applyBorder="1" applyAlignment="1">
      <alignment horizontal="center" vertical="center"/>
    </xf>
    <xf numFmtId="3" fontId="0" fillId="20" borderId="28" xfId="0" applyNumberFormat="1" applyFill="1" applyBorder="1" applyAlignment="1">
      <alignment horizontal="center" vertical="center"/>
    </xf>
    <xf numFmtId="3" fontId="0" fillId="23" borderId="2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31" fillId="0" borderId="52" xfId="0" applyNumberFormat="1" applyFont="1" applyBorder="1" applyAlignment="1" applyProtection="1">
      <alignment horizontal="center" vertical="center" wrapText="1"/>
      <protection hidden="1"/>
    </xf>
    <xf numFmtId="3" fontId="32" fillId="0" borderId="53" xfId="0" applyNumberFormat="1" applyFont="1" applyBorder="1" applyAlignment="1">
      <alignment horizontal="center" vertical="center"/>
    </xf>
    <xf numFmtId="49" fontId="0" fillId="4" borderId="54" xfId="0" applyNumberFormat="1" applyFont="1" applyFill="1" applyBorder="1" applyAlignment="1">
      <alignment horizontal="center" vertical="center" wrapText="1"/>
    </xf>
    <xf numFmtId="3" fontId="0" fillId="26" borderId="15" xfId="0" applyNumberFormat="1" applyFill="1" applyBorder="1" applyAlignment="1">
      <alignment horizontal="center" vertical="center"/>
    </xf>
    <xf numFmtId="4" fontId="0" fillId="0" borderId="55" xfId="0" applyNumberFormat="1" applyFont="1" applyBorder="1" applyAlignment="1" applyProtection="1">
      <alignment horizontal="right" vertical="center"/>
      <protection/>
    </xf>
    <xf numFmtId="4" fontId="0" fillId="0" borderId="51" xfId="0" applyNumberFormat="1" applyFont="1" applyBorder="1" applyAlignment="1" applyProtection="1">
      <alignment horizontal="right" vertical="center"/>
      <protection locked="0"/>
    </xf>
    <xf numFmtId="3" fontId="0" fillId="0" borderId="47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31" fillId="0" borderId="47" xfId="0" applyNumberFormat="1" applyFont="1" applyBorder="1" applyAlignment="1" applyProtection="1">
      <alignment horizontal="center" vertical="center" wrapText="1"/>
      <protection hidden="1"/>
    </xf>
    <xf numFmtId="49" fontId="0" fillId="4" borderId="39" xfId="0" applyNumberFormat="1" applyFont="1" applyFill="1" applyBorder="1" applyAlignment="1">
      <alignment horizontal="center" vertical="center" wrapText="1"/>
    </xf>
    <xf numFmtId="49" fontId="28" fillId="0" borderId="23" xfId="42" applyNumberFormat="1" applyFont="1" applyBorder="1" applyAlignment="1" applyProtection="1">
      <alignment horizontal="center" vertical="center" wrapText="1"/>
      <protection/>
    </xf>
    <xf numFmtId="49" fontId="46" fillId="0" borderId="23" xfId="42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52" xfId="0" applyNumberFormat="1" applyFill="1" applyBorder="1" applyAlignment="1">
      <alignment horizontal="center" vertical="center"/>
    </xf>
    <xf numFmtId="3" fontId="0" fillId="26" borderId="42" xfId="0" applyNumberFormat="1" applyFill="1" applyBorder="1" applyAlignment="1">
      <alignment horizontal="center" vertical="center"/>
    </xf>
    <xf numFmtId="3" fontId="0" fillId="26" borderId="17" xfId="0" applyNumberFormat="1" applyFill="1" applyBorder="1" applyAlignment="1">
      <alignment horizontal="center" vertical="center"/>
    </xf>
    <xf numFmtId="3" fontId="0" fillId="26" borderId="29" xfId="0" applyNumberFormat="1" applyFill="1" applyBorder="1" applyAlignment="1">
      <alignment horizontal="center" vertical="center"/>
    </xf>
    <xf numFmtId="3" fontId="33" fillId="0" borderId="27" xfId="0" applyNumberFormat="1" applyFont="1" applyBorder="1" applyAlignment="1" applyProtection="1">
      <alignment horizontal="right" vertical="center"/>
      <protection locked="0"/>
    </xf>
    <xf numFmtId="4" fontId="30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30" xfId="0" applyNumberFormat="1" applyFont="1" applyBorder="1" applyAlignment="1" applyProtection="1">
      <alignment horizontal="center" vertical="center"/>
      <protection locked="0"/>
    </xf>
    <xf numFmtId="3" fontId="31" fillId="0" borderId="11" xfId="0" applyNumberFormat="1" applyFont="1" applyBorder="1" applyAlignment="1" applyProtection="1">
      <alignment horizontal="center" vertical="center"/>
      <protection locked="0"/>
    </xf>
    <xf numFmtId="3" fontId="0" fillId="26" borderId="28" xfId="0" applyNumberFormat="1" applyFill="1" applyBorder="1" applyAlignment="1">
      <alignment horizontal="center" vertical="center" wrapText="1"/>
    </xf>
    <xf numFmtId="4" fontId="0" fillId="0" borderId="28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>
      <alignment vertical="center" wrapText="1"/>
    </xf>
    <xf numFmtId="3" fontId="0" fillId="0" borderId="57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31" fillId="0" borderId="57" xfId="0" applyNumberFormat="1" applyFont="1" applyBorder="1" applyAlignment="1" applyProtection="1">
      <alignment horizontal="center" vertical="center" wrapText="1"/>
      <protection hidden="1"/>
    </xf>
    <xf numFmtId="49" fontId="28" fillId="0" borderId="40" xfId="42" applyNumberFormat="1" applyFont="1" applyBorder="1" applyAlignment="1" applyProtection="1">
      <alignment horizontal="center" vertical="center" wrapText="1"/>
      <protection/>
    </xf>
    <xf numFmtId="49" fontId="46" fillId="0" borderId="19" xfId="42" applyNumberFormat="1" applyFont="1" applyBorder="1" applyAlignment="1" applyProtection="1">
      <alignment horizontal="center" vertical="center" wrapText="1"/>
      <protection/>
    </xf>
    <xf numFmtId="0" fontId="0" fillId="28" borderId="58" xfId="0" applyFill="1" applyBorder="1" applyAlignment="1">
      <alignment vertical="center"/>
    </xf>
    <xf numFmtId="0" fontId="0" fillId="28" borderId="51" xfId="0" applyFill="1" applyBorder="1" applyAlignment="1">
      <alignment vertical="center"/>
    </xf>
    <xf numFmtId="3" fontId="0" fillId="26" borderId="25" xfId="0" applyNumberFormat="1" applyFill="1" applyBorder="1" applyAlignment="1">
      <alignment horizontal="center" vertical="center"/>
    </xf>
    <xf numFmtId="4" fontId="0" fillId="0" borderId="50" xfId="0" applyNumberFormat="1" applyFont="1" applyBorder="1" applyAlignment="1" applyProtection="1">
      <alignment horizontal="right" vertical="center"/>
      <protection locked="0"/>
    </xf>
    <xf numFmtId="0" fontId="0" fillId="28" borderId="59" xfId="0" applyFill="1" applyBorder="1" applyAlignment="1">
      <alignment vertical="center"/>
    </xf>
    <xf numFmtId="3" fontId="0" fillId="26" borderId="16" xfId="0" applyNumberFormat="1" applyFill="1" applyBorder="1" applyAlignment="1">
      <alignment horizontal="center" vertical="center"/>
    </xf>
    <xf numFmtId="4" fontId="30" fillId="0" borderId="13" xfId="0" applyNumberFormat="1" applyFont="1" applyBorder="1" applyAlignment="1" applyProtection="1">
      <alignment horizontal="center" vertical="center"/>
      <protection locked="0"/>
    </xf>
    <xf numFmtId="3" fontId="31" fillId="0" borderId="14" xfId="0" applyNumberFormat="1" applyFont="1" applyBorder="1" applyAlignment="1" applyProtection="1">
      <alignment horizontal="center" vertical="center"/>
      <protection/>
    </xf>
    <xf numFmtId="4" fontId="0" fillId="0" borderId="60" xfId="0" applyNumberFormat="1" applyFont="1" applyBorder="1" applyAlignment="1" applyProtection="1">
      <alignment horizontal="right" vertical="center"/>
      <protection locked="0"/>
    </xf>
    <xf numFmtId="3" fontId="0" fillId="26" borderId="11" xfId="0" applyNumberFormat="1" applyFill="1" applyBorder="1" applyAlignment="1">
      <alignment horizontal="center" vertical="center"/>
    </xf>
    <xf numFmtId="0" fontId="0" fillId="28" borderId="16" xfId="0" applyFill="1" applyBorder="1" applyAlignment="1">
      <alignment vertical="center"/>
    </xf>
    <xf numFmtId="3" fontId="0" fillId="26" borderId="57" xfId="0" applyNumberFormat="1" applyFill="1" applyBorder="1" applyAlignment="1">
      <alignment horizontal="center" vertical="center"/>
    </xf>
    <xf numFmtId="49" fontId="51" fillId="0" borderId="16" xfId="42" applyNumberFormat="1" applyFont="1" applyBorder="1" applyAlignment="1" applyProtection="1">
      <alignment horizontal="center" vertical="center" wrapText="1"/>
      <protection/>
    </xf>
    <xf numFmtId="49" fontId="46" fillId="0" borderId="40" xfId="42" applyNumberFormat="1" applyFont="1" applyBorder="1" applyAlignment="1" applyProtection="1">
      <alignment horizontal="center" vertical="center" wrapText="1"/>
      <protection/>
    </xf>
    <xf numFmtId="49" fontId="51" fillId="0" borderId="18" xfId="42" applyNumberFormat="1" applyFont="1" applyBorder="1" applyAlignment="1" applyProtection="1">
      <alignment horizontal="center" vertical="center" wrapText="1"/>
      <protection/>
    </xf>
    <xf numFmtId="3" fontId="31" fillId="0" borderId="18" xfId="0" applyNumberFormat="1" applyFont="1" applyBorder="1" applyAlignment="1" applyProtection="1">
      <alignment horizontal="center" vertical="center" wrapText="1"/>
      <protection hidden="1"/>
    </xf>
    <xf numFmtId="49" fontId="51" fillId="0" borderId="15" xfId="42" applyNumberFormat="1" applyFont="1" applyBorder="1" applyAlignment="1" applyProtection="1">
      <alignment horizontal="center" vertical="center" wrapText="1"/>
      <protection/>
    </xf>
    <xf numFmtId="49" fontId="46" fillId="0" borderId="18" xfId="42" applyNumberFormat="1" applyFont="1" applyBorder="1" applyAlignment="1" applyProtection="1">
      <alignment horizontal="center" vertical="center" wrapText="1"/>
      <protection/>
    </xf>
    <xf numFmtId="4" fontId="33" fillId="0" borderId="29" xfId="0" applyNumberFormat="1" applyFont="1" applyBorder="1" applyAlignment="1" applyProtection="1">
      <alignment vertical="center"/>
      <protection/>
    </xf>
    <xf numFmtId="0" fontId="33" fillId="29" borderId="32" xfId="0" applyFont="1" applyFill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9" fontId="38" fillId="30" borderId="32" xfId="57" applyFont="1" applyFill="1" applyBorder="1" applyAlignment="1">
      <alignment horizontal="center" vertical="center"/>
    </xf>
    <xf numFmtId="172" fontId="38" fillId="30" borderId="32" xfId="0" applyNumberFormat="1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/>
    </xf>
    <xf numFmtId="0" fontId="28" fillId="4" borderId="61" xfId="0" applyFont="1" applyFill="1" applyBorder="1" applyAlignment="1">
      <alignment wrapText="1"/>
    </xf>
    <xf numFmtId="0" fontId="28" fillId="4" borderId="15" xfId="0" applyFont="1" applyFill="1" applyBorder="1" applyAlignment="1">
      <alignment wrapText="1"/>
    </xf>
    <xf numFmtId="0" fontId="52" fillId="0" borderId="14" xfId="0" applyFont="1" applyFill="1" applyBorder="1" applyAlignment="1">
      <alignment wrapText="1"/>
    </xf>
    <xf numFmtId="0" fontId="0" fillId="4" borderId="62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26" borderId="62" xfId="0" applyFont="1" applyFill="1" applyBorder="1" applyAlignment="1">
      <alignment wrapText="1"/>
    </xf>
    <xf numFmtId="0" fontId="0" fillId="26" borderId="16" xfId="0" applyFont="1" applyFill="1" applyBorder="1" applyAlignment="1">
      <alignment wrapText="1"/>
    </xf>
    <xf numFmtId="0" fontId="53" fillId="0" borderId="14" xfId="42" applyFont="1" applyFill="1" applyBorder="1" applyAlignment="1" applyProtection="1">
      <alignment wrapText="1"/>
      <protection/>
    </xf>
    <xf numFmtId="0" fontId="0" fillId="4" borderId="61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28" fillId="4" borderId="61" xfId="0" applyFont="1" applyFill="1" applyBorder="1" applyAlignment="1">
      <alignment wrapText="1"/>
    </xf>
    <xf numFmtId="0" fontId="28" fillId="4" borderId="15" xfId="0" applyFont="1" applyFill="1" applyBorder="1" applyAlignment="1">
      <alignment wrapText="1"/>
    </xf>
    <xf numFmtId="0" fontId="54" fillId="4" borderId="61" xfId="0" applyFont="1" applyFill="1" applyBorder="1" applyAlignment="1">
      <alignment wrapText="1"/>
    </xf>
    <xf numFmtId="0" fontId="54" fillId="4" borderId="15" xfId="0" applyFont="1" applyFill="1" applyBorder="1" applyAlignment="1">
      <alignment wrapText="1"/>
    </xf>
    <xf numFmtId="0" fontId="30" fillId="0" borderId="38" xfId="0" applyFont="1" applyFill="1" applyBorder="1" applyAlignment="1">
      <alignment vertical="center"/>
    </xf>
    <xf numFmtId="0" fontId="30" fillId="0" borderId="63" xfId="0" applyFont="1" applyFill="1" applyBorder="1" applyAlignment="1">
      <alignment vertical="center"/>
    </xf>
    <xf numFmtId="0" fontId="30" fillId="0" borderId="40" xfId="0" applyFont="1" applyFill="1" applyBorder="1" applyAlignment="1">
      <alignment vertical="center"/>
    </xf>
    <xf numFmtId="0" fontId="48" fillId="26" borderId="38" xfId="0" applyFont="1" applyFill="1" applyBorder="1" applyAlignment="1">
      <alignment horizontal="center" vertical="center" wrapText="1"/>
    </xf>
    <xf numFmtId="0" fontId="48" fillId="26" borderId="63" xfId="0" applyFont="1" applyFill="1" applyBorder="1" applyAlignment="1">
      <alignment horizontal="center" vertical="center" wrapText="1"/>
    </xf>
    <xf numFmtId="0" fontId="48" fillId="26" borderId="40" xfId="0" applyFont="1" applyFill="1" applyBorder="1" applyAlignment="1">
      <alignment horizontal="center" vertical="center" wrapText="1"/>
    </xf>
    <xf numFmtId="0" fontId="55" fillId="22" borderId="14" xfId="0" applyFont="1" applyFill="1" applyBorder="1" applyAlignment="1">
      <alignment wrapText="1"/>
    </xf>
    <xf numFmtId="0" fontId="39" fillId="4" borderId="48" xfId="0" applyFont="1" applyFill="1" applyBorder="1" applyAlignment="1">
      <alignment horizontal="center" vertical="center"/>
    </xf>
    <xf numFmtId="0" fontId="39" fillId="4" borderId="64" xfId="0" applyFont="1" applyFill="1" applyBorder="1" applyAlignment="1">
      <alignment horizontal="center" vertical="center"/>
    </xf>
    <xf numFmtId="0" fontId="40" fillId="4" borderId="65" xfId="0" applyFont="1" applyFill="1" applyBorder="1" applyAlignment="1">
      <alignment wrapText="1"/>
    </xf>
    <xf numFmtId="0" fontId="40" fillId="4" borderId="64" xfId="0" applyFont="1" applyFill="1" applyBorder="1" applyAlignment="1">
      <alignment wrapText="1"/>
    </xf>
    <xf numFmtId="0" fontId="0" fillId="4" borderId="65" xfId="0" applyFill="1" applyBorder="1" applyAlignment="1">
      <alignment wrapText="1"/>
    </xf>
    <xf numFmtId="0" fontId="0" fillId="4" borderId="64" xfId="0" applyFill="1" applyBorder="1" applyAlignment="1">
      <alignment wrapText="1"/>
    </xf>
    <xf numFmtId="0" fontId="30" fillId="0" borderId="66" xfId="0" applyFont="1" applyFill="1" applyBorder="1" applyAlignment="1">
      <alignment wrapText="1"/>
    </xf>
    <xf numFmtId="0" fontId="30" fillId="0" borderId="48" xfId="0" applyFont="1" applyFill="1" applyBorder="1" applyAlignment="1">
      <alignment wrapText="1"/>
    </xf>
    <xf numFmtId="0" fontId="39" fillId="4" borderId="38" xfId="0" applyFont="1" applyFill="1" applyBorder="1" applyAlignment="1">
      <alignment horizontal="center" vertical="center"/>
    </xf>
    <xf numFmtId="0" fontId="39" fillId="4" borderId="63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4" fontId="0" fillId="0" borderId="67" xfId="0" applyNumberFormat="1" applyFont="1" applyBorder="1" applyAlignment="1" applyProtection="1">
      <alignment horizontal="center" vertical="center"/>
      <protection/>
    </xf>
    <xf numFmtId="4" fontId="0" fillId="0" borderId="63" xfId="0" applyNumberFormat="1" applyFont="1" applyBorder="1" applyAlignment="1" applyProtection="1">
      <alignment horizontal="center" vertical="center"/>
      <protection/>
    </xf>
    <xf numFmtId="4" fontId="0" fillId="0" borderId="31" xfId="0" applyNumberFormat="1" applyFont="1" applyBorder="1" applyAlignment="1" applyProtection="1">
      <alignment horizontal="center" vertical="center"/>
      <protection/>
    </xf>
    <xf numFmtId="3" fontId="32" fillId="0" borderId="68" xfId="0" applyNumberFormat="1" applyFont="1" applyBorder="1" applyAlignment="1">
      <alignment horizontal="center" vertical="center"/>
    </xf>
    <xf numFmtId="3" fontId="32" fillId="0" borderId="69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49" fontId="46" fillId="0" borderId="63" xfId="42" applyNumberFormat="1" applyFont="1" applyBorder="1" applyAlignment="1" applyProtection="1">
      <alignment horizontal="center" vertical="center" wrapText="1"/>
      <protection/>
    </xf>
    <xf numFmtId="49" fontId="46" fillId="0" borderId="31" xfId="42" applyNumberFormat="1" applyFont="1" applyBorder="1" applyAlignment="1" applyProtection="1">
      <alignment horizontal="center" vertical="center" wrapText="1"/>
      <protection/>
    </xf>
    <xf numFmtId="49" fontId="46" fillId="0" borderId="25" xfId="42" applyNumberFormat="1" applyFont="1" applyBorder="1" applyAlignment="1" applyProtection="1">
      <alignment horizontal="center" vertical="center" wrapText="1"/>
      <protection/>
    </xf>
    <xf numFmtId="3" fontId="0" fillId="0" borderId="28" xfId="0" applyNumberFormat="1" applyFont="1" applyBorder="1" applyAlignment="1" applyProtection="1">
      <alignment horizontal="center" vertical="center"/>
      <protection hidden="1"/>
    </xf>
    <xf numFmtId="0" fontId="33" fillId="4" borderId="33" xfId="0" applyFont="1" applyFill="1" applyBorder="1" applyAlignment="1">
      <alignment horizontal="left" vertical="top" wrapText="1"/>
    </xf>
    <xf numFmtId="0" fontId="33" fillId="4" borderId="53" xfId="0" applyFont="1" applyFill="1" applyBorder="1" applyAlignment="1">
      <alignment horizontal="left" vertical="top" wrapText="1"/>
    </xf>
    <xf numFmtId="0" fontId="27" fillId="4" borderId="70" xfId="0" applyFont="1" applyFill="1" applyBorder="1" applyAlignment="1">
      <alignment horizontal="center" vertical="top" wrapText="1"/>
    </xf>
    <xf numFmtId="0" fontId="26" fillId="4" borderId="33" xfId="0" applyFont="1" applyFill="1" applyBorder="1" applyAlignment="1">
      <alignment horizontal="center" vertical="top" wrapText="1"/>
    </xf>
    <xf numFmtId="0" fontId="26" fillId="4" borderId="52" xfId="0" applyFont="1" applyFill="1" applyBorder="1" applyAlignment="1">
      <alignment horizontal="center" vertical="top" wrapText="1"/>
    </xf>
    <xf numFmtId="3" fontId="0" fillId="4" borderId="71" xfId="0" applyNumberFormat="1" applyFont="1" applyFill="1" applyBorder="1" applyAlignment="1">
      <alignment horizontal="center" vertical="center" wrapText="1"/>
    </xf>
    <xf numFmtId="3" fontId="0" fillId="4" borderId="72" xfId="0" applyNumberFormat="1" applyFont="1" applyFill="1" applyBorder="1" applyAlignment="1">
      <alignment horizontal="center" vertical="center" wrapText="1"/>
    </xf>
    <xf numFmtId="0" fontId="48" fillId="4" borderId="33" xfId="0" applyFont="1" applyFill="1" applyBorder="1" applyAlignment="1">
      <alignment horizontal="left" vertical="top" wrapText="1"/>
    </xf>
    <xf numFmtId="0" fontId="50" fillId="4" borderId="70" xfId="0" applyFont="1" applyFill="1" applyBorder="1" applyAlignment="1">
      <alignment horizontal="center" vertical="top" wrapText="1"/>
    </xf>
    <xf numFmtId="0" fontId="50" fillId="4" borderId="33" xfId="0" applyFont="1" applyFill="1" applyBorder="1" applyAlignment="1">
      <alignment horizontal="center" vertical="top" wrapText="1"/>
    </xf>
    <xf numFmtId="4" fontId="0" fillId="4" borderId="73" xfId="0" applyNumberFormat="1" applyFont="1" applyFill="1" applyBorder="1" applyAlignment="1">
      <alignment horizontal="center" vertical="center" wrapText="1"/>
    </xf>
    <xf numFmtId="4" fontId="0" fillId="4" borderId="55" xfId="0" applyNumberFormat="1" applyFont="1" applyFill="1" applyBorder="1" applyAlignment="1">
      <alignment horizontal="center" vertical="center" wrapText="1"/>
    </xf>
    <xf numFmtId="0" fontId="27" fillId="4" borderId="43" xfId="0" applyFont="1" applyFill="1" applyBorder="1" applyAlignment="1">
      <alignment horizontal="center" vertical="center" wrapText="1"/>
    </xf>
    <xf numFmtId="0" fontId="25" fillId="4" borderId="67" xfId="0" applyFont="1" applyFill="1" applyBorder="1" applyAlignment="1">
      <alignment horizontal="center" vertical="center" wrapText="1"/>
    </xf>
    <xf numFmtId="0" fontId="25" fillId="4" borderId="68" xfId="0" applyFont="1" applyFill="1" applyBorder="1" applyAlignment="1">
      <alignment horizontal="center" vertical="center" wrapText="1"/>
    </xf>
    <xf numFmtId="49" fontId="36" fillId="0" borderId="74" xfId="42" applyNumberFormat="1" applyFont="1" applyBorder="1" applyAlignment="1" applyProtection="1">
      <alignment vertical="center" wrapText="1"/>
      <protection/>
    </xf>
    <xf numFmtId="49" fontId="36" fillId="0" borderId="75" xfId="42" applyNumberFormat="1" applyFont="1" applyBorder="1" applyAlignment="1" applyProtection="1">
      <alignment vertical="center" wrapText="1"/>
      <protection/>
    </xf>
    <xf numFmtId="49" fontId="36" fillId="0" borderId="73" xfId="42" applyNumberFormat="1" applyFont="1" applyBorder="1" applyAlignment="1" applyProtection="1">
      <alignment vertical="center" wrapText="1"/>
      <protection/>
    </xf>
    <xf numFmtId="49" fontId="36" fillId="0" borderId="62" xfId="42" applyNumberFormat="1" applyFont="1" applyBorder="1" applyAlignment="1" applyProtection="1">
      <alignment vertical="center" wrapText="1"/>
      <protection/>
    </xf>
    <xf numFmtId="49" fontId="36" fillId="0" borderId="59" xfId="42" applyNumberFormat="1" applyFont="1" applyBorder="1" applyAlignment="1" applyProtection="1">
      <alignment vertical="center" wrapText="1"/>
      <protection/>
    </xf>
    <xf numFmtId="49" fontId="36" fillId="0" borderId="60" xfId="42" applyNumberFormat="1" applyFont="1" applyBorder="1" applyAlignment="1" applyProtection="1">
      <alignment vertical="center" wrapText="1"/>
      <protection/>
    </xf>
    <xf numFmtId="3" fontId="0" fillId="4" borderId="76" xfId="0" applyNumberFormat="1" applyFont="1" applyFill="1" applyBorder="1" applyAlignment="1">
      <alignment horizontal="center" vertical="center" wrapText="1"/>
    </xf>
    <xf numFmtId="3" fontId="0" fillId="4" borderId="77" xfId="0" applyNumberFormat="1" applyFont="1" applyFill="1" applyBorder="1" applyAlignment="1">
      <alignment horizontal="center" vertical="center" wrapText="1"/>
    </xf>
    <xf numFmtId="4" fontId="30" fillId="0" borderId="34" xfId="0" applyNumberFormat="1" applyFont="1" applyBorder="1" applyAlignment="1" applyProtection="1">
      <alignment horizontal="center" vertical="center"/>
      <protection/>
    </xf>
    <xf numFmtId="4" fontId="30" fillId="0" borderId="47" xfId="0" applyNumberFormat="1" applyFont="1" applyBorder="1" applyAlignment="1" applyProtection="1">
      <alignment horizontal="center" vertical="center"/>
      <protection/>
    </xf>
    <xf numFmtId="0" fontId="0" fillId="4" borderId="10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78" xfId="0" applyFont="1" applyFill="1" applyBorder="1" applyAlignment="1">
      <alignment horizontal="center" vertical="center" wrapText="1"/>
    </xf>
    <xf numFmtId="0" fontId="0" fillId="4" borderId="79" xfId="0" applyFont="1" applyFill="1" applyBorder="1" applyAlignment="1">
      <alignment horizontal="center" vertical="center" wrapText="1"/>
    </xf>
    <xf numFmtId="49" fontId="0" fillId="4" borderId="34" xfId="0" applyNumberFormat="1" applyFont="1" applyFill="1" applyBorder="1" applyAlignment="1">
      <alignment horizontal="center" vertical="center" wrapText="1"/>
    </xf>
    <xf numFmtId="49" fontId="0" fillId="4" borderId="75" xfId="0" applyNumberFormat="1" applyFont="1" applyFill="1" applyBorder="1" applyAlignment="1">
      <alignment horizontal="center" vertical="center" wrapText="1"/>
    </xf>
    <xf numFmtId="49" fontId="0" fillId="4" borderId="73" xfId="0" applyNumberFormat="1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top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53" xfId="0" applyFont="1" applyFill="1" applyBorder="1" applyAlignment="1">
      <alignment horizontal="center" vertical="top" wrapText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3" fontId="0" fillId="0" borderId="19" xfId="0" applyNumberFormat="1" applyFont="1" applyBorder="1" applyAlignment="1" applyProtection="1">
      <alignment horizontal="center" vertical="center"/>
      <protection hidden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76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4" borderId="80" xfId="0" applyFont="1" applyFill="1" applyBorder="1" applyAlignment="1">
      <alignment vertical="center" wrapText="1"/>
    </xf>
    <xf numFmtId="0" fontId="0" fillId="4" borderId="65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0" fillId="4" borderId="36" xfId="0" applyFont="1" applyFill="1" applyBorder="1" applyAlignment="1">
      <alignment vertical="center" wrapText="1"/>
    </xf>
    <xf numFmtId="0" fontId="0" fillId="4" borderId="26" xfId="0" applyFont="1" applyFill="1" applyBorder="1" applyAlignment="1">
      <alignment vertical="center" wrapText="1"/>
    </xf>
    <xf numFmtId="0" fontId="0" fillId="4" borderId="50" xfId="0" applyFont="1" applyFill="1" applyBorder="1" applyAlignment="1">
      <alignment vertical="center" wrapText="1"/>
    </xf>
    <xf numFmtId="4" fontId="30" fillId="0" borderId="24" xfId="0" applyNumberFormat="1" applyFont="1" applyBorder="1" applyAlignment="1" applyProtection="1">
      <alignment horizontal="center" vertical="center"/>
      <protection/>
    </xf>
    <xf numFmtId="4" fontId="30" fillId="0" borderId="21" xfId="0" applyNumberFormat="1" applyFont="1" applyBorder="1" applyAlignment="1" applyProtection="1">
      <alignment horizontal="center" vertical="center"/>
      <protection/>
    </xf>
    <xf numFmtId="3" fontId="31" fillId="4" borderId="11" xfId="0" applyNumberFormat="1" applyFont="1" applyFill="1" applyBorder="1" applyAlignment="1">
      <alignment horizontal="center" vertical="center" wrapText="1"/>
    </xf>
    <xf numFmtId="3" fontId="31" fillId="4" borderId="63" xfId="0" applyNumberFormat="1" applyFont="1" applyFill="1" applyBorder="1" applyAlignment="1">
      <alignment horizontal="center" vertical="center" wrapText="1"/>
    </xf>
    <xf numFmtId="3" fontId="31" fillId="4" borderId="19" xfId="0" applyNumberFormat="1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0" fontId="0" fillId="4" borderId="8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49" fontId="36" fillId="0" borderId="61" xfId="42" applyNumberFormat="1" applyFont="1" applyBorder="1" applyAlignment="1" applyProtection="1">
      <alignment vertical="center" wrapText="1"/>
      <protection/>
    </xf>
    <xf numFmtId="49" fontId="36" fillId="0" borderId="58" xfId="42" applyNumberFormat="1" applyFont="1" applyBorder="1" applyAlignment="1" applyProtection="1">
      <alignment vertical="center" wrapText="1"/>
      <protection/>
    </xf>
    <xf numFmtId="49" fontId="36" fillId="0" borderId="51" xfId="42" applyNumberFormat="1" applyFont="1" applyBorder="1" applyAlignment="1" applyProtection="1">
      <alignment vertical="center" wrapText="1"/>
      <protection/>
    </xf>
    <xf numFmtId="0" fontId="34" fillId="27" borderId="71" xfId="0" applyFont="1" applyFill="1" applyBorder="1" applyAlignment="1">
      <alignment horizontal="right" vertical="center"/>
    </xf>
    <xf numFmtId="0" fontId="34" fillId="27" borderId="23" xfId="0" applyFont="1" applyFill="1" applyBorder="1" applyAlignment="1">
      <alignment horizontal="right" vertical="center"/>
    </xf>
    <xf numFmtId="0" fontId="34" fillId="27" borderId="72" xfId="0" applyFont="1" applyFill="1" applyBorder="1" applyAlignment="1">
      <alignment horizontal="right" vertical="center"/>
    </xf>
    <xf numFmtId="0" fontId="34" fillId="27" borderId="26" xfId="0" applyFont="1" applyFill="1" applyBorder="1" applyAlignment="1">
      <alignment horizontal="right" vertical="center"/>
    </xf>
    <xf numFmtId="0" fontId="34" fillId="27" borderId="23" xfId="0" applyFont="1" applyFill="1" applyBorder="1" applyAlignment="1">
      <alignment horizontal="center" vertical="center"/>
    </xf>
    <xf numFmtId="0" fontId="34" fillId="27" borderId="26" xfId="0" applyFont="1" applyFill="1" applyBorder="1" applyAlignment="1">
      <alignment horizontal="center" vertical="center"/>
    </xf>
    <xf numFmtId="0" fontId="45" fillId="27" borderId="26" xfId="42" applyFont="1" applyFill="1" applyBorder="1" applyAlignment="1" applyProtection="1">
      <alignment horizontal="center" vertical="center"/>
      <protection/>
    </xf>
    <xf numFmtId="0" fontId="45" fillId="27" borderId="50" xfId="42" applyFont="1" applyFill="1" applyBorder="1" applyAlignment="1" applyProtection="1">
      <alignment horizontal="center" vertical="center"/>
      <protection/>
    </xf>
    <xf numFmtId="4" fontId="0" fillId="4" borderId="49" xfId="0" applyNumberFormat="1" applyFont="1" applyFill="1" applyBorder="1" applyAlignment="1">
      <alignment horizontal="center" vertical="center" wrapText="1"/>
    </xf>
    <xf numFmtId="4" fontId="0" fillId="4" borderId="22" xfId="0" applyNumberFormat="1" applyFont="1" applyFill="1" applyBorder="1" applyAlignment="1">
      <alignment horizontal="center" vertical="center" wrapText="1"/>
    </xf>
    <xf numFmtId="4" fontId="0" fillId="4" borderId="26" xfId="0" applyNumberFormat="1" applyFont="1" applyFill="1" applyBorder="1" applyAlignment="1">
      <alignment horizontal="center" vertical="center" wrapText="1"/>
    </xf>
    <xf numFmtId="0" fontId="45" fillId="27" borderId="23" xfId="42" applyFont="1" applyFill="1" applyBorder="1" applyAlignment="1" applyProtection="1">
      <alignment horizontal="center" vertical="center"/>
      <protection/>
    </xf>
    <xf numFmtId="0" fontId="45" fillId="27" borderId="80" xfId="42" applyFont="1" applyFill="1" applyBorder="1" applyAlignment="1" applyProtection="1">
      <alignment horizontal="center" vertical="center"/>
      <protection/>
    </xf>
    <xf numFmtId="0" fontId="0" fillId="4" borderId="47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71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49" fontId="28" fillId="0" borderId="49" xfId="42" applyNumberFormat="1" applyFont="1" applyBorder="1" applyAlignment="1" applyProtection="1">
      <alignment horizontal="center" vertical="top" wrapText="1"/>
      <protection/>
    </xf>
    <xf numFmtId="49" fontId="28" fillId="0" borderId="82" xfId="42" applyNumberFormat="1" applyFont="1" applyBorder="1" applyAlignment="1" applyProtection="1">
      <alignment horizontal="center" vertical="top" wrapText="1"/>
      <protection/>
    </xf>
    <xf numFmtId="49" fontId="28" fillId="0" borderId="83" xfId="42" applyNumberFormat="1" applyFont="1" applyBorder="1" applyAlignment="1" applyProtection="1">
      <alignment horizontal="center" vertical="top" wrapText="1"/>
      <protection/>
    </xf>
    <xf numFmtId="0" fontId="0" fillId="4" borderId="2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49" fontId="47" fillId="0" borderId="63" xfId="42" applyNumberFormat="1" applyFont="1" applyBorder="1" applyAlignment="1" applyProtection="1">
      <alignment horizontal="center" vertical="center" wrapText="1"/>
      <protection/>
    </xf>
    <xf numFmtId="49" fontId="47" fillId="0" borderId="69" xfId="42" applyNumberFormat="1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 wrapText="1"/>
    </xf>
    <xf numFmtId="4" fontId="0" fillId="4" borderId="19" xfId="0" applyNumberFormat="1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3" fontId="0" fillId="4" borderId="18" xfId="0" applyNumberFormat="1" applyFont="1" applyFill="1" applyBorder="1" applyAlignment="1">
      <alignment horizontal="center" vertical="center" wrapText="1"/>
    </xf>
    <xf numFmtId="0" fontId="0" fillId="4" borderId="73" xfId="0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 wrapText="1"/>
    </xf>
    <xf numFmtId="4" fontId="0" fillId="4" borderId="39" xfId="0" applyNumberFormat="1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0" fillId="4" borderId="80" xfId="0" applyFont="1" applyFill="1" applyBorder="1" applyAlignment="1">
      <alignment horizontal="center" vertical="center" wrapText="1"/>
    </xf>
    <xf numFmtId="49" fontId="46" fillId="0" borderId="14" xfId="42" applyNumberFormat="1" applyFont="1" applyBorder="1" applyAlignment="1" applyProtection="1">
      <alignment horizontal="center" vertical="center" wrapText="1"/>
      <protection/>
    </xf>
    <xf numFmtId="49" fontId="46" fillId="0" borderId="17" xfId="42" applyNumberFormat="1" applyFont="1" applyBorder="1" applyAlignment="1" applyProtection="1">
      <alignment horizontal="center" vertical="center" wrapText="1"/>
      <protection/>
    </xf>
    <xf numFmtId="4" fontId="30" fillId="0" borderId="35" xfId="0" applyNumberFormat="1" applyFont="1" applyBorder="1" applyAlignment="1" applyProtection="1">
      <alignment horizontal="center" vertical="center"/>
      <protection/>
    </xf>
    <xf numFmtId="4" fontId="30" fillId="0" borderId="16" xfId="0" applyNumberFormat="1" applyFont="1" applyBorder="1" applyAlignment="1" applyProtection="1">
      <alignment horizontal="center" vertical="center"/>
      <protection/>
    </xf>
    <xf numFmtId="3" fontId="0" fillId="4" borderId="19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Border="1" applyAlignment="1" applyProtection="1">
      <alignment horizontal="center" vertical="center"/>
      <protection hidden="1"/>
    </xf>
    <xf numFmtId="3" fontId="0" fillId="4" borderId="47" xfId="0" applyNumberFormat="1" applyFont="1" applyFill="1" applyBorder="1" applyAlignment="1">
      <alignment horizontal="center" vertical="center" wrapText="1"/>
    </xf>
    <xf numFmtId="3" fontId="0" fillId="4" borderId="48" xfId="0" applyNumberFormat="1" applyFont="1" applyFill="1" applyBorder="1" applyAlignment="1">
      <alignment horizontal="center" vertical="center" wrapText="1"/>
    </xf>
    <xf numFmtId="0" fontId="0" fillId="4" borderId="76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49" fontId="47" fillId="0" borderId="11" xfId="42" applyNumberFormat="1" applyFont="1" applyBorder="1" applyAlignment="1" applyProtection="1">
      <alignment horizontal="center" vertical="center" wrapText="1"/>
      <protection/>
    </xf>
    <xf numFmtId="49" fontId="47" fillId="0" borderId="12" xfId="42" applyNumberFormat="1" applyFont="1" applyBorder="1" applyAlignment="1" applyProtection="1">
      <alignment horizontal="center" vertical="center" wrapText="1"/>
      <protection/>
    </xf>
    <xf numFmtId="49" fontId="28" fillId="0" borderId="37" xfId="42" applyNumberFormat="1" applyFont="1" applyBorder="1" applyAlignment="1" applyProtection="1">
      <alignment horizontal="left" vertical="center" wrapText="1"/>
      <protection/>
    </xf>
    <xf numFmtId="49" fontId="28" fillId="0" borderId="33" xfId="42" applyNumberFormat="1" applyFont="1" applyBorder="1" applyAlignment="1" applyProtection="1">
      <alignment horizontal="left" vertical="center" wrapText="1"/>
      <protection/>
    </xf>
    <xf numFmtId="49" fontId="28" fillId="0" borderId="23" xfId="42" applyNumberFormat="1" applyFont="1" applyBorder="1" applyAlignment="1" applyProtection="1">
      <alignment horizontal="left" vertical="center" wrapText="1"/>
      <protection/>
    </xf>
    <xf numFmtId="49" fontId="28" fillId="0" borderId="52" xfId="42" applyNumberFormat="1" applyFont="1" applyBorder="1" applyAlignment="1" applyProtection="1">
      <alignment horizontal="left" vertical="center" wrapText="1"/>
      <protection/>
    </xf>
    <xf numFmtId="0" fontId="33" fillId="29" borderId="70" xfId="0" applyFont="1" applyFill="1" applyBorder="1" applyAlignment="1">
      <alignment vertical="center"/>
    </xf>
    <xf numFmtId="0" fontId="33" fillId="29" borderId="33" xfId="0" applyFont="1" applyFill="1" applyBorder="1" applyAlignment="1">
      <alignment vertical="center"/>
    </xf>
    <xf numFmtId="0" fontId="33" fillId="29" borderId="53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52" xfId="0" applyFont="1" applyFill="1" applyBorder="1" applyAlignment="1">
      <alignment vertical="center" wrapText="1"/>
    </xf>
    <xf numFmtId="0" fontId="37" fillId="10" borderId="26" xfId="0" applyFont="1" applyFill="1" applyBorder="1" applyAlignment="1">
      <alignment horizontal="center" vertical="center" wrapText="1"/>
    </xf>
    <xf numFmtId="0" fontId="37" fillId="10" borderId="33" xfId="0" applyFont="1" applyFill="1" applyBorder="1" applyAlignment="1">
      <alignment horizontal="center" vertical="center" wrapText="1"/>
    </xf>
    <xf numFmtId="0" fontId="37" fillId="10" borderId="5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64" xfId="0" applyFont="1" applyFill="1" applyBorder="1" applyAlignment="1">
      <alignment horizontal="center" vertical="center" wrapText="1"/>
    </xf>
    <xf numFmtId="49" fontId="28" fillId="0" borderId="68" xfId="42" applyNumberFormat="1" applyFont="1" applyBorder="1" applyAlignment="1" applyProtection="1">
      <alignment horizontal="center" vertical="center" wrapText="1"/>
      <protection/>
    </xf>
    <xf numFmtId="49" fontId="28" fillId="0" borderId="69" xfId="42" applyNumberFormat="1" applyFont="1" applyBorder="1" applyAlignment="1" applyProtection="1">
      <alignment horizontal="center" vertical="center" wrapText="1"/>
      <protection/>
    </xf>
    <xf numFmtId="49" fontId="28" fillId="0" borderId="25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31"/>
        </patternFill>
      </fill>
    </dxf>
    <dxf/>
    <dxf>
      <font>
        <b/>
        <i val="0"/>
        <u val="none"/>
        <strike val="0"/>
        <color indexed="12"/>
      </font>
    </dxf>
    <dxf>
      <font>
        <b/>
        <i val="0"/>
        <u val="none"/>
        <strike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122</xdr:row>
      <xdr:rowOff>28575</xdr:rowOff>
    </xdr:from>
    <xdr:to>
      <xdr:col>2</xdr:col>
      <xdr:colOff>1638300</xdr:colOff>
      <xdr:row>123</xdr:row>
      <xdr:rowOff>238125</xdr:rowOff>
    </xdr:to>
    <xdr:pic>
      <xdr:nvPicPr>
        <xdr:cNvPr id="1" name="Рисунок 2" descr="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013275"/>
          <a:ext cx="1485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15</xdr:row>
      <xdr:rowOff>47625</xdr:rowOff>
    </xdr:from>
    <xdr:to>
      <xdr:col>14</xdr:col>
      <xdr:colOff>914400</xdr:colOff>
      <xdr:row>15</xdr:row>
      <xdr:rowOff>809625</xdr:rowOff>
    </xdr:to>
    <xdr:pic>
      <xdr:nvPicPr>
        <xdr:cNvPr id="2" name="Picture 2" descr="круги_все цвета"/>
        <xdr:cNvPicPr preferRelativeResize="1">
          <a:picLocks noChangeAspect="1"/>
        </xdr:cNvPicPr>
      </xdr:nvPicPr>
      <xdr:blipFill>
        <a:blip r:embed="rId2"/>
        <a:srcRect t="4586" r="49681" b="2752"/>
        <a:stretch>
          <a:fillRect/>
        </a:stretch>
      </xdr:blipFill>
      <xdr:spPr>
        <a:xfrm>
          <a:off x="4972050" y="8696325"/>
          <a:ext cx="515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19</xdr:row>
      <xdr:rowOff>38100</xdr:rowOff>
    </xdr:from>
    <xdr:to>
      <xdr:col>2</xdr:col>
      <xdr:colOff>1543050</xdr:colOff>
      <xdr:row>24</xdr:row>
      <xdr:rowOff>114300</xdr:rowOff>
    </xdr:to>
    <xdr:pic>
      <xdr:nvPicPr>
        <xdr:cNvPr id="3" name="Picture 40" descr="IMG_6649_ммм"/>
        <xdr:cNvPicPr preferRelativeResize="1">
          <a:picLocks noChangeAspect="1"/>
        </xdr:cNvPicPr>
      </xdr:nvPicPr>
      <xdr:blipFill>
        <a:blip r:embed="rId3"/>
        <a:srcRect t="15554" b="5926"/>
        <a:stretch>
          <a:fillRect/>
        </a:stretch>
      </xdr:blipFill>
      <xdr:spPr>
        <a:xfrm>
          <a:off x="714375" y="10182225"/>
          <a:ext cx="1295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35</xdr:row>
      <xdr:rowOff>57150</xdr:rowOff>
    </xdr:from>
    <xdr:to>
      <xdr:col>2</xdr:col>
      <xdr:colOff>1685925</xdr:colOff>
      <xdr:row>42</xdr:row>
      <xdr:rowOff>38100</xdr:rowOff>
    </xdr:to>
    <xdr:pic>
      <xdr:nvPicPr>
        <xdr:cNvPr id="4" name="Picture 41" descr="IMG_6649_ммм"/>
        <xdr:cNvPicPr preferRelativeResize="1">
          <a:picLocks noChangeAspect="1"/>
        </xdr:cNvPicPr>
      </xdr:nvPicPr>
      <xdr:blipFill>
        <a:blip r:embed="rId3"/>
        <a:srcRect t="12675" b="4930"/>
        <a:stretch>
          <a:fillRect/>
        </a:stretch>
      </xdr:blipFill>
      <xdr:spPr>
        <a:xfrm>
          <a:off x="609600" y="12792075"/>
          <a:ext cx="1543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74</xdr:row>
      <xdr:rowOff>95250</xdr:rowOff>
    </xdr:from>
    <xdr:to>
      <xdr:col>2</xdr:col>
      <xdr:colOff>1752600</xdr:colOff>
      <xdr:row>81</xdr:row>
      <xdr:rowOff>0</xdr:rowOff>
    </xdr:to>
    <xdr:pic>
      <xdr:nvPicPr>
        <xdr:cNvPr id="5" name="Picture 84" descr="20parbi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1916430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</xdr:row>
      <xdr:rowOff>38100</xdr:rowOff>
    </xdr:from>
    <xdr:to>
      <xdr:col>8</xdr:col>
      <xdr:colOff>76200</xdr:colOff>
      <xdr:row>5</xdr:row>
      <xdr:rowOff>838200</xdr:rowOff>
    </xdr:to>
    <xdr:pic>
      <xdr:nvPicPr>
        <xdr:cNvPr id="6" name="Picture 1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14825" y="156210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6</xdr:row>
      <xdr:rowOff>66675</xdr:rowOff>
    </xdr:from>
    <xdr:to>
      <xdr:col>8</xdr:col>
      <xdr:colOff>95250</xdr:colOff>
      <xdr:row>6</xdr:row>
      <xdr:rowOff>866775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45745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8</xdr:row>
      <xdr:rowOff>28575</xdr:rowOff>
    </xdr:from>
    <xdr:to>
      <xdr:col>8</xdr:col>
      <xdr:colOff>85725</xdr:colOff>
      <xdr:row>8</xdr:row>
      <xdr:rowOff>857250</xdr:rowOff>
    </xdr:to>
    <xdr:pic>
      <xdr:nvPicPr>
        <xdr:cNvPr id="8" name="Picture 1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4248150"/>
          <a:ext cx="1362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11</xdr:row>
      <xdr:rowOff>38100</xdr:rowOff>
    </xdr:from>
    <xdr:to>
      <xdr:col>7</xdr:col>
      <xdr:colOff>228600</xdr:colOff>
      <xdr:row>11</xdr:row>
      <xdr:rowOff>742950</xdr:rowOff>
    </xdr:to>
    <xdr:pic>
      <xdr:nvPicPr>
        <xdr:cNvPr id="9" name="Picture 261"/>
        <xdr:cNvPicPr preferRelativeResize="1">
          <a:picLocks noChangeAspect="1"/>
        </xdr:cNvPicPr>
      </xdr:nvPicPr>
      <xdr:blipFill>
        <a:blip r:embed="rId7"/>
        <a:srcRect l="18988" t="3797" r="21940" b="5485"/>
        <a:stretch>
          <a:fillRect/>
        </a:stretch>
      </xdr:blipFill>
      <xdr:spPr>
        <a:xfrm>
          <a:off x="4600575" y="6829425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9</xdr:row>
      <xdr:rowOff>47625</xdr:rowOff>
    </xdr:from>
    <xdr:to>
      <xdr:col>8</xdr:col>
      <xdr:colOff>95250</xdr:colOff>
      <xdr:row>9</xdr:row>
      <xdr:rowOff>800100</xdr:rowOff>
    </xdr:to>
    <xdr:pic>
      <xdr:nvPicPr>
        <xdr:cNvPr id="10" name="Picture 1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9575" y="5181600"/>
          <a:ext cx="1257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10</xdr:row>
      <xdr:rowOff>85725</xdr:rowOff>
    </xdr:from>
    <xdr:to>
      <xdr:col>8</xdr:col>
      <xdr:colOff>142875</xdr:colOff>
      <xdr:row>10</xdr:row>
      <xdr:rowOff>800100</xdr:rowOff>
    </xdr:to>
    <xdr:pic>
      <xdr:nvPicPr>
        <xdr:cNvPr id="11" name="Picture 296"/>
        <xdr:cNvPicPr preferRelativeResize="1">
          <a:picLocks noChangeAspect="1"/>
        </xdr:cNvPicPr>
      </xdr:nvPicPr>
      <xdr:blipFill>
        <a:blip r:embed="rId9"/>
        <a:srcRect l="15032" t="16667" r="11764" b="9803"/>
        <a:stretch>
          <a:fillRect/>
        </a:stretch>
      </xdr:blipFill>
      <xdr:spPr>
        <a:xfrm>
          <a:off x="4314825" y="6048375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89</xdr:row>
      <xdr:rowOff>352425</xdr:rowOff>
    </xdr:from>
    <xdr:to>
      <xdr:col>2</xdr:col>
      <xdr:colOff>1704975</xdr:colOff>
      <xdr:row>89</xdr:row>
      <xdr:rowOff>1314450</xdr:rowOff>
    </xdr:to>
    <xdr:pic>
      <xdr:nvPicPr>
        <xdr:cNvPr id="12" name="Picture 83" descr="10parbi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21859875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90</xdr:row>
      <xdr:rowOff>390525</xdr:rowOff>
    </xdr:from>
    <xdr:to>
      <xdr:col>2</xdr:col>
      <xdr:colOff>1571625</xdr:colOff>
      <xdr:row>90</xdr:row>
      <xdr:rowOff>1114425</xdr:rowOff>
    </xdr:to>
    <xdr:pic>
      <xdr:nvPicPr>
        <xdr:cNvPr id="13" name="Picture 298"/>
        <xdr:cNvPicPr preferRelativeResize="1">
          <a:picLocks noChangeAspect="1"/>
        </xdr:cNvPicPr>
      </xdr:nvPicPr>
      <xdr:blipFill>
        <a:blip r:embed="rId9"/>
        <a:srcRect l="15032" t="16667" r="11764" b="9803"/>
        <a:stretch>
          <a:fillRect/>
        </a:stretch>
      </xdr:blipFill>
      <xdr:spPr>
        <a:xfrm>
          <a:off x="800100" y="23231475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55</xdr:row>
      <xdr:rowOff>95250</xdr:rowOff>
    </xdr:from>
    <xdr:to>
      <xdr:col>2</xdr:col>
      <xdr:colOff>1752600</xdr:colOff>
      <xdr:row>62</xdr:row>
      <xdr:rowOff>0</xdr:rowOff>
    </xdr:to>
    <xdr:pic>
      <xdr:nvPicPr>
        <xdr:cNvPr id="14" name="Picture 84" descr="20parbi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1607820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7</xdr:row>
      <xdr:rowOff>28575</xdr:rowOff>
    </xdr:from>
    <xdr:to>
      <xdr:col>8</xdr:col>
      <xdr:colOff>85725</xdr:colOff>
      <xdr:row>7</xdr:row>
      <xdr:rowOff>866775</xdr:rowOff>
    </xdr:to>
    <xdr:pic>
      <xdr:nvPicPr>
        <xdr:cNvPr id="15" name="Picture 1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3333750"/>
          <a:ext cx="1362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d/BJlCZuUbig5Ce" TargetMode="External" /><Relationship Id="rId2" Type="http://schemas.openxmlformats.org/officeDocument/2006/relationships/hyperlink" Target="https://yadi.sk/d/G0jJbbcIn2jSy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smag.ru/" TargetMode="External" /><Relationship Id="rId2" Type="http://schemas.openxmlformats.org/officeDocument/2006/relationships/hyperlink" Target="mailto:opt@nosmag.ru" TargetMode="External" /><Relationship Id="rId3" Type="http://schemas.openxmlformats.org/officeDocument/2006/relationships/hyperlink" Target="http://nosmag.ru/d/179486/d/nedelka-cut_0.jpg" TargetMode="External" /><Relationship Id="rId4" Type="http://schemas.openxmlformats.org/officeDocument/2006/relationships/hyperlink" Target="https://yadi.sk/d/EYdKc1D_fZFZT" TargetMode="External" /><Relationship Id="rId5" Type="http://schemas.openxmlformats.org/officeDocument/2006/relationships/hyperlink" Target="http://nosmag.ru/64" TargetMode="External" /><Relationship Id="rId6" Type="http://schemas.openxmlformats.org/officeDocument/2006/relationships/hyperlink" Target="http://nosmag.ru/65" TargetMode="External" /><Relationship Id="rId7" Type="http://schemas.openxmlformats.org/officeDocument/2006/relationships/hyperlink" Target="https://yadi.sk/i/02v0yI3ZifvZU" TargetMode="External" /><Relationship Id="rId8" Type="http://schemas.openxmlformats.org/officeDocument/2006/relationships/hyperlink" Target="https://yadi.sk/i/ff46odymifvbp" TargetMode="External" /><Relationship Id="rId9" Type="http://schemas.openxmlformats.org/officeDocument/2006/relationships/hyperlink" Target="https://yadi.sk/i/pkrZaLS9ifvtf" TargetMode="External" /><Relationship Id="rId10" Type="http://schemas.openxmlformats.org/officeDocument/2006/relationships/hyperlink" Target="https://yadi.sk/i/UUaI_vklifvuS" TargetMode="External" /><Relationship Id="rId11" Type="http://schemas.openxmlformats.org/officeDocument/2006/relationships/hyperlink" Target="https://yadi.sk/i/opQTVxPaifvvK" TargetMode="External" /><Relationship Id="rId12" Type="http://schemas.openxmlformats.org/officeDocument/2006/relationships/hyperlink" Target="https://yadi.sk/i/q87OEuFJifvvy" TargetMode="External" /><Relationship Id="rId13" Type="http://schemas.openxmlformats.org/officeDocument/2006/relationships/hyperlink" Target="https://yadi.sk/i/i3f5-YBrifvwr" TargetMode="External" /><Relationship Id="rId14" Type="http://schemas.openxmlformats.org/officeDocument/2006/relationships/hyperlink" Target="https://yadi.sk/i/JgfdaLrjifw57" TargetMode="External" /><Relationship Id="rId15" Type="http://schemas.openxmlformats.org/officeDocument/2006/relationships/hyperlink" Target="https://yadi.sk/i/9eUFY2Ibifw6S" TargetMode="External" /><Relationship Id="rId16" Type="http://schemas.openxmlformats.org/officeDocument/2006/relationships/hyperlink" Target="https://yadi.sk/i/bbVt5vg6ifwG2" TargetMode="External" /><Relationship Id="rId17" Type="http://schemas.openxmlformats.org/officeDocument/2006/relationships/hyperlink" Target="https://yadi.sk/i/uNAXmbnzifwLp" TargetMode="External" /><Relationship Id="rId18" Type="http://schemas.openxmlformats.org/officeDocument/2006/relationships/hyperlink" Target="https://yadi.sk/i/WErr5U6ZifwMo" TargetMode="External" /><Relationship Id="rId19" Type="http://schemas.openxmlformats.org/officeDocument/2006/relationships/hyperlink" Target="https://yadi.sk/i/vzVpyaXlifwPf" TargetMode="External" /><Relationship Id="rId20" Type="http://schemas.openxmlformats.org/officeDocument/2006/relationships/hyperlink" Target="https://yadi.sk/i/Uuh4AUelifwQe" TargetMode="External" /><Relationship Id="rId21" Type="http://schemas.openxmlformats.org/officeDocument/2006/relationships/hyperlink" Target="https://yadi.sk/i/vSnwLgsRifwRb" TargetMode="External" /><Relationship Id="rId22" Type="http://schemas.openxmlformats.org/officeDocument/2006/relationships/hyperlink" Target="https://yadi.sk/i/5b5bgiABifwSY" TargetMode="External" /><Relationship Id="rId23" Type="http://schemas.openxmlformats.org/officeDocument/2006/relationships/hyperlink" Target="https://yadi.sk/i/dlsvoWVWifwTm" TargetMode="External" /><Relationship Id="rId24" Type="http://schemas.openxmlformats.org/officeDocument/2006/relationships/hyperlink" Target="https://yadi.sk/i/Dnse4_XxifwWi" TargetMode="External" /><Relationship Id="rId25" Type="http://schemas.openxmlformats.org/officeDocument/2006/relationships/hyperlink" Target="https://yadi.sk/i/2oszHjaEifwhd" TargetMode="External" /><Relationship Id="rId26" Type="http://schemas.openxmlformats.org/officeDocument/2006/relationships/hyperlink" Target="https://yadi.sk/i/JgfdaLrjifw57" TargetMode="External" /><Relationship Id="rId27" Type="http://schemas.openxmlformats.org/officeDocument/2006/relationships/hyperlink" Target="https://yadi.sk/i/bbVt5vg6ifwG2" TargetMode="External" /><Relationship Id="rId28" Type="http://schemas.openxmlformats.org/officeDocument/2006/relationships/hyperlink" Target="https://yadi.sk/i/uNAXmbnzifwLp" TargetMode="External" /><Relationship Id="rId29" Type="http://schemas.openxmlformats.org/officeDocument/2006/relationships/hyperlink" Target="https://yadi.sk/i/WErr5U6ZifwMo" TargetMode="External" /><Relationship Id="rId30" Type="http://schemas.openxmlformats.org/officeDocument/2006/relationships/hyperlink" Target="https://yadi.sk/i/vzVpyaXlifwPf" TargetMode="External" /><Relationship Id="rId31" Type="http://schemas.openxmlformats.org/officeDocument/2006/relationships/hyperlink" Target="https://yadi.sk/i/Uuh4AUelifwQe" TargetMode="External" /><Relationship Id="rId32" Type="http://schemas.openxmlformats.org/officeDocument/2006/relationships/hyperlink" Target="https://yadi.sk/i/vSnwLgsRifwRb" TargetMode="External" /><Relationship Id="rId33" Type="http://schemas.openxmlformats.org/officeDocument/2006/relationships/hyperlink" Target="https://yadi.sk/i/5b5bgiABifwSY" TargetMode="External" /><Relationship Id="rId34" Type="http://schemas.openxmlformats.org/officeDocument/2006/relationships/hyperlink" Target="https://yadi.sk/i/dlsvoWVWifwTm" TargetMode="External" /><Relationship Id="rId35" Type="http://schemas.openxmlformats.org/officeDocument/2006/relationships/hyperlink" Target="https://yadi.sk/i/Dnse4_XxifwWi" TargetMode="External" /><Relationship Id="rId36" Type="http://schemas.openxmlformats.org/officeDocument/2006/relationships/hyperlink" Target="https://yadi.sk/i/2oszHjaEifwhd" TargetMode="External" /><Relationship Id="rId37" Type="http://schemas.openxmlformats.org/officeDocument/2006/relationships/hyperlink" Target="https://yadi.sk/i/PCs5WZ-Lifwj3" TargetMode="External" /><Relationship Id="rId38" Type="http://schemas.openxmlformats.org/officeDocument/2006/relationships/hyperlink" Target="https://yadi.sk/i/02v0yI3ZifvZU" TargetMode="External" /><Relationship Id="rId39" Type="http://schemas.openxmlformats.org/officeDocument/2006/relationships/hyperlink" Target="https://yadi.sk/i/9eUFY2Ibifw6S" TargetMode="External" /><Relationship Id="rId40" Type="http://schemas.openxmlformats.org/officeDocument/2006/relationships/hyperlink" Target="https://yadi.sk/i/wS7uZ-L7jKUcS" TargetMode="External" /><Relationship Id="rId41" Type="http://schemas.openxmlformats.org/officeDocument/2006/relationships/hyperlink" Target="https://yadi.sk/i/xbD8Fyz3n2i5J" TargetMode="External" /><Relationship Id="rId42" Type="http://schemas.openxmlformats.org/officeDocument/2006/relationships/hyperlink" Target="https://yadi.sk/i/xjJrjDQdjKUXR" TargetMode="External" /><Relationship Id="rId43" Type="http://schemas.openxmlformats.org/officeDocument/2006/relationships/hyperlink" Target="https://yadi.sk/i/xjJrjDQdjKUXR" TargetMode="External" /><Relationship Id="rId44" Type="http://schemas.openxmlformats.org/officeDocument/2006/relationships/hyperlink" Target="https://yadi.sk/i/wS7uZ-L7jKUcS" TargetMode="External" /><Relationship Id="rId45" Type="http://schemas.openxmlformats.org/officeDocument/2006/relationships/hyperlink" Target="https://yadi.sk/i/SihogFlNjtHok" TargetMode="External" /><Relationship Id="rId46" Type="http://schemas.openxmlformats.org/officeDocument/2006/relationships/hyperlink" Target="https://yadi.sk/i/3E2F1fLIjtHt9" TargetMode="External" /><Relationship Id="rId47" Type="http://schemas.openxmlformats.org/officeDocument/2006/relationships/hyperlink" Target="https://yadi.sk/i/wzXwKe5tkZc4N" TargetMode="External" /><Relationship Id="rId48" Type="http://schemas.openxmlformats.org/officeDocument/2006/relationships/hyperlink" Target="https://yadi.sk/i/PCs5WZ-Lifwj3" TargetMode="External" /><Relationship Id="rId49" Type="http://schemas.openxmlformats.org/officeDocument/2006/relationships/hyperlink" Target="https://yadi.sk/i/V8zzmIcGn2Gsj" TargetMode="External" /><Relationship Id="rId50" Type="http://schemas.openxmlformats.org/officeDocument/2006/relationships/hyperlink" Target="https://yadi.sk/i/PCs5WZ-Lifwj3" TargetMode="External" /><Relationship Id="rId51" Type="http://schemas.openxmlformats.org/officeDocument/2006/relationships/hyperlink" Target="https://yadi.sk/i/JgfdaLrjifw57" TargetMode="External" /><Relationship Id="rId52" Type="http://schemas.openxmlformats.org/officeDocument/2006/relationships/hyperlink" Target="https://yadi.sk/i/bbVt5vg6ifwG2" TargetMode="External" /><Relationship Id="rId53" Type="http://schemas.openxmlformats.org/officeDocument/2006/relationships/hyperlink" Target="https://yadi.sk/i/uNAXmbnzifwLp" TargetMode="External" /><Relationship Id="rId54" Type="http://schemas.openxmlformats.org/officeDocument/2006/relationships/hyperlink" Target="https://yadi.sk/i/WErr5U6ZifwMo" TargetMode="External" /><Relationship Id="rId55" Type="http://schemas.openxmlformats.org/officeDocument/2006/relationships/hyperlink" Target="https://yadi.sk/i/vzVpyaXlifwPf" TargetMode="External" /><Relationship Id="rId56" Type="http://schemas.openxmlformats.org/officeDocument/2006/relationships/hyperlink" Target="https://yadi.sk/i/Uuh4AUelifwQe" TargetMode="External" /><Relationship Id="rId57" Type="http://schemas.openxmlformats.org/officeDocument/2006/relationships/hyperlink" Target="https://yadi.sk/i/vSnwLgsRifwRb" TargetMode="External" /><Relationship Id="rId58" Type="http://schemas.openxmlformats.org/officeDocument/2006/relationships/hyperlink" Target="https://yadi.sk/i/5b5bgiABifwSY" TargetMode="External" /><Relationship Id="rId59" Type="http://schemas.openxmlformats.org/officeDocument/2006/relationships/hyperlink" Target="https://yadi.sk/i/dlsvoWVWifwTm" TargetMode="External" /><Relationship Id="rId60" Type="http://schemas.openxmlformats.org/officeDocument/2006/relationships/hyperlink" Target="https://yadi.sk/i/Dnse4_XxifwWi" TargetMode="External" /><Relationship Id="rId61" Type="http://schemas.openxmlformats.org/officeDocument/2006/relationships/hyperlink" Target="https://yadi.sk/i/2oszHjaEifwhd" TargetMode="External" /><Relationship Id="rId62" Type="http://schemas.openxmlformats.org/officeDocument/2006/relationships/hyperlink" Target="https://yadi.sk/i/wS7uZ-L7jKUcS" TargetMode="External" /><Relationship Id="rId63" Type="http://schemas.openxmlformats.org/officeDocument/2006/relationships/hyperlink" Target="https://yadi.sk/i/wS7uZ-L7jKUcS" TargetMode="External" /><Relationship Id="rId64" Type="http://schemas.openxmlformats.org/officeDocument/2006/relationships/comments" Target="../comments2.xml" /><Relationship Id="rId65" Type="http://schemas.openxmlformats.org/officeDocument/2006/relationships/vmlDrawing" Target="../drawings/vmlDrawing1.vml" /><Relationship Id="rId66" Type="http://schemas.openxmlformats.org/officeDocument/2006/relationships/drawing" Target="../drawings/drawing1.xml" /><Relationship Id="rId6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5">
      <selection activeCell="D10" sqref="D10"/>
    </sheetView>
  </sheetViews>
  <sheetFormatPr defaultColWidth="9.00390625" defaultRowHeight="12.75"/>
  <cols>
    <col min="1" max="1" width="13.00390625" style="0" customWidth="1"/>
    <col min="2" max="3" width="50.75390625" style="0" customWidth="1"/>
  </cols>
  <sheetData>
    <row r="1" spans="1:24" s="18" customFormat="1" ht="12.75" customHeight="1">
      <c r="A1" s="232" t="s">
        <v>34</v>
      </c>
      <c r="B1" s="234" t="s">
        <v>35</v>
      </c>
      <c r="C1" s="235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18" customFormat="1" ht="25.5" customHeight="1">
      <c r="A2" s="233"/>
      <c r="B2" s="236" t="s">
        <v>104</v>
      </c>
      <c r="C2" s="237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18" customFormat="1" ht="25.5" customHeight="1">
      <c r="A3" s="233"/>
      <c r="B3" s="219" t="s">
        <v>36</v>
      </c>
      <c r="C3" s="220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18" customFormat="1" ht="12.75">
      <c r="A4" s="233"/>
      <c r="B4" s="219" t="s">
        <v>102</v>
      </c>
      <c r="C4" s="220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8" customFormat="1" ht="25.5" customHeight="1">
      <c r="A5" s="240" t="s">
        <v>90</v>
      </c>
      <c r="B5" s="219" t="s">
        <v>58</v>
      </c>
      <c r="C5" s="2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18" customFormat="1" ht="25.5" customHeight="1">
      <c r="A6" s="241"/>
      <c r="B6" s="219" t="s">
        <v>59</v>
      </c>
      <c r="C6" s="2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3" ht="14.25">
      <c r="A7" s="241"/>
      <c r="B7" s="221" t="s">
        <v>60</v>
      </c>
      <c r="C7" s="222"/>
    </row>
    <row r="8" spans="1:3" ht="12.75" customHeight="1">
      <c r="A8" s="241"/>
      <c r="B8" s="219" t="s">
        <v>95</v>
      </c>
      <c r="C8" s="220"/>
    </row>
    <row r="9" spans="1:3" ht="37.5" customHeight="1">
      <c r="A9" s="241"/>
      <c r="B9" s="219" t="s">
        <v>88</v>
      </c>
      <c r="C9" s="220"/>
    </row>
    <row r="10" spans="1:3" ht="39" customHeight="1">
      <c r="A10" s="241"/>
      <c r="B10" s="223" t="s">
        <v>91</v>
      </c>
      <c r="C10" s="224"/>
    </row>
    <row r="11" spans="1:3" ht="12.75" customHeight="1">
      <c r="A11" s="241"/>
      <c r="B11" s="223" t="s">
        <v>93</v>
      </c>
      <c r="C11" s="224"/>
    </row>
    <row r="12" spans="1:3" ht="12.75" customHeight="1" hidden="1">
      <c r="A12" s="242"/>
      <c r="B12" s="211"/>
      <c r="C12" s="212"/>
    </row>
    <row r="13" spans="1:24" s="18" customFormat="1" ht="12.75" customHeight="1">
      <c r="A13" s="228" t="s">
        <v>92</v>
      </c>
      <c r="B13" s="216" t="s">
        <v>68</v>
      </c>
      <c r="C13" s="217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8" customFormat="1" ht="27.75" customHeight="1">
      <c r="A14" s="229"/>
      <c r="B14" s="216" t="s">
        <v>96</v>
      </c>
      <c r="C14" s="217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8" customFormat="1" ht="15">
      <c r="A15" s="229"/>
      <c r="B15" s="136" t="s">
        <v>74</v>
      </c>
      <c r="C15" s="136" t="s">
        <v>67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8" customFormat="1" ht="25.5">
      <c r="A16" s="229"/>
      <c r="B16" s="139" t="s">
        <v>70</v>
      </c>
      <c r="C16" s="139" t="s">
        <v>69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8" customFormat="1" ht="51">
      <c r="A17" s="229"/>
      <c r="B17" s="138" t="s">
        <v>65</v>
      </c>
      <c r="C17" s="138" t="s">
        <v>66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8" customFormat="1" ht="76.5" customHeight="1">
      <c r="A18" s="230"/>
      <c r="B18" s="137" t="s">
        <v>63</v>
      </c>
      <c r="C18" s="137" t="s">
        <v>82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3" ht="39.75" customHeight="1">
      <c r="A19" s="225" t="s">
        <v>62</v>
      </c>
      <c r="B19" s="238" t="s">
        <v>100</v>
      </c>
      <c r="C19" s="239"/>
    </row>
    <row r="20" spans="1:3" ht="12.75">
      <c r="A20" s="226"/>
      <c r="B20" s="218" t="s">
        <v>97</v>
      </c>
      <c r="C20" s="218"/>
    </row>
    <row r="21" spans="1:3" ht="12.75">
      <c r="A21" s="226"/>
      <c r="B21" s="213" t="s">
        <v>105</v>
      </c>
      <c r="C21" s="213"/>
    </row>
    <row r="22" spans="1:3" ht="29.25" customHeight="1">
      <c r="A22" s="226"/>
      <c r="B22" s="213" t="s">
        <v>101</v>
      </c>
      <c r="C22" s="213"/>
    </row>
    <row r="23" spans="1:3" ht="29.25" customHeight="1">
      <c r="A23" s="227"/>
      <c r="B23" s="231" t="s">
        <v>103</v>
      </c>
      <c r="C23" s="231"/>
    </row>
    <row r="25" spans="1:3" ht="51" customHeight="1">
      <c r="A25" s="210" t="s">
        <v>89</v>
      </c>
      <c r="B25" s="214" t="s">
        <v>61</v>
      </c>
      <c r="C25" s="215"/>
    </row>
  </sheetData>
  <sheetProtection/>
  <mergeCells count="23">
    <mergeCell ref="A19:A23"/>
    <mergeCell ref="B3:C3"/>
    <mergeCell ref="A13:A18"/>
    <mergeCell ref="B23:C23"/>
    <mergeCell ref="A1:A4"/>
    <mergeCell ref="B1:C1"/>
    <mergeCell ref="B2:C2"/>
    <mergeCell ref="B4:C4"/>
    <mergeCell ref="B19:C19"/>
    <mergeCell ref="A5:A12"/>
    <mergeCell ref="B5:C5"/>
    <mergeCell ref="B7:C7"/>
    <mergeCell ref="B13:C13"/>
    <mergeCell ref="B8:C8"/>
    <mergeCell ref="B9:C9"/>
    <mergeCell ref="B10:C10"/>
    <mergeCell ref="B11:C11"/>
    <mergeCell ref="B21:C21"/>
    <mergeCell ref="B25:C25"/>
    <mergeCell ref="B22:C22"/>
    <mergeCell ref="B14:C14"/>
    <mergeCell ref="B20:C20"/>
    <mergeCell ref="B6:C6"/>
  </mergeCells>
  <hyperlinks>
    <hyperlink ref="B7" r:id="rId1" display="Все кейсы можно посмотреть здесь."/>
    <hyperlink ref="B20:C20" r:id="rId2" display="Смотреть фото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31"/>
  <sheetViews>
    <sheetView tabSelected="1" zoomScale="85" zoomScaleNormal="85" zoomScaleSheetLayoutView="100" zoomScalePageLayoutView="0" workbookViewId="0" topLeftCell="A1">
      <selection activeCell="C129" sqref="C129"/>
    </sheetView>
  </sheetViews>
  <sheetFormatPr defaultColWidth="18.25390625" defaultRowHeight="12.75" outlineLevelRow="1"/>
  <cols>
    <col min="1" max="1" width="2.125" style="8" customWidth="1"/>
    <col min="2" max="2" width="4.00390625" style="18" customWidth="1"/>
    <col min="3" max="3" width="23.875" style="7" customWidth="1"/>
    <col min="4" max="4" width="15.125" style="7" customWidth="1"/>
    <col min="5" max="10" width="6.375" style="18" customWidth="1"/>
    <col min="11" max="12" width="8.875" style="18" customWidth="1"/>
    <col min="13" max="13" width="8.875" style="75" customWidth="1"/>
    <col min="14" max="14" width="10.875" style="44" bestFit="1" customWidth="1"/>
    <col min="15" max="15" width="14.625" style="45" customWidth="1"/>
    <col min="16" max="16" width="8.875" style="18" customWidth="1"/>
    <col min="17" max="17" width="18.25390625" style="83" customWidth="1"/>
    <col min="18" max="16384" width="18.25390625" style="18" customWidth="1"/>
  </cols>
  <sheetData>
    <row r="1" spans="1:17" s="2" customFormat="1" ht="18">
      <c r="A1" s="1"/>
      <c r="B1" s="338" t="s">
        <v>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Q1" s="81"/>
    </row>
    <row r="2" spans="1:17" s="2" customFormat="1" ht="7.5" customHeight="1" thickBot="1">
      <c r="A2" s="3"/>
      <c r="G2" s="1"/>
      <c r="H2" s="1"/>
      <c r="I2" s="1"/>
      <c r="J2" s="1"/>
      <c r="K2" s="1"/>
      <c r="L2" s="1"/>
      <c r="M2" s="1"/>
      <c r="N2" s="1"/>
      <c r="O2" s="1"/>
      <c r="Q2" s="81"/>
    </row>
    <row r="3" spans="1:17" s="7" customFormat="1" ht="54.75" customHeight="1" thickBot="1">
      <c r="A3" s="5"/>
      <c r="B3" s="261" t="s">
        <v>80</v>
      </c>
      <c r="C3" s="262"/>
      <c r="D3" s="262"/>
      <c r="E3" s="262"/>
      <c r="F3" s="260" t="s">
        <v>81</v>
      </c>
      <c r="G3" s="260"/>
      <c r="H3" s="260"/>
      <c r="I3" s="260"/>
      <c r="J3" s="260"/>
      <c r="K3" s="260"/>
      <c r="L3" s="260"/>
      <c r="M3" s="253" t="s">
        <v>78</v>
      </c>
      <c r="N3" s="253"/>
      <c r="O3" s="254"/>
      <c r="P3" s="82"/>
      <c r="Q3" s="82"/>
    </row>
    <row r="4" spans="1:18" s="7" customFormat="1" ht="13.5" customHeight="1">
      <c r="A4" s="5"/>
      <c r="B4" s="278" t="s">
        <v>2</v>
      </c>
      <c r="C4" s="326" t="s">
        <v>3</v>
      </c>
      <c r="D4" s="359" t="s">
        <v>64</v>
      </c>
      <c r="E4" s="329"/>
      <c r="F4" s="329"/>
      <c r="G4" s="329"/>
      <c r="H4" s="329"/>
      <c r="I4" s="329"/>
      <c r="J4" s="350"/>
      <c r="K4" s="329" t="s">
        <v>5</v>
      </c>
      <c r="L4" s="329"/>
      <c r="M4" s="350"/>
      <c r="N4" s="357" t="s">
        <v>6</v>
      </c>
      <c r="O4" s="346" t="s">
        <v>7</v>
      </c>
      <c r="Q4" s="82"/>
      <c r="R4" s="82"/>
    </row>
    <row r="5" spans="1:18" s="7" customFormat="1" ht="26.25" thickBot="1">
      <c r="A5" s="8"/>
      <c r="B5" s="279"/>
      <c r="C5" s="327"/>
      <c r="D5" s="360"/>
      <c r="E5" s="361"/>
      <c r="F5" s="361"/>
      <c r="G5" s="361"/>
      <c r="H5" s="361"/>
      <c r="I5" s="361"/>
      <c r="J5" s="362"/>
      <c r="K5" s="134" t="s">
        <v>8</v>
      </c>
      <c r="L5" s="129" t="s">
        <v>9</v>
      </c>
      <c r="M5" s="165" t="s">
        <v>10</v>
      </c>
      <c r="N5" s="358"/>
      <c r="O5" s="347"/>
      <c r="P5" s="99"/>
      <c r="Q5" s="82"/>
      <c r="R5" s="82"/>
    </row>
    <row r="6" spans="1:18" ht="68.25" customHeight="1">
      <c r="A6" s="9"/>
      <c r="B6" s="132">
        <v>1</v>
      </c>
      <c r="C6" s="130" t="s">
        <v>73</v>
      </c>
      <c r="D6" s="133" t="s">
        <v>94</v>
      </c>
      <c r="E6" s="363"/>
      <c r="F6" s="363"/>
      <c r="G6" s="363"/>
      <c r="H6" s="363"/>
      <c r="I6" s="363"/>
      <c r="J6" s="364"/>
      <c r="K6" s="161"/>
      <c r="L6" s="16"/>
      <c r="M6" s="105"/>
      <c r="N6" s="164">
        <f aca="true" t="shared" si="0" ref="N6:N12">SUM(K6:M6)</f>
        <v>0</v>
      </c>
      <c r="O6" s="17">
        <v>1390</v>
      </c>
      <c r="P6" s="8"/>
      <c r="Q6" s="82"/>
      <c r="R6" s="82"/>
    </row>
    <row r="7" spans="1:26" s="37" customFormat="1" ht="72" customHeight="1">
      <c r="A7" s="36"/>
      <c r="B7" s="19">
        <v>2</v>
      </c>
      <c r="C7" s="130" t="s">
        <v>72</v>
      </c>
      <c r="D7" s="140" t="s">
        <v>94</v>
      </c>
      <c r="E7" s="336"/>
      <c r="F7" s="336"/>
      <c r="G7" s="336"/>
      <c r="H7" s="336"/>
      <c r="I7" s="336"/>
      <c r="J7" s="337"/>
      <c r="K7" s="162"/>
      <c r="L7" s="24"/>
      <c r="M7" s="102"/>
      <c r="N7" s="26">
        <f t="shared" si="0"/>
        <v>0</v>
      </c>
      <c r="O7" s="27">
        <v>990</v>
      </c>
      <c r="P7"/>
      <c r="Q7" s="82"/>
      <c r="R7" s="82"/>
      <c r="S7" s="18"/>
      <c r="T7" s="18"/>
      <c r="U7" s="18"/>
      <c r="V7" s="18"/>
      <c r="W7" s="18"/>
      <c r="X7" s="18"/>
      <c r="Y7" s="18"/>
      <c r="Z7" s="18"/>
    </row>
    <row r="8" spans="1:26" s="37" customFormat="1" ht="72" customHeight="1">
      <c r="A8" s="36"/>
      <c r="B8" s="19">
        <v>3</v>
      </c>
      <c r="C8" s="130" t="s">
        <v>71</v>
      </c>
      <c r="D8" s="131" t="s">
        <v>56</v>
      </c>
      <c r="E8" s="351"/>
      <c r="F8" s="351"/>
      <c r="G8" s="351"/>
      <c r="H8" s="351"/>
      <c r="I8" s="351"/>
      <c r="J8" s="352"/>
      <c r="K8" s="162"/>
      <c r="L8" s="24"/>
      <c r="M8" s="102"/>
      <c r="N8" s="26">
        <f>SUM(K8:M8)</f>
        <v>0</v>
      </c>
      <c r="O8" s="27">
        <v>1090</v>
      </c>
      <c r="P8" s="8"/>
      <c r="Q8" s="82"/>
      <c r="R8" s="82"/>
      <c r="S8" s="18"/>
      <c r="T8" s="18"/>
      <c r="U8" s="18"/>
      <c r="V8" s="18"/>
      <c r="W8" s="18"/>
      <c r="X8" s="18"/>
      <c r="Y8" s="18"/>
      <c r="Z8" s="18"/>
    </row>
    <row r="9" spans="1:26" s="37" customFormat="1" ht="72" customHeight="1">
      <c r="A9" s="36"/>
      <c r="B9" s="19">
        <v>3</v>
      </c>
      <c r="C9" s="130" t="s">
        <v>99</v>
      </c>
      <c r="D9" s="131" t="s">
        <v>56</v>
      </c>
      <c r="E9" s="351"/>
      <c r="F9" s="351"/>
      <c r="G9" s="351"/>
      <c r="H9" s="351"/>
      <c r="I9" s="351"/>
      <c r="J9" s="352"/>
      <c r="K9" s="162"/>
      <c r="L9" s="24"/>
      <c r="M9" s="102"/>
      <c r="N9" s="26">
        <f t="shared" si="0"/>
        <v>0</v>
      </c>
      <c r="O9" s="27">
        <v>990</v>
      </c>
      <c r="P9" s="8"/>
      <c r="Q9" s="82"/>
      <c r="R9" s="82"/>
      <c r="S9" s="18"/>
      <c r="T9" s="18"/>
      <c r="U9" s="18"/>
      <c r="V9" s="18"/>
      <c r="W9" s="18"/>
      <c r="X9" s="18"/>
      <c r="Y9" s="18"/>
      <c r="Z9" s="18"/>
    </row>
    <row r="10" spans="1:26" s="37" customFormat="1" ht="65.25" customHeight="1">
      <c r="A10" s="36"/>
      <c r="B10" s="19">
        <v>4</v>
      </c>
      <c r="C10" s="130" t="s">
        <v>55</v>
      </c>
      <c r="D10" s="131" t="s">
        <v>56</v>
      </c>
      <c r="E10" s="351"/>
      <c r="F10" s="351"/>
      <c r="G10" s="351"/>
      <c r="H10" s="351"/>
      <c r="I10" s="351"/>
      <c r="J10" s="352"/>
      <c r="K10" s="162"/>
      <c r="L10" s="24"/>
      <c r="M10" s="102"/>
      <c r="N10" s="26">
        <f t="shared" si="0"/>
        <v>0</v>
      </c>
      <c r="O10" s="27">
        <v>590</v>
      </c>
      <c r="P10" s="8"/>
      <c r="Q10" s="82"/>
      <c r="R10" s="82"/>
      <c r="S10" s="18"/>
      <c r="T10" s="18"/>
      <c r="U10" s="18"/>
      <c r="V10" s="18"/>
      <c r="W10" s="18"/>
      <c r="X10" s="18"/>
      <c r="Y10" s="18"/>
      <c r="Z10" s="18"/>
    </row>
    <row r="11" spans="1:26" s="37" customFormat="1" ht="65.25" customHeight="1">
      <c r="A11" s="36"/>
      <c r="B11" s="19">
        <v>4</v>
      </c>
      <c r="C11" s="130" t="s">
        <v>106</v>
      </c>
      <c r="D11" s="131" t="s">
        <v>56</v>
      </c>
      <c r="E11" s="351"/>
      <c r="F11" s="351"/>
      <c r="G11" s="351"/>
      <c r="H11" s="351"/>
      <c r="I11" s="351"/>
      <c r="J11" s="352"/>
      <c r="K11" s="162"/>
      <c r="L11" s="24"/>
      <c r="M11" s="102"/>
      <c r="N11" s="26">
        <f t="shared" si="0"/>
        <v>0</v>
      </c>
      <c r="O11" s="27">
        <v>440</v>
      </c>
      <c r="P11" s="8"/>
      <c r="Q11" s="82"/>
      <c r="R11" s="82"/>
      <c r="S11" s="18"/>
      <c r="T11" s="18"/>
      <c r="U11" s="18"/>
      <c r="V11" s="18"/>
      <c r="W11" s="18"/>
      <c r="X11" s="18"/>
      <c r="Y11" s="18"/>
      <c r="Z11" s="18"/>
    </row>
    <row r="12" spans="1:26" s="37" customFormat="1" ht="65.25" customHeight="1" thickBot="1">
      <c r="A12" s="36"/>
      <c r="B12" s="67">
        <v>5</v>
      </c>
      <c r="C12" s="185" t="s">
        <v>83</v>
      </c>
      <c r="D12" s="186" t="s">
        <v>56</v>
      </c>
      <c r="E12" s="249"/>
      <c r="F12" s="250"/>
      <c r="G12" s="250"/>
      <c r="H12" s="250"/>
      <c r="I12" s="250"/>
      <c r="J12" s="251"/>
      <c r="K12" s="181"/>
      <c r="L12" s="182"/>
      <c r="M12" s="183"/>
      <c r="N12" s="184">
        <f t="shared" si="0"/>
        <v>0</v>
      </c>
      <c r="O12" s="69">
        <v>40</v>
      </c>
      <c r="P12" s="8"/>
      <c r="Q12" s="82"/>
      <c r="R12" s="82"/>
      <c r="S12" s="18"/>
      <c r="T12" s="18"/>
      <c r="U12" s="18"/>
      <c r="V12" s="18"/>
      <c r="W12" s="18"/>
      <c r="X12" s="18"/>
      <c r="Y12" s="18"/>
      <c r="Z12" s="18"/>
    </row>
    <row r="13" spans="1:26" s="37" customFormat="1" ht="16.5" thickBot="1">
      <c r="A13" s="36"/>
      <c r="B13" s="142"/>
      <c r="C13" s="166"/>
      <c r="D13" s="167"/>
      <c r="E13" s="167"/>
      <c r="F13" s="143"/>
      <c r="G13" s="143"/>
      <c r="H13" s="143"/>
      <c r="I13" s="143"/>
      <c r="J13" s="143"/>
      <c r="K13" s="144"/>
      <c r="L13" s="144"/>
      <c r="M13" s="88" t="s">
        <v>13</v>
      </c>
      <c r="N13" s="178">
        <f>SUM(N6:N11)</f>
        <v>0</v>
      </c>
      <c r="O13" s="58">
        <f>SUMPRODUCT(O6:O12,N6:N12)</f>
        <v>0</v>
      </c>
      <c r="P13" s="8"/>
      <c r="Q13" s="82"/>
      <c r="R13" s="82"/>
      <c r="S13" s="18"/>
      <c r="T13" s="18"/>
      <c r="U13" s="18"/>
      <c r="V13" s="18"/>
      <c r="W13" s="18"/>
      <c r="X13" s="18"/>
      <c r="Y13" s="18"/>
      <c r="Z13" s="18"/>
    </row>
    <row r="14" spans="1:17" s="2" customFormat="1" ht="7.5" customHeight="1" thickBot="1">
      <c r="A14" s="3"/>
      <c r="G14" s="1"/>
      <c r="H14" s="1"/>
      <c r="I14" s="1"/>
      <c r="J14" s="1"/>
      <c r="K14" s="1"/>
      <c r="L14" s="1"/>
      <c r="M14" s="1"/>
      <c r="N14" s="1"/>
      <c r="O14" s="1"/>
      <c r="Q14" s="81"/>
    </row>
    <row r="15" spans="1:17" s="2" customFormat="1" ht="57" customHeight="1" thickBot="1">
      <c r="A15" s="3"/>
      <c r="B15" s="261" t="s">
        <v>76</v>
      </c>
      <c r="C15" s="262"/>
      <c r="D15" s="262"/>
      <c r="E15" s="262"/>
      <c r="F15" s="260" t="s">
        <v>77</v>
      </c>
      <c r="G15" s="260"/>
      <c r="H15" s="260"/>
      <c r="I15" s="260"/>
      <c r="J15" s="260"/>
      <c r="K15" s="260"/>
      <c r="L15" s="260"/>
      <c r="M15" s="253" t="s">
        <v>79</v>
      </c>
      <c r="N15" s="253"/>
      <c r="O15" s="254"/>
      <c r="Q15" s="81"/>
    </row>
    <row r="16" spans="1:17" s="128" customFormat="1" ht="65.25" customHeight="1" thickBot="1">
      <c r="A16" s="126"/>
      <c r="B16" s="255" t="s">
        <v>107</v>
      </c>
      <c r="C16" s="256"/>
      <c r="D16" s="256"/>
      <c r="E16" s="256"/>
      <c r="F16" s="256"/>
      <c r="G16" s="257"/>
      <c r="H16" s="285"/>
      <c r="I16" s="286"/>
      <c r="J16" s="286"/>
      <c r="K16" s="286"/>
      <c r="L16" s="286"/>
      <c r="M16" s="286"/>
      <c r="N16" s="286"/>
      <c r="O16" s="287"/>
      <c r="P16" s="321" t="s">
        <v>1</v>
      </c>
      <c r="Q16" s="127"/>
    </row>
    <row r="17" spans="1:16" s="7" customFormat="1" ht="13.5" thickBot="1">
      <c r="A17" s="5"/>
      <c r="B17" s="348" t="s">
        <v>2</v>
      </c>
      <c r="C17" s="343" t="s">
        <v>3</v>
      </c>
      <c r="D17" s="328" t="s">
        <v>51</v>
      </c>
      <c r="E17" s="290" t="s">
        <v>4</v>
      </c>
      <c r="F17" s="291"/>
      <c r="G17" s="291"/>
      <c r="H17" s="291"/>
      <c r="I17" s="291"/>
      <c r="J17" s="291"/>
      <c r="K17" s="328" t="s">
        <v>5</v>
      </c>
      <c r="L17" s="329"/>
      <c r="M17" s="329"/>
      <c r="N17" s="341" t="s">
        <v>6</v>
      </c>
      <c r="O17" s="339" t="s">
        <v>7</v>
      </c>
      <c r="P17" s="322"/>
    </row>
    <row r="18" spans="1:17" s="7" customFormat="1" ht="26.25" thickBot="1">
      <c r="A18" s="8"/>
      <c r="B18" s="349"/>
      <c r="C18" s="344"/>
      <c r="D18" s="345"/>
      <c r="E18" s="106">
        <v>1</v>
      </c>
      <c r="F18" s="89">
        <v>2</v>
      </c>
      <c r="G18" s="90">
        <v>3</v>
      </c>
      <c r="H18" s="91">
        <v>4</v>
      </c>
      <c r="I18" s="92">
        <v>5</v>
      </c>
      <c r="J18" s="93">
        <v>6</v>
      </c>
      <c r="K18" s="109" t="s">
        <v>8</v>
      </c>
      <c r="L18" s="110" t="s">
        <v>9</v>
      </c>
      <c r="M18" s="111" t="s">
        <v>10</v>
      </c>
      <c r="N18" s="342"/>
      <c r="O18" s="340"/>
      <c r="P18" s="323"/>
      <c r="Q18" s="99"/>
    </row>
    <row r="19" spans="1:17" ht="12.75" customHeight="1">
      <c r="A19" s="9"/>
      <c r="B19" s="112">
        <f>B12+1</f>
        <v>6</v>
      </c>
      <c r="C19" s="330" t="s">
        <v>73</v>
      </c>
      <c r="D19" s="122" t="s">
        <v>56</v>
      </c>
      <c r="E19" s="10">
        <v>30</v>
      </c>
      <c r="F19" s="11"/>
      <c r="G19" s="12"/>
      <c r="H19" s="13"/>
      <c r="I19" s="14"/>
      <c r="J19" s="15"/>
      <c r="K19" s="161"/>
      <c r="L19" s="16"/>
      <c r="M19" s="105"/>
      <c r="N19" s="121">
        <f aca="true" t="shared" si="1" ref="N19:N53">SUM(K19:M19)</f>
        <v>0</v>
      </c>
      <c r="O19" s="243">
        <v>1690</v>
      </c>
      <c r="P19" s="246">
        <f>SUM(N19:N32)</f>
        <v>0</v>
      </c>
      <c r="Q19" s="100"/>
    </row>
    <row r="20" spans="1:17" ht="12.75" customHeight="1">
      <c r="A20" s="9"/>
      <c r="B20" s="120">
        <f>B19+1</f>
        <v>7</v>
      </c>
      <c r="C20" s="331"/>
      <c r="D20" s="123" t="s">
        <v>37</v>
      </c>
      <c r="E20" s="108">
        <v>10</v>
      </c>
      <c r="F20" s="94"/>
      <c r="G20" s="95">
        <v>5</v>
      </c>
      <c r="H20" s="96">
        <v>5</v>
      </c>
      <c r="I20" s="97">
        <v>5</v>
      </c>
      <c r="J20" s="171">
        <v>5</v>
      </c>
      <c r="K20" s="169"/>
      <c r="L20" s="98"/>
      <c r="M20" s="104"/>
      <c r="N20" s="25">
        <f t="shared" si="1"/>
        <v>0</v>
      </c>
      <c r="O20" s="244"/>
      <c r="P20" s="247"/>
      <c r="Q20" s="100"/>
    </row>
    <row r="21" spans="1:17" ht="12.75" customHeight="1">
      <c r="A21" s="9"/>
      <c r="B21" s="120">
        <f aca="true" t="shared" si="2" ref="B21:B89">B20+1</f>
        <v>8</v>
      </c>
      <c r="C21" s="331"/>
      <c r="D21" s="124" t="s">
        <v>38</v>
      </c>
      <c r="E21" s="107">
        <v>20</v>
      </c>
      <c r="F21" s="20"/>
      <c r="G21" s="21"/>
      <c r="H21" s="22"/>
      <c r="I21" s="23">
        <v>5</v>
      </c>
      <c r="J21" s="172">
        <v>5</v>
      </c>
      <c r="K21" s="162"/>
      <c r="L21" s="24"/>
      <c r="M21" s="102"/>
      <c r="N21" s="26">
        <f t="shared" si="1"/>
        <v>0</v>
      </c>
      <c r="O21" s="244"/>
      <c r="P21" s="247"/>
      <c r="Q21" s="100"/>
    </row>
    <row r="22" spans="1:17" ht="12.75" customHeight="1">
      <c r="A22" s="9"/>
      <c r="B22" s="120">
        <f t="shared" si="2"/>
        <v>9</v>
      </c>
      <c r="C22" s="331"/>
      <c r="D22" s="124" t="s">
        <v>39</v>
      </c>
      <c r="E22" s="107">
        <v>20</v>
      </c>
      <c r="F22" s="20"/>
      <c r="G22" s="21"/>
      <c r="H22" s="22">
        <v>5</v>
      </c>
      <c r="I22" s="23">
        <v>5</v>
      </c>
      <c r="J22" s="172"/>
      <c r="K22" s="162"/>
      <c r="L22" s="24"/>
      <c r="M22" s="102"/>
      <c r="N22" s="26">
        <f t="shared" si="1"/>
        <v>0</v>
      </c>
      <c r="O22" s="244"/>
      <c r="P22" s="247"/>
      <c r="Q22" s="100"/>
    </row>
    <row r="23" spans="1:17" ht="12.75" customHeight="1">
      <c r="A23" s="9"/>
      <c r="B23" s="120">
        <f t="shared" si="2"/>
        <v>10</v>
      </c>
      <c r="C23" s="331"/>
      <c r="D23" s="124" t="s">
        <v>40</v>
      </c>
      <c r="E23" s="107">
        <v>15</v>
      </c>
      <c r="F23" s="20">
        <v>5</v>
      </c>
      <c r="G23" s="21"/>
      <c r="H23" s="22">
        <v>5</v>
      </c>
      <c r="I23" s="23"/>
      <c r="J23" s="172">
        <v>5</v>
      </c>
      <c r="K23" s="162"/>
      <c r="L23" s="24"/>
      <c r="M23" s="102"/>
      <c r="N23" s="26">
        <f t="shared" si="1"/>
        <v>0</v>
      </c>
      <c r="O23" s="244"/>
      <c r="P23" s="247"/>
      <c r="Q23" s="100"/>
    </row>
    <row r="24" spans="1:17" ht="12.75" customHeight="1">
      <c r="A24" s="9"/>
      <c r="B24" s="120">
        <f t="shared" si="2"/>
        <v>11</v>
      </c>
      <c r="C24" s="331"/>
      <c r="D24" s="124" t="s">
        <v>41</v>
      </c>
      <c r="E24" s="107">
        <v>15</v>
      </c>
      <c r="F24" s="20">
        <v>5</v>
      </c>
      <c r="G24" s="21"/>
      <c r="H24" s="22"/>
      <c r="I24" s="23">
        <v>5</v>
      </c>
      <c r="J24" s="172">
        <v>5</v>
      </c>
      <c r="K24" s="162"/>
      <c r="L24" s="24"/>
      <c r="M24" s="102"/>
      <c r="N24" s="26">
        <f t="shared" si="1"/>
        <v>0</v>
      </c>
      <c r="O24" s="244"/>
      <c r="P24" s="247"/>
      <c r="Q24" s="100"/>
    </row>
    <row r="25" spans="1:17" ht="12.75" customHeight="1" thickBot="1">
      <c r="A25" s="9"/>
      <c r="B25" s="168">
        <f t="shared" si="2"/>
        <v>12</v>
      </c>
      <c r="C25" s="331"/>
      <c r="D25" s="204" t="s">
        <v>42</v>
      </c>
      <c r="E25" s="28">
        <v>15</v>
      </c>
      <c r="F25" s="29">
        <v>5</v>
      </c>
      <c r="G25" s="30">
        <v>5</v>
      </c>
      <c r="H25" s="31"/>
      <c r="I25" s="32">
        <v>5</v>
      </c>
      <c r="J25" s="33"/>
      <c r="K25" s="163"/>
      <c r="L25" s="34"/>
      <c r="M25" s="103"/>
      <c r="N25" s="35">
        <f t="shared" si="1"/>
        <v>0</v>
      </c>
      <c r="O25" s="244"/>
      <c r="P25" s="247"/>
      <c r="Q25" s="100"/>
    </row>
    <row r="26" spans="1:17" ht="12.75" customHeight="1" outlineLevel="1">
      <c r="A26" s="9"/>
      <c r="B26" s="120">
        <f t="shared" si="2"/>
        <v>13</v>
      </c>
      <c r="C26" s="331"/>
      <c r="D26" s="203" t="s">
        <v>85</v>
      </c>
      <c r="E26" s="108"/>
      <c r="F26" s="94"/>
      <c r="G26" s="95"/>
      <c r="H26" s="96"/>
      <c r="I26" s="97"/>
      <c r="J26" s="171"/>
      <c r="K26" s="169"/>
      <c r="L26" s="98"/>
      <c r="M26" s="104"/>
      <c r="N26" s="25">
        <f t="shared" si="1"/>
        <v>0</v>
      </c>
      <c r="O26" s="244"/>
      <c r="P26" s="247"/>
      <c r="Q26" s="100"/>
    </row>
    <row r="27" spans="1:17" ht="12.75" customHeight="1" outlineLevel="1">
      <c r="A27" s="9"/>
      <c r="B27" s="120">
        <f>B26+1</f>
        <v>14</v>
      </c>
      <c r="C27" s="331"/>
      <c r="D27" s="199" t="s">
        <v>85</v>
      </c>
      <c r="E27" s="107"/>
      <c r="F27" s="20"/>
      <c r="G27" s="21"/>
      <c r="H27" s="22"/>
      <c r="I27" s="23"/>
      <c r="J27" s="172"/>
      <c r="K27" s="162"/>
      <c r="L27" s="24"/>
      <c r="M27" s="102"/>
      <c r="N27" s="26">
        <f t="shared" si="1"/>
        <v>0</v>
      </c>
      <c r="O27" s="244"/>
      <c r="P27" s="247"/>
      <c r="Q27" s="100"/>
    </row>
    <row r="28" spans="1:17" ht="12.75" customHeight="1" outlineLevel="1">
      <c r="A28" s="9"/>
      <c r="B28" s="120">
        <f>B27+1</f>
        <v>15</v>
      </c>
      <c r="C28" s="331"/>
      <c r="D28" s="199" t="s">
        <v>85</v>
      </c>
      <c r="E28" s="107"/>
      <c r="F28" s="20"/>
      <c r="G28" s="21"/>
      <c r="H28" s="22"/>
      <c r="I28" s="23"/>
      <c r="J28" s="172"/>
      <c r="K28" s="162"/>
      <c r="L28" s="24"/>
      <c r="M28" s="102"/>
      <c r="N28" s="26">
        <f t="shared" si="1"/>
        <v>0</v>
      </c>
      <c r="O28" s="244"/>
      <c r="P28" s="247"/>
      <c r="Q28" s="100"/>
    </row>
    <row r="29" spans="1:17" ht="12.75" customHeight="1" outlineLevel="1">
      <c r="A29" s="9"/>
      <c r="B29" s="120">
        <f>B28+1</f>
        <v>16</v>
      </c>
      <c r="C29" s="331"/>
      <c r="D29" s="199" t="s">
        <v>85</v>
      </c>
      <c r="E29" s="107"/>
      <c r="F29" s="20"/>
      <c r="G29" s="21"/>
      <c r="H29" s="22"/>
      <c r="I29" s="23"/>
      <c r="J29" s="172"/>
      <c r="K29" s="162"/>
      <c r="L29" s="24"/>
      <c r="M29" s="102"/>
      <c r="N29" s="26">
        <f t="shared" si="1"/>
        <v>0</v>
      </c>
      <c r="O29" s="244"/>
      <c r="P29" s="247"/>
      <c r="Q29" s="100"/>
    </row>
    <row r="30" spans="1:17" ht="12.75" customHeight="1" outlineLevel="1">
      <c r="A30" s="9"/>
      <c r="B30" s="120">
        <f t="shared" si="2"/>
        <v>17</v>
      </c>
      <c r="C30" s="331"/>
      <c r="D30" s="199" t="s">
        <v>85</v>
      </c>
      <c r="E30" s="107"/>
      <c r="F30" s="20"/>
      <c r="G30" s="21"/>
      <c r="H30" s="22"/>
      <c r="I30" s="23"/>
      <c r="J30" s="172"/>
      <c r="K30" s="162"/>
      <c r="L30" s="24"/>
      <c r="M30" s="102"/>
      <c r="N30" s="26">
        <f t="shared" si="1"/>
        <v>0</v>
      </c>
      <c r="O30" s="244"/>
      <c r="P30" s="247"/>
      <c r="Q30" s="100"/>
    </row>
    <row r="31" spans="1:17" ht="12.75" customHeight="1" outlineLevel="1">
      <c r="A31" s="9"/>
      <c r="B31" s="120">
        <f t="shared" si="2"/>
        <v>18</v>
      </c>
      <c r="C31" s="331"/>
      <c r="D31" s="199" t="s">
        <v>85</v>
      </c>
      <c r="E31" s="107"/>
      <c r="F31" s="20"/>
      <c r="G31" s="21"/>
      <c r="H31" s="22"/>
      <c r="I31" s="23"/>
      <c r="J31" s="172"/>
      <c r="K31" s="162"/>
      <c r="L31" s="24"/>
      <c r="M31" s="102"/>
      <c r="N31" s="26">
        <f t="shared" si="1"/>
        <v>0</v>
      </c>
      <c r="O31" s="244"/>
      <c r="P31" s="247"/>
      <c r="Q31" s="100"/>
    </row>
    <row r="32" spans="1:17" ht="12.75" customHeight="1" outlineLevel="1" thickBot="1">
      <c r="A32" s="9"/>
      <c r="B32" s="168">
        <f t="shared" si="2"/>
        <v>19</v>
      </c>
      <c r="C32" s="332"/>
      <c r="D32" s="199" t="s">
        <v>85</v>
      </c>
      <c r="E32" s="28"/>
      <c r="F32" s="29"/>
      <c r="G32" s="30"/>
      <c r="H32" s="31"/>
      <c r="I32" s="32"/>
      <c r="J32" s="33"/>
      <c r="K32" s="163"/>
      <c r="L32" s="34"/>
      <c r="M32" s="103"/>
      <c r="N32" s="35">
        <f t="shared" si="1"/>
        <v>0</v>
      </c>
      <c r="O32" s="245"/>
      <c r="P32" s="248"/>
      <c r="Q32" s="100"/>
    </row>
    <row r="33" spans="1:26" s="37" customFormat="1" ht="12.75" customHeight="1">
      <c r="A33" s="36"/>
      <c r="B33" s="120">
        <f t="shared" si="2"/>
        <v>20</v>
      </c>
      <c r="C33" s="330" t="s">
        <v>72</v>
      </c>
      <c r="D33" s="122" t="s">
        <v>56</v>
      </c>
      <c r="E33" s="108">
        <v>20</v>
      </c>
      <c r="F33" s="94"/>
      <c r="G33" s="95"/>
      <c r="H33" s="96"/>
      <c r="I33" s="97"/>
      <c r="J33" s="171"/>
      <c r="K33" s="169"/>
      <c r="L33" s="98"/>
      <c r="M33" s="104"/>
      <c r="N33" s="25">
        <f t="shared" si="1"/>
        <v>0</v>
      </c>
      <c r="O33" s="243">
        <v>1220</v>
      </c>
      <c r="P33" s="246">
        <f>SUM(N33:N51)</f>
        <v>0</v>
      </c>
      <c r="Q33" s="100"/>
      <c r="R33" s="18"/>
      <c r="S33" s="18"/>
      <c r="T33" s="18"/>
      <c r="U33" s="18"/>
      <c r="V33" s="18"/>
      <c r="W33" s="18"/>
      <c r="X33" s="18"/>
      <c r="Y33" s="18"/>
      <c r="Z33" s="18"/>
    </row>
    <row r="34" spans="1:26" s="37" customFormat="1" ht="12.75" customHeight="1">
      <c r="A34" s="36"/>
      <c r="B34" s="120">
        <f t="shared" si="2"/>
        <v>21</v>
      </c>
      <c r="C34" s="331"/>
      <c r="D34" s="123" t="s">
        <v>37</v>
      </c>
      <c r="E34" s="108">
        <v>6</v>
      </c>
      <c r="F34" s="94"/>
      <c r="G34" s="95">
        <v>3</v>
      </c>
      <c r="H34" s="96">
        <v>3</v>
      </c>
      <c r="I34" s="97">
        <v>4</v>
      </c>
      <c r="J34" s="171">
        <v>4</v>
      </c>
      <c r="K34" s="162"/>
      <c r="L34" s="24"/>
      <c r="M34" s="104"/>
      <c r="N34" s="25">
        <f t="shared" si="1"/>
        <v>0</v>
      </c>
      <c r="O34" s="244"/>
      <c r="P34" s="247"/>
      <c r="Q34" s="100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37" customFormat="1" ht="12.75" customHeight="1">
      <c r="A35" s="36"/>
      <c r="B35" s="120">
        <f t="shared" si="2"/>
        <v>22</v>
      </c>
      <c r="C35" s="331"/>
      <c r="D35" s="124" t="s">
        <v>38</v>
      </c>
      <c r="E35" s="107">
        <v>14</v>
      </c>
      <c r="F35" s="20"/>
      <c r="G35" s="21"/>
      <c r="H35" s="22"/>
      <c r="I35" s="23">
        <v>3</v>
      </c>
      <c r="J35" s="172">
        <v>3</v>
      </c>
      <c r="K35" s="162"/>
      <c r="L35" s="24"/>
      <c r="M35" s="102"/>
      <c r="N35" s="25">
        <f t="shared" si="1"/>
        <v>0</v>
      </c>
      <c r="O35" s="244"/>
      <c r="P35" s="247"/>
      <c r="Q35" s="100"/>
      <c r="R35" s="18"/>
      <c r="S35" s="18"/>
      <c r="T35" s="18"/>
      <c r="U35" s="18"/>
      <c r="V35" s="18"/>
      <c r="W35" s="18"/>
      <c r="X35" s="18"/>
      <c r="Y35" s="18"/>
      <c r="Z35" s="18"/>
    </row>
    <row r="36" spans="1:26" s="37" customFormat="1" ht="12.75" customHeight="1">
      <c r="A36" s="36"/>
      <c r="B36" s="120">
        <f t="shared" si="2"/>
        <v>23</v>
      </c>
      <c r="C36" s="331"/>
      <c r="D36" s="124" t="s">
        <v>39</v>
      </c>
      <c r="E36" s="107">
        <v>14</v>
      </c>
      <c r="F36" s="20"/>
      <c r="G36" s="21"/>
      <c r="H36" s="22">
        <v>3</v>
      </c>
      <c r="I36" s="23">
        <v>3</v>
      </c>
      <c r="J36" s="172"/>
      <c r="K36" s="162"/>
      <c r="L36" s="24"/>
      <c r="M36" s="102"/>
      <c r="N36" s="25">
        <f t="shared" si="1"/>
        <v>0</v>
      </c>
      <c r="O36" s="244"/>
      <c r="P36" s="247"/>
      <c r="Q36" s="100"/>
      <c r="R36" s="18"/>
      <c r="S36" s="18"/>
      <c r="T36" s="18"/>
      <c r="U36" s="18"/>
      <c r="V36" s="18"/>
      <c r="W36" s="18"/>
      <c r="X36" s="18"/>
      <c r="Y36" s="18"/>
      <c r="Z36" s="18"/>
    </row>
    <row r="37" spans="1:26" s="37" customFormat="1" ht="12.75" customHeight="1">
      <c r="A37" s="36"/>
      <c r="B37" s="120">
        <f t="shared" si="2"/>
        <v>24</v>
      </c>
      <c r="C37" s="331"/>
      <c r="D37" s="124" t="s">
        <v>43</v>
      </c>
      <c r="E37" s="107">
        <v>10</v>
      </c>
      <c r="F37" s="20"/>
      <c r="G37" s="21"/>
      <c r="H37" s="22"/>
      <c r="I37" s="23">
        <v>5</v>
      </c>
      <c r="J37" s="172">
        <v>5</v>
      </c>
      <c r="K37" s="162"/>
      <c r="L37" s="24"/>
      <c r="M37" s="102"/>
      <c r="N37" s="25">
        <f t="shared" si="1"/>
        <v>0</v>
      </c>
      <c r="O37" s="244"/>
      <c r="P37" s="247"/>
      <c r="Q37" s="100"/>
      <c r="R37" s="18"/>
      <c r="S37" s="18"/>
      <c r="T37" s="18"/>
      <c r="U37" s="18"/>
      <c r="V37" s="18"/>
      <c r="W37" s="18"/>
      <c r="X37" s="18"/>
      <c r="Y37" s="18"/>
      <c r="Z37" s="18"/>
    </row>
    <row r="38" spans="1:26" s="37" customFormat="1" ht="12.75" customHeight="1">
      <c r="A38" s="36"/>
      <c r="B38" s="120">
        <f t="shared" si="2"/>
        <v>25</v>
      </c>
      <c r="C38" s="331"/>
      <c r="D38" s="124" t="s">
        <v>44</v>
      </c>
      <c r="E38" s="107">
        <v>15</v>
      </c>
      <c r="F38" s="20"/>
      <c r="G38" s="21"/>
      <c r="H38" s="22"/>
      <c r="I38" s="23"/>
      <c r="J38" s="172">
        <v>5</v>
      </c>
      <c r="K38" s="162"/>
      <c r="L38" s="24"/>
      <c r="M38" s="102"/>
      <c r="N38" s="25">
        <f t="shared" si="1"/>
        <v>0</v>
      </c>
      <c r="O38" s="244"/>
      <c r="P38" s="247"/>
      <c r="Q38" s="100"/>
      <c r="R38" s="18"/>
      <c r="S38" s="18"/>
      <c r="T38" s="18"/>
      <c r="U38" s="18"/>
      <c r="V38" s="18"/>
      <c r="W38" s="18"/>
      <c r="X38" s="18"/>
      <c r="Y38" s="18"/>
      <c r="Z38" s="18"/>
    </row>
    <row r="39" spans="1:26" s="37" customFormat="1" ht="12.75" customHeight="1">
      <c r="A39" s="36"/>
      <c r="B39" s="120">
        <f t="shared" si="2"/>
        <v>26</v>
      </c>
      <c r="C39" s="331"/>
      <c r="D39" s="124" t="s">
        <v>45</v>
      </c>
      <c r="E39" s="107">
        <v>15</v>
      </c>
      <c r="F39" s="20">
        <v>5</v>
      </c>
      <c r="G39" s="21"/>
      <c r="H39" s="22"/>
      <c r="I39" s="23"/>
      <c r="J39" s="172"/>
      <c r="K39" s="162"/>
      <c r="L39" s="24"/>
      <c r="M39" s="102"/>
      <c r="N39" s="26">
        <f t="shared" si="1"/>
        <v>0</v>
      </c>
      <c r="O39" s="244"/>
      <c r="P39" s="247"/>
      <c r="Q39" s="100"/>
      <c r="R39" s="18"/>
      <c r="S39" s="18"/>
      <c r="T39" s="18"/>
      <c r="U39" s="18"/>
      <c r="V39" s="18"/>
      <c r="W39" s="18"/>
      <c r="X39" s="18"/>
      <c r="Y39" s="18"/>
      <c r="Z39" s="18"/>
    </row>
    <row r="40" spans="1:26" s="37" customFormat="1" ht="12.75" customHeight="1">
      <c r="A40" s="36"/>
      <c r="B40" s="120">
        <f t="shared" si="2"/>
        <v>27</v>
      </c>
      <c r="C40" s="331"/>
      <c r="D40" s="124" t="s">
        <v>46</v>
      </c>
      <c r="E40" s="107">
        <v>15</v>
      </c>
      <c r="F40" s="20"/>
      <c r="G40" s="21"/>
      <c r="H40" s="22"/>
      <c r="I40" s="23">
        <v>5</v>
      </c>
      <c r="J40" s="172"/>
      <c r="K40" s="162"/>
      <c r="L40" s="24"/>
      <c r="M40" s="102"/>
      <c r="N40" s="26">
        <f t="shared" si="1"/>
        <v>0</v>
      </c>
      <c r="O40" s="244"/>
      <c r="P40" s="247"/>
      <c r="Q40" s="100"/>
      <c r="R40" s="18"/>
      <c r="S40" s="18"/>
      <c r="T40" s="18"/>
      <c r="U40" s="18"/>
      <c r="V40" s="18"/>
      <c r="W40" s="18"/>
      <c r="X40" s="18"/>
      <c r="Y40" s="18"/>
      <c r="Z40" s="18"/>
    </row>
    <row r="41" spans="1:26" s="37" customFormat="1" ht="12.75" customHeight="1">
      <c r="A41" s="36"/>
      <c r="B41" s="120">
        <f t="shared" si="2"/>
        <v>28</v>
      </c>
      <c r="C41" s="331"/>
      <c r="D41" s="124" t="s">
        <v>47</v>
      </c>
      <c r="E41" s="107">
        <v>10</v>
      </c>
      <c r="F41" s="20">
        <v>5</v>
      </c>
      <c r="G41" s="21"/>
      <c r="H41" s="22"/>
      <c r="I41" s="23">
        <v>5</v>
      </c>
      <c r="J41" s="172"/>
      <c r="K41" s="162"/>
      <c r="L41" s="24"/>
      <c r="M41" s="102"/>
      <c r="N41" s="26">
        <f t="shared" si="1"/>
        <v>0</v>
      </c>
      <c r="O41" s="244"/>
      <c r="P41" s="247"/>
      <c r="Q41" s="100"/>
      <c r="R41" s="18"/>
      <c r="S41" s="18"/>
      <c r="T41" s="18"/>
      <c r="U41" s="18"/>
      <c r="V41" s="18"/>
      <c r="W41" s="18"/>
      <c r="X41" s="18"/>
      <c r="Y41" s="18"/>
      <c r="Z41" s="18"/>
    </row>
    <row r="42" spans="1:26" s="37" customFormat="1" ht="12.75" customHeight="1">
      <c r="A42" s="36"/>
      <c r="B42" s="120">
        <f t="shared" si="2"/>
        <v>29</v>
      </c>
      <c r="C42" s="331"/>
      <c r="D42" s="124" t="s">
        <v>48</v>
      </c>
      <c r="E42" s="107">
        <v>10</v>
      </c>
      <c r="F42" s="20"/>
      <c r="G42" s="21">
        <v>5</v>
      </c>
      <c r="H42" s="22"/>
      <c r="I42" s="23"/>
      <c r="J42" s="172">
        <v>5</v>
      </c>
      <c r="K42" s="162"/>
      <c r="L42" s="24"/>
      <c r="M42" s="102"/>
      <c r="N42" s="26">
        <f t="shared" si="1"/>
        <v>0</v>
      </c>
      <c r="O42" s="244"/>
      <c r="P42" s="247"/>
      <c r="Q42" s="100"/>
      <c r="R42" s="18"/>
      <c r="S42" s="18"/>
      <c r="T42" s="18"/>
      <c r="U42" s="18"/>
      <c r="V42" s="18"/>
      <c r="W42" s="18"/>
      <c r="X42" s="18"/>
      <c r="Y42" s="18"/>
      <c r="Z42" s="18"/>
    </row>
    <row r="43" spans="1:26" s="37" customFormat="1" ht="12.75" customHeight="1">
      <c r="A43" s="36"/>
      <c r="B43" s="120">
        <f t="shared" si="2"/>
        <v>30</v>
      </c>
      <c r="C43" s="331"/>
      <c r="D43" s="124" t="s">
        <v>49</v>
      </c>
      <c r="E43" s="107">
        <v>5</v>
      </c>
      <c r="F43" s="20">
        <v>5</v>
      </c>
      <c r="G43" s="21">
        <v>5</v>
      </c>
      <c r="H43" s="22"/>
      <c r="I43" s="23"/>
      <c r="J43" s="172">
        <v>5</v>
      </c>
      <c r="K43" s="162"/>
      <c r="L43" s="24"/>
      <c r="M43" s="102"/>
      <c r="N43" s="26">
        <f t="shared" si="1"/>
        <v>0</v>
      </c>
      <c r="O43" s="244"/>
      <c r="P43" s="247"/>
      <c r="Q43" s="100"/>
      <c r="R43" s="18"/>
      <c r="S43" s="18"/>
      <c r="T43" s="18"/>
      <c r="U43" s="18"/>
      <c r="V43" s="18"/>
      <c r="W43" s="18"/>
      <c r="X43" s="18"/>
      <c r="Y43" s="18"/>
      <c r="Z43" s="18"/>
    </row>
    <row r="44" spans="1:26" s="37" customFormat="1" ht="13.5" customHeight="1" thickBot="1">
      <c r="A44" s="36"/>
      <c r="B44" s="168">
        <f t="shared" si="2"/>
        <v>31</v>
      </c>
      <c r="C44" s="331"/>
      <c r="D44" s="125" t="s">
        <v>50</v>
      </c>
      <c r="E44" s="28">
        <v>5</v>
      </c>
      <c r="F44" s="29">
        <v>5</v>
      </c>
      <c r="G44" s="30"/>
      <c r="H44" s="31">
        <v>5</v>
      </c>
      <c r="I44" s="32">
        <v>5</v>
      </c>
      <c r="J44" s="33"/>
      <c r="K44" s="163"/>
      <c r="L44" s="34"/>
      <c r="M44" s="103"/>
      <c r="N44" s="202">
        <f t="shared" si="1"/>
        <v>0</v>
      </c>
      <c r="O44" s="244"/>
      <c r="P44" s="247"/>
      <c r="Q44" s="100"/>
      <c r="R44" s="18"/>
      <c r="S44" s="18"/>
      <c r="T44" s="18"/>
      <c r="U44" s="18"/>
      <c r="V44" s="18"/>
      <c r="W44" s="18"/>
      <c r="X44" s="18"/>
      <c r="Y44" s="18"/>
      <c r="Z44" s="18"/>
    </row>
    <row r="45" spans="1:17" ht="12.75" customHeight="1" outlineLevel="1">
      <c r="A45" s="9"/>
      <c r="B45" s="120">
        <f aca="true" t="shared" si="3" ref="B45:B51">B44+1</f>
        <v>32</v>
      </c>
      <c r="C45" s="331"/>
      <c r="D45" s="199" t="s">
        <v>85</v>
      </c>
      <c r="E45" s="107"/>
      <c r="F45" s="20"/>
      <c r="G45" s="21"/>
      <c r="H45" s="22"/>
      <c r="I45" s="23"/>
      <c r="J45" s="172"/>
      <c r="K45" s="162"/>
      <c r="L45" s="24"/>
      <c r="M45" s="102"/>
      <c r="N45" s="25">
        <f t="shared" si="1"/>
        <v>0</v>
      </c>
      <c r="O45" s="244"/>
      <c r="P45" s="247"/>
      <c r="Q45" s="100"/>
    </row>
    <row r="46" spans="1:17" ht="12.75" customHeight="1" outlineLevel="1">
      <c r="A46" s="9"/>
      <c r="B46" s="120">
        <f>B43+1</f>
        <v>31</v>
      </c>
      <c r="C46" s="331"/>
      <c r="D46" s="199" t="s">
        <v>85</v>
      </c>
      <c r="E46" s="107"/>
      <c r="F46" s="20"/>
      <c r="G46" s="21"/>
      <c r="H46" s="22"/>
      <c r="I46" s="23"/>
      <c r="J46" s="172"/>
      <c r="K46" s="162"/>
      <c r="L46" s="24"/>
      <c r="M46" s="102"/>
      <c r="N46" s="26">
        <f t="shared" si="1"/>
        <v>0</v>
      </c>
      <c r="O46" s="244"/>
      <c r="P46" s="247"/>
      <c r="Q46" s="100"/>
    </row>
    <row r="47" spans="1:17" ht="12.75" customHeight="1" outlineLevel="1">
      <c r="A47" s="9"/>
      <c r="B47" s="120">
        <f>B44+1</f>
        <v>32</v>
      </c>
      <c r="C47" s="331"/>
      <c r="D47" s="199" t="s">
        <v>85</v>
      </c>
      <c r="E47" s="107"/>
      <c r="F47" s="20"/>
      <c r="G47" s="21"/>
      <c r="H47" s="22"/>
      <c r="I47" s="23"/>
      <c r="J47" s="172"/>
      <c r="K47" s="162"/>
      <c r="L47" s="24"/>
      <c r="M47" s="102"/>
      <c r="N47" s="26">
        <f t="shared" si="1"/>
        <v>0</v>
      </c>
      <c r="O47" s="244"/>
      <c r="P47" s="247"/>
      <c r="Q47" s="100"/>
    </row>
    <row r="48" spans="1:17" ht="12.75" customHeight="1" outlineLevel="1">
      <c r="A48" s="9"/>
      <c r="B48" s="120">
        <f>B45+1</f>
        <v>33</v>
      </c>
      <c r="C48" s="331"/>
      <c r="D48" s="199" t="s">
        <v>85</v>
      </c>
      <c r="E48" s="107"/>
      <c r="F48" s="20"/>
      <c r="G48" s="21"/>
      <c r="H48" s="22"/>
      <c r="I48" s="23"/>
      <c r="J48" s="172"/>
      <c r="K48" s="162"/>
      <c r="L48" s="24"/>
      <c r="M48" s="102"/>
      <c r="N48" s="26">
        <f t="shared" si="1"/>
        <v>0</v>
      </c>
      <c r="O48" s="244"/>
      <c r="P48" s="247"/>
      <c r="Q48" s="100"/>
    </row>
    <row r="49" spans="1:17" ht="12.75" customHeight="1" outlineLevel="1">
      <c r="A49" s="9"/>
      <c r="B49" s="120">
        <f t="shared" si="3"/>
        <v>34</v>
      </c>
      <c r="C49" s="331"/>
      <c r="D49" s="199" t="s">
        <v>85</v>
      </c>
      <c r="E49" s="107"/>
      <c r="F49" s="20"/>
      <c r="G49" s="21"/>
      <c r="H49" s="22"/>
      <c r="I49" s="23"/>
      <c r="J49" s="172"/>
      <c r="K49" s="162"/>
      <c r="L49" s="24"/>
      <c r="M49" s="102"/>
      <c r="N49" s="26">
        <f t="shared" si="1"/>
        <v>0</v>
      </c>
      <c r="O49" s="244"/>
      <c r="P49" s="247"/>
      <c r="Q49" s="100"/>
    </row>
    <row r="50" spans="1:17" ht="12.75" customHeight="1" outlineLevel="1">
      <c r="A50" s="9"/>
      <c r="B50" s="120">
        <f t="shared" si="3"/>
        <v>35</v>
      </c>
      <c r="C50" s="331"/>
      <c r="D50" s="199" t="s">
        <v>85</v>
      </c>
      <c r="E50" s="107"/>
      <c r="F50" s="20"/>
      <c r="G50" s="21"/>
      <c r="H50" s="22"/>
      <c r="I50" s="23"/>
      <c r="J50" s="172"/>
      <c r="K50" s="162"/>
      <c r="L50" s="24"/>
      <c r="M50" s="102"/>
      <c r="N50" s="26">
        <f t="shared" si="1"/>
        <v>0</v>
      </c>
      <c r="O50" s="244"/>
      <c r="P50" s="247"/>
      <c r="Q50" s="100"/>
    </row>
    <row r="51" spans="1:17" ht="12.75" customHeight="1" outlineLevel="1" thickBot="1">
      <c r="A51" s="9"/>
      <c r="B51" s="120">
        <f t="shared" si="3"/>
        <v>36</v>
      </c>
      <c r="C51" s="332"/>
      <c r="D51" s="201" t="s">
        <v>85</v>
      </c>
      <c r="E51" s="28"/>
      <c r="F51" s="29"/>
      <c r="G51" s="30"/>
      <c r="H51" s="31"/>
      <c r="I51" s="32"/>
      <c r="J51" s="33"/>
      <c r="K51" s="163"/>
      <c r="L51" s="34"/>
      <c r="M51" s="103"/>
      <c r="N51" s="35">
        <f t="shared" si="1"/>
        <v>0</v>
      </c>
      <c r="O51" s="245"/>
      <c r="P51" s="248"/>
      <c r="Q51" s="100"/>
    </row>
    <row r="52" spans="1:26" s="37" customFormat="1" ht="12.75">
      <c r="A52" s="36"/>
      <c r="B52" s="112">
        <f>B32+1</f>
        <v>20</v>
      </c>
      <c r="C52" s="330" t="s">
        <v>57</v>
      </c>
      <c r="D52" s="200" t="s">
        <v>56</v>
      </c>
      <c r="E52" s="108">
        <v>20</v>
      </c>
      <c r="F52" s="94"/>
      <c r="G52" s="95"/>
      <c r="H52" s="96"/>
      <c r="I52" s="97"/>
      <c r="J52" s="171"/>
      <c r="K52" s="169"/>
      <c r="L52" s="98"/>
      <c r="M52" s="104"/>
      <c r="N52" s="25">
        <f t="shared" si="1"/>
        <v>0</v>
      </c>
      <c r="O52" s="243">
        <v>1390</v>
      </c>
      <c r="P52" s="246">
        <f>SUM(N52:N70)</f>
        <v>0</v>
      </c>
      <c r="Q52" s="100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37" customFormat="1" ht="12.75">
      <c r="A53" s="36"/>
      <c r="B53" s="120">
        <f aca="true" t="shared" si="4" ref="B53:B64">B52+1</f>
        <v>21</v>
      </c>
      <c r="C53" s="331"/>
      <c r="D53" s="123" t="s">
        <v>37</v>
      </c>
      <c r="E53" s="108">
        <v>6</v>
      </c>
      <c r="F53" s="94"/>
      <c r="G53" s="95">
        <v>3</v>
      </c>
      <c r="H53" s="96">
        <v>3</v>
      </c>
      <c r="I53" s="97">
        <v>4</v>
      </c>
      <c r="J53" s="171">
        <v>4</v>
      </c>
      <c r="K53" s="169"/>
      <c r="L53" s="98"/>
      <c r="M53" s="104"/>
      <c r="N53" s="25">
        <f t="shared" si="1"/>
        <v>0</v>
      </c>
      <c r="O53" s="244"/>
      <c r="P53" s="247"/>
      <c r="Q53" s="100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37" customFormat="1" ht="12.75">
      <c r="A54" s="36"/>
      <c r="B54" s="120">
        <f t="shared" si="4"/>
        <v>22</v>
      </c>
      <c r="C54" s="331"/>
      <c r="D54" s="124" t="s">
        <v>38</v>
      </c>
      <c r="E54" s="107">
        <v>14</v>
      </c>
      <c r="F54" s="20"/>
      <c r="G54" s="21"/>
      <c r="H54" s="22"/>
      <c r="I54" s="23">
        <v>3</v>
      </c>
      <c r="J54" s="172">
        <v>3</v>
      </c>
      <c r="K54" s="162"/>
      <c r="L54" s="24"/>
      <c r="M54" s="102"/>
      <c r="N54" s="26">
        <f aca="true" t="shared" si="5" ref="N54:N64">SUM(K54:M54)</f>
        <v>0</v>
      </c>
      <c r="O54" s="244"/>
      <c r="P54" s="247"/>
      <c r="Q54" s="100"/>
      <c r="R54" s="18"/>
      <c r="S54" s="18"/>
      <c r="T54" s="18"/>
      <c r="U54" s="18"/>
      <c r="V54" s="18"/>
      <c r="W54" s="18"/>
      <c r="X54" s="18"/>
      <c r="Y54" s="18"/>
      <c r="Z54" s="18"/>
    </row>
    <row r="55" spans="1:26" s="37" customFormat="1" ht="12.75">
      <c r="A55" s="36"/>
      <c r="B55" s="120">
        <f t="shared" si="4"/>
        <v>23</v>
      </c>
      <c r="C55" s="331"/>
      <c r="D55" s="124" t="s">
        <v>39</v>
      </c>
      <c r="E55" s="107">
        <v>14</v>
      </c>
      <c r="F55" s="20"/>
      <c r="G55" s="21"/>
      <c r="H55" s="22">
        <v>3</v>
      </c>
      <c r="I55" s="23">
        <v>3</v>
      </c>
      <c r="J55" s="172"/>
      <c r="K55" s="162"/>
      <c r="L55" s="24"/>
      <c r="M55" s="102"/>
      <c r="N55" s="26">
        <f t="shared" si="5"/>
        <v>0</v>
      </c>
      <c r="O55" s="244"/>
      <c r="P55" s="247"/>
      <c r="Q55" s="100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37" customFormat="1" ht="12.75">
      <c r="A56" s="36"/>
      <c r="B56" s="120">
        <f t="shared" si="4"/>
        <v>24</v>
      </c>
      <c r="C56" s="331"/>
      <c r="D56" s="124" t="s">
        <v>43</v>
      </c>
      <c r="E56" s="107">
        <v>10</v>
      </c>
      <c r="F56" s="20"/>
      <c r="G56" s="21"/>
      <c r="H56" s="22"/>
      <c r="I56" s="23">
        <v>5</v>
      </c>
      <c r="J56" s="172">
        <v>5</v>
      </c>
      <c r="K56" s="162"/>
      <c r="L56" s="24"/>
      <c r="M56" s="102"/>
      <c r="N56" s="26">
        <f t="shared" si="5"/>
        <v>0</v>
      </c>
      <c r="O56" s="244"/>
      <c r="P56" s="247"/>
      <c r="Q56" s="100"/>
      <c r="R56" s="18"/>
      <c r="S56" s="18"/>
      <c r="T56" s="18"/>
      <c r="U56" s="18"/>
      <c r="V56" s="18"/>
      <c r="W56" s="18"/>
      <c r="X56" s="18"/>
      <c r="Y56" s="18"/>
      <c r="Z56" s="18"/>
    </row>
    <row r="57" spans="1:26" s="37" customFormat="1" ht="12.75">
      <c r="A57" s="36"/>
      <c r="B57" s="120">
        <f t="shared" si="4"/>
        <v>25</v>
      </c>
      <c r="C57" s="331"/>
      <c r="D57" s="124" t="s">
        <v>44</v>
      </c>
      <c r="E57" s="107">
        <v>15</v>
      </c>
      <c r="F57" s="20"/>
      <c r="G57" s="21"/>
      <c r="H57" s="22"/>
      <c r="I57" s="23"/>
      <c r="J57" s="172">
        <v>5</v>
      </c>
      <c r="K57" s="162"/>
      <c r="L57" s="24"/>
      <c r="M57" s="102"/>
      <c r="N57" s="26">
        <f t="shared" si="5"/>
        <v>0</v>
      </c>
      <c r="O57" s="244"/>
      <c r="P57" s="247"/>
      <c r="Q57" s="100"/>
      <c r="R57" s="18"/>
      <c r="S57" s="18"/>
      <c r="T57" s="18"/>
      <c r="U57" s="18"/>
      <c r="V57" s="18"/>
      <c r="W57" s="18"/>
      <c r="X57" s="18"/>
      <c r="Y57" s="18"/>
      <c r="Z57" s="18"/>
    </row>
    <row r="58" spans="1:26" s="37" customFormat="1" ht="12.75">
      <c r="A58" s="36"/>
      <c r="B58" s="120">
        <f t="shared" si="4"/>
        <v>26</v>
      </c>
      <c r="C58" s="331"/>
      <c r="D58" s="124" t="s">
        <v>45</v>
      </c>
      <c r="E58" s="107">
        <v>15</v>
      </c>
      <c r="F58" s="20">
        <v>5</v>
      </c>
      <c r="G58" s="21"/>
      <c r="H58" s="22"/>
      <c r="I58" s="23"/>
      <c r="J58" s="172"/>
      <c r="K58" s="162"/>
      <c r="L58" s="24"/>
      <c r="M58" s="102"/>
      <c r="N58" s="26">
        <f t="shared" si="5"/>
        <v>0</v>
      </c>
      <c r="O58" s="244"/>
      <c r="P58" s="247"/>
      <c r="Q58" s="100"/>
      <c r="R58" s="18"/>
      <c r="S58" s="18"/>
      <c r="T58" s="18"/>
      <c r="U58" s="18"/>
      <c r="V58" s="18"/>
      <c r="W58" s="18"/>
      <c r="X58" s="18"/>
      <c r="Y58" s="18"/>
      <c r="Z58" s="18"/>
    </row>
    <row r="59" spans="1:26" s="37" customFormat="1" ht="12.75">
      <c r="A59" s="36"/>
      <c r="B59" s="120">
        <f t="shared" si="4"/>
        <v>27</v>
      </c>
      <c r="C59" s="331"/>
      <c r="D59" s="124" t="s">
        <v>46</v>
      </c>
      <c r="E59" s="107">
        <v>15</v>
      </c>
      <c r="F59" s="20"/>
      <c r="G59" s="21"/>
      <c r="H59" s="22"/>
      <c r="I59" s="23">
        <v>5</v>
      </c>
      <c r="J59" s="172"/>
      <c r="K59" s="162"/>
      <c r="L59" s="24"/>
      <c r="M59" s="102"/>
      <c r="N59" s="26">
        <f t="shared" si="5"/>
        <v>0</v>
      </c>
      <c r="O59" s="244"/>
      <c r="P59" s="247"/>
      <c r="Q59" s="100"/>
      <c r="R59" s="18"/>
      <c r="S59" s="18"/>
      <c r="T59" s="18"/>
      <c r="U59" s="18"/>
      <c r="V59" s="18"/>
      <c r="W59" s="18"/>
      <c r="X59" s="18"/>
      <c r="Y59" s="18"/>
      <c r="Z59" s="18"/>
    </row>
    <row r="60" spans="1:26" s="37" customFormat="1" ht="12.75">
      <c r="A60" s="36"/>
      <c r="B60" s="120">
        <f t="shared" si="4"/>
        <v>28</v>
      </c>
      <c r="C60" s="331"/>
      <c r="D60" s="124" t="s">
        <v>47</v>
      </c>
      <c r="E60" s="107">
        <v>10</v>
      </c>
      <c r="F60" s="20">
        <v>5</v>
      </c>
      <c r="G60" s="21"/>
      <c r="H60" s="22"/>
      <c r="I60" s="23">
        <v>5</v>
      </c>
      <c r="J60" s="172"/>
      <c r="K60" s="162"/>
      <c r="L60" s="24"/>
      <c r="M60" s="102"/>
      <c r="N60" s="26">
        <f t="shared" si="5"/>
        <v>0</v>
      </c>
      <c r="O60" s="244"/>
      <c r="P60" s="247"/>
      <c r="Q60" s="100"/>
      <c r="R60" s="18"/>
      <c r="S60" s="18"/>
      <c r="T60" s="18"/>
      <c r="U60" s="18"/>
      <c r="V60" s="18"/>
      <c r="W60" s="18"/>
      <c r="X60" s="18"/>
      <c r="Y60" s="18"/>
      <c r="Z60" s="18"/>
    </row>
    <row r="61" spans="1:26" s="37" customFormat="1" ht="12.75">
      <c r="A61" s="36"/>
      <c r="B61" s="120">
        <f t="shared" si="4"/>
        <v>29</v>
      </c>
      <c r="C61" s="331"/>
      <c r="D61" s="124" t="s">
        <v>48</v>
      </c>
      <c r="E61" s="107">
        <v>10</v>
      </c>
      <c r="F61" s="20"/>
      <c r="G61" s="21">
        <v>5</v>
      </c>
      <c r="H61" s="22"/>
      <c r="I61" s="23"/>
      <c r="J61" s="172">
        <v>5</v>
      </c>
      <c r="K61" s="162"/>
      <c r="L61" s="24"/>
      <c r="M61" s="102"/>
      <c r="N61" s="26">
        <f t="shared" si="5"/>
        <v>0</v>
      </c>
      <c r="O61" s="244"/>
      <c r="P61" s="247"/>
      <c r="Q61" s="100"/>
      <c r="R61" s="18"/>
      <c r="S61" s="18"/>
      <c r="T61" s="18"/>
      <c r="U61" s="18"/>
      <c r="V61" s="18"/>
      <c r="W61" s="18"/>
      <c r="X61" s="18"/>
      <c r="Y61" s="18"/>
      <c r="Z61" s="18"/>
    </row>
    <row r="62" spans="1:26" s="37" customFormat="1" ht="12.75">
      <c r="A62" s="36"/>
      <c r="B62" s="120">
        <f t="shared" si="4"/>
        <v>30</v>
      </c>
      <c r="C62" s="331"/>
      <c r="D62" s="124" t="s">
        <v>49</v>
      </c>
      <c r="E62" s="107">
        <v>5</v>
      </c>
      <c r="F62" s="20">
        <v>5</v>
      </c>
      <c r="G62" s="21">
        <v>5</v>
      </c>
      <c r="H62" s="22"/>
      <c r="I62" s="23"/>
      <c r="J62" s="172">
        <v>5</v>
      </c>
      <c r="K62" s="162"/>
      <c r="L62" s="24"/>
      <c r="M62" s="102"/>
      <c r="N62" s="26">
        <f t="shared" si="5"/>
        <v>0</v>
      </c>
      <c r="O62" s="244"/>
      <c r="P62" s="247"/>
      <c r="Q62" s="100"/>
      <c r="R62" s="18"/>
      <c r="S62" s="18"/>
      <c r="T62" s="18"/>
      <c r="U62" s="18"/>
      <c r="V62" s="18"/>
      <c r="W62" s="18"/>
      <c r="X62" s="18"/>
      <c r="Y62" s="18"/>
      <c r="Z62" s="18"/>
    </row>
    <row r="63" spans="1:26" s="37" customFormat="1" ht="13.5" thickBot="1">
      <c r="A63" s="36"/>
      <c r="B63" s="168">
        <f t="shared" si="4"/>
        <v>31</v>
      </c>
      <c r="C63" s="331"/>
      <c r="D63" s="125" t="s">
        <v>50</v>
      </c>
      <c r="E63" s="28">
        <v>5</v>
      </c>
      <c r="F63" s="29">
        <v>5</v>
      </c>
      <c r="G63" s="30"/>
      <c r="H63" s="31">
        <v>5</v>
      </c>
      <c r="I63" s="32">
        <v>5</v>
      </c>
      <c r="J63" s="33"/>
      <c r="K63" s="163"/>
      <c r="L63" s="34"/>
      <c r="M63" s="103"/>
      <c r="N63" s="35">
        <f t="shared" si="5"/>
        <v>0</v>
      </c>
      <c r="O63" s="244"/>
      <c r="P63" s="247"/>
      <c r="Q63" s="100"/>
      <c r="R63" s="18"/>
      <c r="S63" s="18"/>
      <c r="T63" s="18"/>
      <c r="U63" s="18"/>
      <c r="V63" s="18"/>
      <c r="W63" s="18"/>
      <c r="X63" s="18"/>
      <c r="Y63" s="18"/>
      <c r="Z63" s="18"/>
    </row>
    <row r="64" spans="1:17" ht="12.75" customHeight="1" outlineLevel="1">
      <c r="A64" s="9"/>
      <c r="B64" s="120">
        <f t="shared" si="4"/>
        <v>32</v>
      </c>
      <c r="C64" s="331"/>
      <c r="D64" s="199" t="s">
        <v>85</v>
      </c>
      <c r="E64" s="107"/>
      <c r="F64" s="20"/>
      <c r="G64" s="21"/>
      <c r="H64" s="22"/>
      <c r="I64" s="23"/>
      <c r="J64" s="172"/>
      <c r="K64" s="162"/>
      <c r="L64" s="24"/>
      <c r="M64" s="102"/>
      <c r="N64" s="26">
        <f t="shared" si="5"/>
        <v>0</v>
      </c>
      <c r="O64" s="244"/>
      <c r="P64" s="247"/>
      <c r="Q64" s="100"/>
    </row>
    <row r="65" spans="1:17" ht="12.75" customHeight="1" outlineLevel="1">
      <c r="A65" s="9"/>
      <c r="B65" s="120">
        <f>B62+1</f>
        <v>31</v>
      </c>
      <c r="C65" s="331"/>
      <c r="D65" s="199" t="s">
        <v>85</v>
      </c>
      <c r="E65" s="107"/>
      <c r="F65" s="20"/>
      <c r="G65" s="21"/>
      <c r="H65" s="22"/>
      <c r="I65" s="23"/>
      <c r="J65" s="172"/>
      <c r="K65" s="162"/>
      <c r="L65" s="24"/>
      <c r="M65" s="102"/>
      <c r="N65" s="26">
        <f aca="true" t="shared" si="6" ref="N65:N82">SUM(K65:M65)</f>
        <v>0</v>
      </c>
      <c r="O65" s="244"/>
      <c r="P65" s="247"/>
      <c r="Q65" s="100"/>
    </row>
    <row r="66" spans="1:17" ht="12.75" customHeight="1" outlineLevel="1">
      <c r="A66" s="9"/>
      <c r="B66" s="120">
        <f>B63+1</f>
        <v>32</v>
      </c>
      <c r="C66" s="331"/>
      <c r="D66" s="199" t="s">
        <v>85</v>
      </c>
      <c r="E66" s="107"/>
      <c r="F66" s="20"/>
      <c r="G66" s="21"/>
      <c r="H66" s="22"/>
      <c r="I66" s="23"/>
      <c r="J66" s="172"/>
      <c r="K66" s="162"/>
      <c r="L66" s="24"/>
      <c r="M66" s="102"/>
      <c r="N66" s="26">
        <f t="shared" si="6"/>
        <v>0</v>
      </c>
      <c r="O66" s="244"/>
      <c r="P66" s="247"/>
      <c r="Q66" s="100"/>
    </row>
    <row r="67" spans="1:17" ht="12.75" customHeight="1" outlineLevel="1">
      <c r="A67" s="9"/>
      <c r="B67" s="120">
        <f>B64+1</f>
        <v>33</v>
      </c>
      <c r="C67" s="331"/>
      <c r="D67" s="199" t="s">
        <v>85</v>
      </c>
      <c r="E67" s="107"/>
      <c r="F67" s="20"/>
      <c r="G67" s="21"/>
      <c r="H67" s="22"/>
      <c r="I67" s="23"/>
      <c r="J67" s="172"/>
      <c r="K67" s="162"/>
      <c r="L67" s="24"/>
      <c r="M67" s="102"/>
      <c r="N67" s="26">
        <f t="shared" si="6"/>
        <v>0</v>
      </c>
      <c r="O67" s="244"/>
      <c r="P67" s="247"/>
      <c r="Q67" s="100"/>
    </row>
    <row r="68" spans="1:17" ht="12.75" customHeight="1" outlineLevel="1">
      <c r="A68" s="9"/>
      <c r="B68" s="120">
        <f>B65+1</f>
        <v>32</v>
      </c>
      <c r="C68" s="331"/>
      <c r="D68" s="199" t="s">
        <v>85</v>
      </c>
      <c r="E68" s="107"/>
      <c r="F68" s="20"/>
      <c r="G68" s="21"/>
      <c r="H68" s="22"/>
      <c r="I68" s="23"/>
      <c r="J68" s="172"/>
      <c r="K68" s="162"/>
      <c r="L68" s="24"/>
      <c r="M68" s="102"/>
      <c r="N68" s="26">
        <f t="shared" si="6"/>
        <v>0</v>
      </c>
      <c r="O68" s="244"/>
      <c r="P68" s="247"/>
      <c r="Q68" s="100"/>
    </row>
    <row r="69" spans="1:17" ht="12.75" customHeight="1" outlineLevel="1">
      <c r="A69" s="9"/>
      <c r="B69" s="120">
        <f>B66+1</f>
        <v>33</v>
      </c>
      <c r="C69" s="331"/>
      <c r="D69" s="199" t="s">
        <v>85</v>
      </c>
      <c r="E69" s="107"/>
      <c r="F69" s="20"/>
      <c r="G69" s="21"/>
      <c r="H69" s="22"/>
      <c r="I69" s="23"/>
      <c r="J69" s="172"/>
      <c r="K69" s="162"/>
      <c r="L69" s="24"/>
      <c r="M69" s="102"/>
      <c r="N69" s="26">
        <f t="shared" si="6"/>
        <v>0</v>
      </c>
      <c r="O69" s="244"/>
      <c r="P69" s="247"/>
      <c r="Q69" s="100"/>
    </row>
    <row r="70" spans="1:17" ht="12.75" customHeight="1" outlineLevel="1" thickBot="1">
      <c r="A70" s="9"/>
      <c r="B70" s="168">
        <f>B69+1</f>
        <v>34</v>
      </c>
      <c r="C70" s="332"/>
      <c r="D70" s="199" t="s">
        <v>85</v>
      </c>
      <c r="E70" s="28"/>
      <c r="F70" s="29"/>
      <c r="G70" s="30"/>
      <c r="H70" s="31"/>
      <c r="I70" s="32"/>
      <c r="J70" s="33"/>
      <c r="K70" s="163"/>
      <c r="L70" s="34"/>
      <c r="M70" s="103"/>
      <c r="N70" s="35">
        <f t="shared" si="6"/>
        <v>0</v>
      </c>
      <c r="O70" s="245"/>
      <c r="P70" s="248"/>
      <c r="Q70" s="100"/>
    </row>
    <row r="71" spans="1:26" s="37" customFormat="1" ht="12.75">
      <c r="A71" s="36"/>
      <c r="B71" s="112">
        <f>B51+1</f>
        <v>37</v>
      </c>
      <c r="C71" s="330" t="s">
        <v>99</v>
      </c>
      <c r="D71" s="200" t="s">
        <v>56</v>
      </c>
      <c r="E71" s="108">
        <v>20</v>
      </c>
      <c r="F71" s="94"/>
      <c r="G71" s="95"/>
      <c r="H71" s="96"/>
      <c r="I71" s="97"/>
      <c r="J71" s="171"/>
      <c r="K71" s="169"/>
      <c r="L71" s="98"/>
      <c r="M71" s="104"/>
      <c r="N71" s="25">
        <f t="shared" si="6"/>
        <v>0</v>
      </c>
      <c r="O71" s="243">
        <v>1220</v>
      </c>
      <c r="P71" s="246">
        <f>SUM(N71:N89)</f>
        <v>0</v>
      </c>
      <c r="Q71" s="100"/>
      <c r="R71" s="18"/>
      <c r="S71" s="18"/>
      <c r="T71" s="18"/>
      <c r="U71" s="18"/>
      <c r="V71" s="18"/>
      <c r="W71" s="18"/>
      <c r="X71" s="18"/>
      <c r="Y71" s="18"/>
      <c r="Z71" s="18"/>
    </row>
    <row r="72" spans="1:26" s="37" customFormat="1" ht="12.75">
      <c r="A72" s="36"/>
      <c r="B72" s="120">
        <f t="shared" si="2"/>
        <v>38</v>
      </c>
      <c r="C72" s="331"/>
      <c r="D72" s="123" t="s">
        <v>37</v>
      </c>
      <c r="E72" s="108">
        <v>6</v>
      </c>
      <c r="F72" s="94"/>
      <c r="G72" s="95">
        <v>3</v>
      </c>
      <c r="H72" s="96">
        <v>3</v>
      </c>
      <c r="I72" s="97">
        <v>4</v>
      </c>
      <c r="J72" s="171">
        <v>4</v>
      </c>
      <c r="K72" s="169"/>
      <c r="L72" s="98"/>
      <c r="M72" s="104"/>
      <c r="N72" s="25">
        <f t="shared" si="6"/>
        <v>0</v>
      </c>
      <c r="O72" s="244"/>
      <c r="P72" s="247"/>
      <c r="Q72" s="100"/>
      <c r="R72" s="18"/>
      <c r="S72" s="18"/>
      <c r="T72" s="18"/>
      <c r="U72" s="18"/>
      <c r="V72" s="18"/>
      <c r="W72" s="18"/>
      <c r="X72" s="18"/>
      <c r="Y72" s="18"/>
      <c r="Z72" s="18"/>
    </row>
    <row r="73" spans="1:26" s="37" customFormat="1" ht="12.75">
      <c r="A73" s="36"/>
      <c r="B73" s="120">
        <f t="shared" si="2"/>
        <v>39</v>
      </c>
      <c r="C73" s="331"/>
      <c r="D73" s="124" t="s">
        <v>38</v>
      </c>
      <c r="E73" s="107">
        <v>14</v>
      </c>
      <c r="F73" s="20"/>
      <c r="G73" s="21"/>
      <c r="H73" s="22"/>
      <c r="I73" s="23">
        <v>3</v>
      </c>
      <c r="J73" s="172">
        <v>3</v>
      </c>
      <c r="K73" s="162"/>
      <c r="L73" s="24"/>
      <c r="M73" s="102"/>
      <c r="N73" s="26">
        <f t="shared" si="6"/>
        <v>0</v>
      </c>
      <c r="O73" s="244"/>
      <c r="P73" s="247"/>
      <c r="Q73" s="100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37" customFormat="1" ht="12.75">
      <c r="A74" s="36"/>
      <c r="B74" s="120">
        <f t="shared" si="2"/>
        <v>40</v>
      </c>
      <c r="C74" s="331"/>
      <c r="D74" s="124" t="s">
        <v>39</v>
      </c>
      <c r="E74" s="107">
        <v>14</v>
      </c>
      <c r="F74" s="20"/>
      <c r="G74" s="21"/>
      <c r="H74" s="22">
        <v>3</v>
      </c>
      <c r="I74" s="23">
        <v>3</v>
      </c>
      <c r="J74" s="172"/>
      <c r="K74" s="162"/>
      <c r="L74" s="24"/>
      <c r="M74" s="102"/>
      <c r="N74" s="26">
        <f t="shared" si="6"/>
        <v>0</v>
      </c>
      <c r="O74" s="244"/>
      <c r="P74" s="247"/>
      <c r="Q74" s="100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37" customFormat="1" ht="12.75">
      <c r="A75" s="36"/>
      <c r="B75" s="120">
        <f t="shared" si="2"/>
        <v>41</v>
      </c>
      <c r="C75" s="331"/>
      <c r="D75" s="124" t="s">
        <v>43</v>
      </c>
      <c r="E75" s="107">
        <v>10</v>
      </c>
      <c r="F75" s="20"/>
      <c r="G75" s="21"/>
      <c r="H75" s="22"/>
      <c r="I75" s="23">
        <v>5</v>
      </c>
      <c r="J75" s="172">
        <v>5</v>
      </c>
      <c r="K75" s="162"/>
      <c r="L75" s="24"/>
      <c r="M75" s="102"/>
      <c r="N75" s="26">
        <f t="shared" si="6"/>
        <v>0</v>
      </c>
      <c r="O75" s="244"/>
      <c r="P75" s="247"/>
      <c r="Q75" s="100"/>
      <c r="R75" s="18"/>
      <c r="S75" s="18"/>
      <c r="T75" s="18"/>
      <c r="U75" s="18"/>
      <c r="V75" s="18"/>
      <c r="W75" s="18"/>
      <c r="X75" s="18"/>
      <c r="Y75" s="18"/>
      <c r="Z75" s="18"/>
    </row>
    <row r="76" spans="1:26" s="37" customFormat="1" ht="12.75">
      <c r="A76" s="36"/>
      <c r="B76" s="120">
        <f t="shared" si="2"/>
        <v>42</v>
      </c>
      <c r="C76" s="331"/>
      <c r="D76" s="124" t="s">
        <v>44</v>
      </c>
      <c r="E76" s="107">
        <v>15</v>
      </c>
      <c r="F76" s="20"/>
      <c r="G76" s="21"/>
      <c r="H76" s="22"/>
      <c r="I76" s="23"/>
      <c r="J76" s="172">
        <v>5</v>
      </c>
      <c r="K76" s="162"/>
      <c r="L76" s="24"/>
      <c r="M76" s="102"/>
      <c r="N76" s="26">
        <f t="shared" si="6"/>
        <v>0</v>
      </c>
      <c r="O76" s="244"/>
      <c r="P76" s="247"/>
      <c r="Q76" s="100"/>
      <c r="R76" s="18"/>
      <c r="S76" s="18"/>
      <c r="T76" s="18"/>
      <c r="U76" s="18"/>
      <c r="V76" s="18"/>
      <c r="W76" s="18"/>
      <c r="X76" s="18"/>
      <c r="Y76" s="18"/>
      <c r="Z76" s="18"/>
    </row>
    <row r="77" spans="1:26" s="37" customFormat="1" ht="12.75">
      <c r="A77" s="36"/>
      <c r="B77" s="120">
        <f t="shared" si="2"/>
        <v>43</v>
      </c>
      <c r="C77" s="331"/>
      <c r="D77" s="124" t="s">
        <v>45</v>
      </c>
      <c r="E77" s="107">
        <v>15</v>
      </c>
      <c r="F77" s="20">
        <v>5</v>
      </c>
      <c r="G77" s="21"/>
      <c r="H77" s="22"/>
      <c r="I77" s="23"/>
      <c r="J77" s="172"/>
      <c r="K77" s="162"/>
      <c r="L77" s="24"/>
      <c r="M77" s="102"/>
      <c r="N77" s="26">
        <f t="shared" si="6"/>
        <v>0</v>
      </c>
      <c r="O77" s="244"/>
      <c r="P77" s="247"/>
      <c r="Q77" s="100"/>
      <c r="R77" s="18"/>
      <c r="S77" s="18"/>
      <c r="T77" s="18"/>
      <c r="U77" s="18"/>
      <c r="V77" s="18"/>
      <c r="W77" s="18"/>
      <c r="X77" s="18"/>
      <c r="Y77" s="18"/>
      <c r="Z77" s="18"/>
    </row>
    <row r="78" spans="1:26" s="37" customFormat="1" ht="12.75">
      <c r="A78" s="36"/>
      <c r="B78" s="120">
        <f t="shared" si="2"/>
        <v>44</v>
      </c>
      <c r="C78" s="331"/>
      <c r="D78" s="124" t="s">
        <v>46</v>
      </c>
      <c r="E78" s="107">
        <v>15</v>
      </c>
      <c r="F78" s="20"/>
      <c r="G78" s="21"/>
      <c r="H78" s="22"/>
      <c r="I78" s="23">
        <v>5</v>
      </c>
      <c r="J78" s="172"/>
      <c r="K78" s="162"/>
      <c r="L78" s="24"/>
      <c r="M78" s="102"/>
      <c r="N78" s="26">
        <f t="shared" si="6"/>
        <v>0</v>
      </c>
      <c r="O78" s="244"/>
      <c r="P78" s="247"/>
      <c r="Q78" s="100"/>
      <c r="R78" s="18"/>
      <c r="S78" s="18"/>
      <c r="T78" s="18"/>
      <c r="U78" s="18"/>
      <c r="V78" s="18"/>
      <c r="W78" s="18"/>
      <c r="X78" s="18"/>
      <c r="Y78" s="18"/>
      <c r="Z78" s="18"/>
    </row>
    <row r="79" spans="1:26" s="37" customFormat="1" ht="12.75">
      <c r="A79" s="36"/>
      <c r="B79" s="120">
        <f t="shared" si="2"/>
        <v>45</v>
      </c>
      <c r="C79" s="331"/>
      <c r="D79" s="124" t="s">
        <v>47</v>
      </c>
      <c r="E79" s="107">
        <v>10</v>
      </c>
      <c r="F79" s="20">
        <v>5</v>
      </c>
      <c r="G79" s="21"/>
      <c r="H79" s="22"/>
      <c r="I79" s="23">
        <v>5</v>
      </c>
      <c r="J79" s="172"/>
      <c r="K79" s="162"/>
      <c r="L79" s="24"/>
      <c r="M79" s="102"/>
      <c r="N79" s="26">
        <f t="shared" si="6"/>
        <v>0</v>
      </c>
      <c r="O79" s="244"/>
      <c r="P79" s="247"/>
      <c r="Q79" s="100"/>
      <c r="R79" s="18"/>
      <c r="S79" s="18"/>
      <c r="T79" s="18"/>
      <c r="U79" s="18"/>
      <c r="V79" s="18"/>
      <c r="W79" s="18"/>
      <c r="X79" s="18"/>
      <c r="Y79" s="18"/>
      <c r="Z79" s="18"/>
    </row>
    <row r="80" spans="1:26" s="37" customFormat="1" ht="12.75">
      <c r="A80" s="36"/>
      <c r="B80" s="120">
        <f t="shared" si="2"/>
        <v>46</v>
      </c>
      <c r="C80" s="331"/>
      <c r="D80" s="124" t="s">
        <v>48</v>
      </c>
      <c r="E80" s="107">
        <v>10</v>
      </c>
      <c r="F80" s="20"/>
      <c r="G80" s="21">
        <v>5</v>
      </c>
      <c r="H80" s="22"/>
      <c r="I80" s="23"/>
      <c r="J80" s="172">
        <v>5</v>
      </c>
      <c r="K80" s="162"/>
      <c r="L80" s="24"/>
      <c r="M80" s="102"/>
      <c r="N80" s="26">
        <f t="shared" si="6"/>
        <v>0</v>
      </c>
      <c r="O80" s="244"/>
      <c r="P80" s="247"/>
      <c r="Q80" s="100"/>
      <c r="R80" s="18"/>
      <c r="S80" s="18"/>
      <c r="T80" s="18"/>
      <c r="U80" s="18"/>
      <c r="V80" s="18"/>
      <c r="W80" s="18"/>
      <c r="X80" s="18"/>
      <c r="Y80" s="18"/>
      <c r="Z80" s="18"/>
    </row>
    <row r="81" spans="1:26" s="37" customFormat="1" ht="12.75">
      <c r="A81" s="36"/>
      <c r="B81" s="120">
        <f t="shared" si="2"/>
        <v>47</v>
      </c>
      <c r="C81" s="331"/>
      <c r="D81" s="124" t="s">
        <v>49</v>
      </c>
      <c r="E81" s="107">
        <v>5</v>
      </c>
      <c r="F81" s="20">
        <v>5</v>
      </c>
      <c r="G81" s="21">
        <v>5</v>
      </c>
      <c r="H81" s="22"/>
      <c r="I81" s="23"/>
      <c r="J81" s="172">
        <v>5</v>
      </c>
      <c r="K81" s="162"/>
      <c r="L81" s="24"/>
      <c r="M81" s="102"/>
      <c r="N81" s="26">
        <f t="shared" si="6"/>
        <v>0</v>
      </c>
      <c r="O81" s="244"/>
      <c r="P81" s="247"/>
      <c r="Q81" s="100"/>
      <c r="R81" s="18"/>
      <c r="S81" s="18"/>
      <c r="T81" s="18"/>
      <c r="U81" s="18"/>
      <c r="V81" s="18"/>
      <c r="W81" s="18"/>
      <c r="X81" s="18"/>
      <c r="Y81" s="18"/>
      <c r="Z81" s="18"/>
    </row>
    <row r="82" spans="1:26" s="37" customFormat="1" ht="13.5" thickBot="1">
      <c r="A82" s="36"/>
      <c r="B82" s="168">
        <f t="shared" si="2"/>
        <v>48</v>
      </c>
      <c r="C82" s="331"/>
      <c r="D82" s="125" t="s">
        <v>50</v>
      </c>
      <c r="E82" s="28">
        <v>5</v>
      </c>
      <c r="F82" s="29">
        <v>5</v>
      </c>
      <c r="G82" s="30"/>
      <c r="H82" s="31">
        <v>5</v>
      </c>
      <c r="I82" s="32">
        <v>5</v>
      </c>
      <c r="J82" s="33"/>
      <c r="K82" s="163"/>
      <c r="L82" s="34"/>
      <c r="M82" s="103"/>
      <c r="N82" s="35">
        <f t="shared" si="6"/>
        <v>0</v>
      </c>
      <c r="O82" s="244"/>
      <c r="P82" s="247"/>
      <c r="Q82" s="100"/>
      <c r="R82" s="18"/>
      <c r="S82" s="18"/>
      <c r="T82" s="18"/>
      <c r="U82" s="18"/>
      <c r="V82" s="18"/>
      <c r="W82" s="18"/>
      <c r="X82" s="18"/>
      <c r="Y82" s="18"/>
      <c r="Z82" s="18"/>
    </row>
    <row r="83" spans="1:17" ht="12.75" customHeight="1" outlineLevel="1">
      <c r="A83" s="9"/>
      <c r="B83" s="120">
        <f t="shared" si="2"/>
        <v>49</v>
      </c>
      <c r="C83" s="331"/>
      <c r="D83" s="199" t="s">
        <v>85</v>
      </c>
      <c r="E83" s="107"/>
      <c r="F83" s="20"/>
      <c r="G83" s="21"/>
      <c r="H83" s="22"/>
      <c r="I83" s="23"/>
      <c r="J83" s="172"/>
      <c r="K83" s="162"/>
      <c r="L83" s="24"/>
      <c r="M83" s="102"/>
      <c r="N83" s="26">
        <f aca="true" t="shared" si="7" ref="N83:N90">SUM(K83:M83)</f>
        <v>0</v>
      </c>
      <c r="O83" s="244"/>
      <c r="P83" s="247"/>
      <c r="Q83" s="100"/>
    </row>
    <row r="84" spans="1:17" ht="12.75" customHeight="1" outlineLevel="1">
      <c r="A84" s="9"/>
      <c r="B84" s="120">
        <f>B81+1</f>
        <v>48</v>
      </c>
      <c r="C84" s="331"/>
      <c r="D84" s="199" t="s">
        <v>85</v>
      </c>
      <c r="E84" s="107"/>
      <c r="F84" s="20"/>
      <c r="G84" s="21"/>
      <c r="H84" s="22"/>
      <c r="I84" s="23"/>
      <c r="J84" s="172"/>
      <c r="K84" s="162"/>
      <c r="L84" s="24"/>
      <c r="M84" s="102"/>
      <c r="N84" s="26">
        <f>SUM(K84:M84)</f>
        <v>0</v>
      </c>
      <c r="O84" s="244"/>
      <c r="P84" s="247"/>
      <c r="Q84" s="100"/>
    </row>
    <row r="85" spans="1:17" ht="12.75" customHeight="1" outlineLevel="1">
      <c r="A85" s="9"/>
      <c r="B85" s="120">
        <f>B82+1</f>
        <v>49</v>
      </c>
      <c r="C85" s="331"/>
      <c r="D85" s="199" t="s">
        <v>85</v>
      </c>
      <c r="E85" s="107"/>
      <c r="F85" s="20"/>
      <c r="G85" s="21"/>
      <c r="H85" s="22"/>
      <c r="I85" s="23"/>
      <c r="J85" s="172"/>
      <c r="K85" s="162"/>
      <c r="L85" s="24"/>
      <c r="M85" s="102"/>
      <c r="N85" s="26">
        <f>SUM(K85:M85)</f>
        <v>0</v>
      </c>
      <c r="O85" s="244"/>
      <c r="P85" s="247"/>
      <c r="Q85" s="100"/>
    </row>
    <row r="86" spans="1:17" ht="12.75" customHeight="1" outlineLevel="1">
      <c r="A86" s="9"/>
      <c r="B86" s="120">
        <f>B83+1</f>
        <v>50</v>
      </c>
      <c r="C86" s="331"/>
      <c r="D86" s="199" t="s">
        <v>85</v>
      </c>
      <c r="E86" s="107"/>
      <c r="F86" s="20"/>
      <c r="G86" s="21"/>
      <c r="H86" s="22"/>
      <c r="I86" s="23"/>
      <c r="J86" s="172"/>
      <c r="K86" s="162"/>
      <c r="L86" s="24"/>
      <c r="M86" s="102"/>
      <c r="N86" s="26">
        <f t="shared" si="7"/>
        <v>0</v>
      </c>
      <c r="O86" s="244"/>
      <c r="P86" s="247"/>
      <c r="Q86" s="100"/>
    </row>
    <row r="87" spans="1:17" ht="12.75" customHeight="1" outlineLevel="1">
      <c r="A87" s="9"/>
      <c r="B87" s="120">
        <f>B84+1</f>
        <v>49</v>
      </c>
      <c r="C87" s="331"/>
      <c r="D87" s="199" t="s">
        <v>85</v>
      </c>
      <c r="E87" s="107"/>
      <c r="F87" s="20"/>
      <c r="G87" s="21"/>
      <c r="H87" s="22"/>
      <c r="I87" s="23"/>
      <c r="J87" s="172"/>
      <c r="K87" s="162"/>
      <c r="L87" s="24"/>
      <c r="M87" s="102"/>
      <c r="N87" s="26">
        <f t="shared" si="7"/>
        <v>0</v>
      </c>
      <c r="O87" s="244"/>
      <c r="P87" s="247"/>
      <c r="Q87" s="100"/>
    </row>
    <row r="88" spans="1:17" ht="12.75" customHeight="1" outlineLevel="1">
      <c r="A88" s="9"/>
      <c r="B88" s="120">
        <f>B85+1</f>
        <v>50</v>
      </c>
      <c r="C88" s="331"/>
      <c r="D88" s="199" t="s">
        <v>85</v>
      </c>
      <c r="E88" s="107"/>
      <c r="F88" s="20"/>
      <c r="G88" s="21"/>
      <c r="H88" s="22"/>
      <c r="I88" s="23"/>
      <c r="J88" s="172"/>
      <c r="K88" s="162"/>
      <c r="L88" s="24"/>
      <c r="M88" s="102"/>
      <c r="N88" s="26">
        <f t="shared" si="7"/>
        <v>0</v>
      </c>
      <c r="O88" s="244"/>
      <c r="P88" s="247"/>
      <c r="Q88" s="100"/>
    </row>
    <row r="89" spans="1:17" ht="12.75" customHeight="1" outlineLevel="1" thickBot="1">
      <c r="A89" s="9"/>
      <c r="B89" s="168">
        <f t="shared" si="2"/>
        <v>51</v>
      </c>
      <c r="C89" s="332"/>
      <c r="D89" s="199" t="s">
        <v>85</v>
      </c>
      <c r="E89" s="107"/>
      <c r="F89" s="20"/>
      <c r="G89" s="21"/>
      <c r="H89" s="22"/>
      <c r="I89" s="23"/>
      <c r="J89" s="172"/>
      <c r="K89" s="162"/>
      <c r="L89" s="24"/>
      <c r="M89" s="102"/>
      <c r="N89" s="26">
        <f t="shared" si="7"/>
        <v>0</v>
      </c>
      <c r="O89" s="245"/>
      <c r="P89" s="248"/>
      <c r="Q89" s="100"/>
    </row>
    <row r="90" spans="1:26" s="37" customFormat="1" ht="105" customHeight="1" thickBot="1">
      <c r="A90" s="38"/>
      <c r="B90" s="120">
        <f>B88+1</f>
        <v>51</v>
      </c>
      <c r="C90" s="135" t="s">
        <v>55</v>
      </c>
      <c r="D90" s="147" t="s">
        <v>56</v>
      </c>
      <c r="E90" s="148">
        <v>10</v>
      </c>
      <c r="F90" s="149"/>
      <c r="G90" s="150"/>
      <c r="H90" s="151"/>
      <c r="I90" s="152"/>
      <c r="J90" s="173"/>
      <c r="K90" s="170"/>
      <c r="L90" s="153"/>
      <c r="M90" s="154"/>
      <c r="N90" s="155">
        <f t="shared" si="7"/>
        <v>0</v>
      </c>
      <c r="O90" s="179">
        <v>750</v>
      </c>
      <c r="P90" s="156">
        <f>SUM(N90:N90)</f>
        <v>0</v>
      </c>
      <c r="Q90" s="100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37" customFormat="1" ht="93.75" customHeight="1" thickBot="1">
      <c r="A91" s="38"/>
      <c r="B91" s="120">
        <f>B89+1</f>
        <v>52</v>
      </c>
      <c r="C91" s="135" t="s">
        <v>98</v>
      </c>
      <c r="D91" s="147" t="s">
        <v>56</v>
      </c>
      <c r="E91" s="148">
        <v>7</v>
      </c>
      <c r="F91" s="149"/>
      <c r="G91" s="150"/>
      <c r="H91" s="151"/>
      <c r="I91" s="152"/>
      <c r="J91" s="173"/>
      <c r="K91" s="170"/>
      <c r="L91" s="153"/>
      <c r="M91" s="154"/>
      <c r="N91" s="155">
        <f>SUM(K91:M91)</f>
        <v>0</v>
      </c>
      <c r="O91" s="179">
        <v>540</v>
      </c>
      <c r="P91" s="156">
        <f>SUM(N91:N91)</f>
        <v>0</v>
      </c>
      <c r="Q91" s="100"/>
      <c r="R91" s="18"/>
      <c r="S91" s="18"/>
      <c r="T91" s="18"/>
      <c r="U91" s="18"/>
      <c r="V91" s="18"/>
      <c r="W91" s="18"/>
      <c r="X91" s="18"/>
      <c r="Y91" s="18"/>
      <c r="Z91" s="18"/>
    </row>
    <row r="92" spans="2:17" ht="13.5" thickBot="1">
      <c r="B92" s="39"/>
      <c r="C92" s="40"/>
      <c r="D92" s="6"/>
      <c r="E92" s="8"/>
      <c r="F92" s="8"/>
      <c r="G92" s="8"/>
      <c r="H92" s="8"/>
      <c r="I92" s="8"/>
      <c r="J92" s="8"/>
      <c r="K92" s="8"/>
      <c r="L92" s="57"/>
      <c r="M92" s="57"/>
      <c r="N92" s="88" t="s">
        <v>13</v>
      </c>
      <c r="O92" s="205">
        <f>SUMPRODUCT(O19:O91,P19:P91)</f>
        <v>0</v>
      </c>
      <c r="P92" s="101">
        <f>SUM(P19:P91)</f>
        <v>0</v>
      </c>
      <c r="Q92" s="100"/>
    </row>
    <row r="93" spans="2:17" ht="12.75">
      <c r="B93" s="8"/>
      <c r="C93" s="6"/>
      <c r="D93" s="6"/>
      <c r="E93" s="8"/>
      <c r="F93" s="8"/>
      <c r="G93" s="8"/>
      <c r="H93" s="8"/>
      <c r="I93" s="8"/>
      <c r="J93" s="8"/>
      <c r="K93" s="8"/>
      <c r="L93" s="8"/>
      <c r="M93" s="41"/>
      <c r="N93" s="42"/>
      <c r="O93" s="43"/>
      <c r="P93" s="39"/>
      <c r="Q93" s="18"/>
    </row>
    <row r="94" spans="1:26" s="37" customFormat="1" ht="13.5" thickBo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7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s="7" customFormat="1" ht="15" thickBot="1">
      <c r="A95" s="5"/>
      <c r="B95" s="265" t="s">
        <v>52</v>
      </c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7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s="7" customFormat="1" ht="13.5" thickBot="1">
      <c r="A96" s="48"/>
      <c r="B96" s="278" t="s">
        <v>2</v>
      </c>
      <c r="C96" s="334" t="s">
        <v>3</v>
      </c>
      <c r="D96" s="258" t="s">
        <v>54</v>
      </c>
      <c r="E96" s="290" t="s">
        <v>4</v>
      </c>
      <c r="F96" s="291"/>
      <c r="G96" s="291"/>
      <c r="H96" s="291"/>
      <c r="I96" s="291"/>
      <c r="J96" s="292"/>
      <c r="K96" s="258"/>
      <c r="L96" s="275"/>
      <c r="M96" s="274"/>
      <c r="N96" s="275"/>
      <c r="O96" s="263" t="s">
        <v>7</v>
      </c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7" customFormat="1" ht="26.25" customHeight="1" thickBot="1">
      <c r="A97" s="49"/>
      <c r="B97" s="279"/>
      <c r="C97" s="335"/>
      <c r="D97" s="259"/>
      <c r="E97" s="113">
        <v>1</v>
      </c>
      <c r="F97" s="114">
        <v>2</v>
      </c>
      <c r="G97" s="115">
        <v>3</v>
      </c>
      <c r="H97" s="116">
        <v>4</v>
      </c>
      <c r="I97" s="117">
        <v>5</v>
      </c>
      <c r="J97" s="118">
        <v>6</v>
      </c>
      <c r="K97" s="333" t="s">
        <v>12</v>
      </c>
      <c r="L97" s="327"/>
      <c r="M97" s="355" t="s">
        <v>11</v>
      </c>
      <c r="N97" s="355"/>
      <c r="O97" s="264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s="37" customFormat="1" ht="25.5">
      <c r="A98" s="38"/>
      <c r="B98" s="19">
        <f>B91+1</f>
        <v>53</v>
      </c>
      <c r="C98" s="380" t="s">
        <v>14</v>
      </c>
      <c r="D98" s="84" t="s">
        <v>8</v>
      </c>
      <c r="E98" s="10"/>
      <c r="F98" s="11"/>
      <c r="G98" s="12"/>
      <c r="H98" s="13"/>
      <c r="I98" s="14"/>
      <c r="J98" s="15"/>
      <c r="K98" s="276">
        <v>53</v>
      </c>
      <c r="L98" s="277"/>
      <c r="M98" s="356">
        <f>SUM(E98:J98)</f>
        <v>0</v>
      </c>
      <c r="N98" s="356"/>
      <c r="O98" s="146">
        <f>M98*K98</f>
        <v>0</v>
      </c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s="37" customFormat="1" ht="25.5">
      <c r="A99" s="38"/>
      <c r="B99" s="19">
        <f>B98+1</f>
        <v>54</v>
      </c>
      <c r="C99" s="381"/>
      <c r="D99" s="85" t="s">
        <v>9</v>
      </c>
      <c r="E99" s="50"/>
      <c r="F99" s="51"/>
      <c r="G99" s="52"/>
      <c r="H99" s="53"/>
      <c r="I99" s="54"/>
      <c r="J99" s="55"/>
      <c r="K99" s="353">
        <f>K98</f>
        <v>53</v>
      </c>
      <c r="L99" s="354"/>
      <c r="M99" s="288">
        <f>SUM(E99:J99)</f>
        <v>0</v>
      </c>
      <c r="N99" s="288"/>
      <c r="O99" s="146">
        <f>M99*K99</f>
        <v>0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s="37" customFormat="1" ht="26.25" thickBot="1">
      <c r="A100" s="38"/>
      <c r="B100" s="207">
        <f>B99+1</f>
        <v>55</v>
      </c>
      <c r="C100" s="382"/>
      <c r="D100" s="56" t="s">
        <v>10</v>
      </c>
      <c r="E100" s="28"/>
      <c r="F100" s="29"/>
      <c r="G100" s="30"/>
      <c r="H100" s="31"/>
      <c r="I100" s="32"/>
      <c r="J100" s="33"/>
      <c r="K100" s="302">
        <f>K99</f>
        <v>53</v>
      </c>
      <c r="L100" s="303"/>
      <c r="M100" s="289">
        <f>SUM(E100:J100)</f>
        <v>0</v>
      </c>
      <c r="N100" s="289"/>
      <c r="O100" s="159">
        <f>M100*K100</f>
        <v>0</v>
      </c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2:17" ht="13.5" thickBot="1">
      <c r="B101" s="8"/>
      <c r="C101" s="6"/>
      <c r="D101" s="6"/>
      <c r="E101" s="8"/>
      <c r="F101" s="8"/>
      <c r="G101" s="8"/>
      <c r="H101" s="8"/>
      <c r="I101" s="8"/>
      <c r="J101" s="8"/>
      <c r="K101" s="8"/>
      <c r="L101" s="174" t="s">
        <v>13</v>
      </c>
      <c r="M101" s="252">
        <f>SUM(M98:M100)</f>
        <v>0</v>
      </c>
      <c r="N101" s="252"/>
      <c r="O101" s="145">
        <f>SUM(O98:O100)</f>
        <v>0</v>
      </c>
      <c r="Q101" s="18"/>
    </row>
    <row r="102" spans="1:26" s="37" customFormat="1" ht="9" customHeight="1" thickBot="1">
      <c r="A102" s="46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46"/>
      <c r="O102" s="47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2" s="7" customFormat="1" ht="12.75" customHeight="1">
      <c r="A103" s="8"/>
      <c r="B103" s="307" t="s">
        <v>2</v>
      </c>
      <c r="C103" s="293" t="s">
        <v>3</v>
      </c>
      <c r="D103" s="294"/>
      <c r="E103" s="294"/>
      <c r="F103" s="294"/>
      <c r="G103" s="295"/>
      <c r="H103" s="282" t="s">
        <v>15</v>
      </c>
      <c r="I103" s="283"/>
      <c r="J103" s="283"/>
      <c r="K103" s="283"/>
      <c r="L103" s="284"/>
      <c r="M103" s="307" t="s">
        <v>16</v>
      </c>
      <c r="N103" s="304" t="s">
        <v>6</v>
      </c>
      <c r="O103" s="263" t="s">
        <v>7</v>
      </c>
      <c r="P103" s="18"/>
      <c r="Q103" s="18"/>
      <c r="R103" s="18"/>
      <c r="S103" s="18"/>
      <c r="T103" s="18"/>
      <c r="U103" s="18"/>
      <c r="V103" s="18"/>
    </row>
    <row r="104" spans="1:22" s="7" customFormat="1" ht="12.75" customHeight="1">
      <c r="A104" s="8"/>
      <c r="B104" s="308"/>
      <c r="C104" s="296"/>
      <c r="D104" s="297"/>
      <c r="E104" s="297"/>
      <c r="F104" s="297"/>
      <c r="G104" s="298"/>
      <c r="H104" s="378" t="s">
        <v>17</v>
      </c>
      <c r="I104" s="379"/>
      <c r="J104" s="280" t="s">
        <v>18</v>
      </c>
      <c r="K104" s="280"/>
      <c r="L104" s="281"/>
      <c r="M104" s="308"/>
      <c r="N104" s="305"/>
      <c r="O104" s="322"/>
      <c r="P104" s="18"/>
      <c r="Q104" s="18"/>
      <c r="R104" s="18"/>
      <c r="S104" s="18"/>
      <c r="T104" s="18"/>
      <c r="U104" s="18"/>
      <c r="V104" s="18"/>
    </row>
    <row r="105" spans="1:22" s="7" customFormat="1" ht="39" thickBot="1">
      <c r="A105" s="8"/>
      <c r="B105" s="309"/>
      <c r="C105" s="299"/>
      <c r="D105" s="300"/>
      <c r="E105" s="300"/>
      <c r="F105" s="300"/>
      <c r="G105" s="301"/>
      <c r="H105" s="157" t="s">
        <v>19</v>
      </c>
      <c r="I105" s="110" t="s">
        <v>8</v>
      </c>
      <c r="J105" s="157" t="s">
        <v>20</v>
      </c>
      <c r="K105" s="110" t="s">
        <v>21</v>
      </c>
      <c r="L105" s="111" t="s">
        <v>22</v>
      </c>
      <c r="M105" s="309"/>
      <c r="N105" s="306"/>
      <c r="O105" s="264"/>
      <c r="P105" s="18"/>
      <c r="Q105" s="18"/>
      <c r="R105" s="18"/>
      <c r="S105" s="18"/>
      <c r="T105" s="18"/>
      <c r="U105" s="18"/>
      <c r="V105" s="18"/>
    </row>
    <row r="106" spans="1:17" ht="14.25" customHeight="1">
      <c r="A106" s="9"/>
      <c r="B106" s="132">
        <f>B100+1</f>
        <v>56</v>
      </c>
      <c r="C106" s="268" t="s">
        <v>23</v>
      </c>
      <c r="D106" s="269"/>
      <c r="E106" s="269"/>
      <c r="F106" s="269"/>
      <c r="G106" s="270"/>
      <c r="H106" s="158"/>
      <c r="I106" s="196"/>
      <c r="J106" s="187"/>
      <c r="K106" s="187"/>
      <c r="L106" s="188"/>
      <c r="M106" s="175">
        <v>350</v>
      </c>
      <c r="N106" s="177">
        <f>H106+I106</f>
        <v>0</v>
      </c>
      <c r="O106" s="160">
        <f>N106*M106</f>
        <v>0</v>
      </c>
      <c r="Q106" s="18"/>
    </row>
    <row r="107" spans="1:17" ht="12.75" customHeight="1">
      <c r="A107" s="9"/>
      <c r="B107" s="19">
        <f>B106+1</f>
        <v>57</v>
      </c>
      <c r="C107" s="271" t="s">
        <v>84</v>
      </c>
      <c r="D107" s="272"/>
      <c r="E107" s="272"/>
      <c r="F107" s="272"/>
      <c r="G107" s="273"/>
      <c r="H107" s="191"/>
      <c r="I107" s="197"/>
      <c r="J107" s="192"/>
      <c r="K107" s="192"/>
      <c r="L107" s="172"/>
      <c r="M107" s="193">
        <v>195</v>
      </c>
      <c r="N107" s="194">
        <f>SUM(H107:L107)</f>
        <v>0</v>
      </c>
      <c r="O107" s="195">
        <f>N107*M107</f>
        <v>0</v>
      </c>
      <c r="Q107" s="18"/>
    </row>
    <row r="108" spans="1:17" ht="13.5" customHeight="1" thickBot="1">
      <c r="A108" s="9"/>
      <c r="B108" s="67">
        <f>B107+1</f>
        <v>58</v>
      </c>
      <c r="C108" s="310" t="s">
        <v>24</v>
      </c>
      <c r="D108" s="311"/>
      <c r="E108" s="311"/>
      <c r="F108" s="311"/>
      <c r="G108" s="312"/>
      <c r="H108" s="158"/>
      <c r="I108" s="198"/>
      <c r="J108" s="158"/>
      <c r="K108" s="158"/>
      <c r="L108" s="189"/>
      <c r="M108" s="176">
        <v>350</v>
      </c>
      <c r="N108" s="68">
        <f>SUM(H108:L108)</f>
        <v>0</v>
      </c>
      <c r="O108" s="190">
        <f>N108*M108</f>
        <v>0</v>
      </c>
      <c r="Q108" s="18"/>
    </row>
    <row r="109" spans="1:17" ht="21" customHeight="1" thickBot="1">
      <c r="A109" s="60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M109" s="18"/>
      <c r="N109" s="174" t="s">
        <v>13</v>
      </c>
      <c r="O109" s="145">
        <f>SUM(O106:O108)</f>
        <v>0</v>
      </c>
      <c r="P109" s="180"/>
      <c r="Q109" s="18"/>
    </row>
    <row r="110" spans="1:17" ht="6.75" customHeight="1" thickBot="1">
      <c r="A110" s="60"/>
      <c r="B110" s="61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1"/>
      <c r="P110" s="7"/>
      <c r="Q110" s="18"/>
    </row>
    <row r="111" spans="1:23" s="7" customFormat="1" ht="26.25" thickBot="1">
      <c r="A111" s="8"/>
      <c r="B111" s="64" t="s">
        <v>2</v>
      </c>
      <c r="C111" s="372" t="s">
        <v>3</v>
      </c>
      <c r="D111" s="373"/>
      <c r="E111" s="373"/>
      <c r="F111" s="373"/>
      <c r="G111" s="373"/>
      <c r="H111" s="373"/>
      <c r="I111" s="373"/>
      <c r="J111" s="373"/>
      <c r="K111" s="373"/>
      <c r="L111" s="374"/>
      <c r="M111" s="87" t="s">
        <v>16</v>
      </c>
      <c r="N111" s="65" t="s">
        <v>6</v>
      </c>
      <c r="O111" s="66" t="s">
        <v>7</v>
      </c>
      <c r="Q111" s="18"/>
      <c r="R111" s="18"/>
      <c r="S111" s="18"/>
      <c r="T111" s="18"/>
      <c r="U111" s="18"/>
      <c r="V111" s="18"/>
      <c r="W111" s="18"/>
    </row>
    <row r="112" spans="1:17" ht="15" customHeight="1" thickBot="1">
      <c r="A112" s="9"/>
      <c r="B112" s="67">
        <f>B108+1</f>
        <v>59</v>
      </c>
      <c r="C112" s="268" t="s">
        <v>25</v>
      </c>
      <c r="D112" s="269"/>
      <c r="E112" s="269"/>
      <c r="F112" s="269"/>
      <c r="G112" s="270"/>
      <c r="H112" s="268"/>
      <c r="I112" s="269"/>
      <c r="J112" s="269"/>
      <c r="K112" s="269"/>
      <c r="L112" s="270"/>
      <c r="M112" s="86">
        <v>50</v>
      </c>
      <c r="N112" s="68"/>
      <c r="O112" s="69">
        <f>N112*M112</f>
        <v>0</v>
      </c>
      <c r="P112" s="7"/>
      <c r="Q112" s="7"/>
    </row>
    <row r="113" spans="3:17" ht="13.5" thickBot="1">
      <c r="C113" s="40"/>
      <c r="D113" s="40"/>
      <c r="E113" s="39"/>
      <c r="F113" s="39"/>
      <c r="G113" s="39"/>
      <c r="H113" s="39"/>
      <c r="I113" s="39"/>
      <c r="J113" s="39"/>
      <c r="K113" s="42"/>
      <c r="L113" s="119"/>
      <c r="M113" s="44"/>
      <c r="P113" s="7"/>
      <c r="Q113" s="7"/>
    </row>
    <row r="114" spans="1:15" s="7" customFormat="1" ht="26.25" customHeight="1" hidden="1" thickBot="1">
      <c r="A114" s="8"/>
      <c r="B114" s="64" t="s">
        <v>2</v>
      </c>
      <c r="C114" s="372" t="s">
        <v>3</v>
      </c>
      <c r="D114" s="373"/>
      <c r="E114" s="373"/>
      <c r="F114" s="373"/>
      <c r="G114" s="373"/>
      <c r="H114" s="373"/>
      <c r="I114" s="373"/>
      <c r="J114" s="373"/>
      <c r="K114" s="375"/>
      <c r="L114" s="376"/>
      <c r="M114" s="377"/>
      <c r="N114" s="65" t="s">
        <v>6</v>
      </c>
      <c r="O114" s="66" t="s">
        <v>7</v>
      </c>
    </row>
    <row r="115" spans="1:17" ht="15" customHeight="1" hidden="1" thickBot="1">
      <c r="A115" s="9"/>
      <c r="B115" s="67">
        <f>IF(N115&gt;0,B112+1,B112)</f>
        <v>59</v>
      </c>
      <c r="C115" s="365" t="s">
        <v>26</v>
      </c>
      <c r="D115" s="366"/>
      <c r="E115" s="366"/>
      <c r="F115" s="366"/>
      <c r="G115" s="366"/>
      <c r="H115" s="366"/>
      <c r="I115" s="366"/>
      <c r="J115" s="366"/>
      <c r="K115" s="366"/>
      <c r="L115" s="366"/>
      <c r="M115" s="368"/>
      <c r="N115" s="68"/>
      <c r="O115" s="69" t="e">
        <f>N115*#REF!</f>
        <v>#REF!</v>
      </c>
      <c r="P115" s="7"/>
      <c r="Q115" s="7"/>
    </row>
    <row r="116" spans="1:17" ht="15" customHeight="1" hidden="1" thickBot="1">
      <c r="A116" s="9"/>
      <c r="B116" s="67">
        <f>IF(N116&gt;0,B115+1,B115)</f>
        <v>59</v>
      </c>
      <c r="C116" s="365" t="s">
        <v>27</v>
      </c>
      <c r="D116" s="366"/>
      <c r="E116" s="366"/>
      <c r="F116" s="366"/>
      <c r="G116" s="366"/>
      <c r="H116" s="366"/>
      <c r="I116" s="366"/>
      <c r="J116" s="366"/>
      <c r="K116" s="367"/>
      <c r="L116" s="366"/>
      <c r="M116" s="368"/>
      <c r="N116" s="68"/>
      <c r="O116" s="69" t="e">
        <f>N116*#REF!</f>
        <v>#REF!</v>
      </c>
      <c r="P116" s="7"/>
      <c r="Q116" s="7"/>
    </row>
    <row r="117" spans="3:17" ht="16.5" customHeight="1" thickBot="1">
      <c r="C117" s="6"/>
      <c r="D117" s="6"/>
      <c r="E117" s="8"/>
      <c r="F117" s="8"/>
      <c r="G117" s="8"/>
      <c r="H117" s="8"/>
      <c r="I117" s="8"/>
      <c r="J117" s="8"/>
      <c r="K117" s="49"/>
      <c r="L117" s="141" t="s">
        <v>75</v>
      </c>
      <c r="M117" s="70">
        <f>M101+N12+(P91+N11)*10+(P71+P33+N7+N9)*20+(P19+N6)*30</f>
        <v>0</v>
      </c>
      <c r="N117" s="70">
        <f>P92+N13</f>
        <v>0</v>
      </c>
      <c r="O117" s="71">
        <f>O92+O13+O101+O112+O109</f>
        <v>0</v>
      </c>
      <c r="P117" s="7"/>
      <c r="Q117" s="7"/>
    </row>
    <row r="118" spans="13:17" ht="13.5" customHeight="1" thickBot="1">
      <c r="M118" s="72" t="s">
        <v>53</v>
      </c>
      <c r="N118" s="72" t="s">
        <v>28</v>
      </c>
      <c r="O118" s="72" t="s">
        <v>29</v>
      </c>
      <c r="P118" s="7"/>
      <c r="Q118" s="7"/>
    </row>
    <row r="119" spans="13:17" ht="13.5" customHeight="1" thickBot="1">
      <c r="M119" s="18"/>
      <c r="N119" s="18"/>
      <c r="O119" s="18"/>
      <c r="P119" s="7"/>
      <c r="Q119" s="7"/>
    </row>
    <row r="120" spans="10:17" ht="16.5" thickBot="1">
      <c r="J120" s="369" t="s">
        <v>86</v>
      </c>
      <c r="K120" s="370"/>
      <c r="L120" s="371"/>
      <c r="M120" s="208">
        <f>IF(O117&lt;50000,0,IF(O117&gt;100000,5%,3%))</f>
        <v>0</v>
      </c>
      <c r="N120" s="206" t="s">
        <v>87</v>
      </c>
      <c r="O120" s="209">
        <f>O117-O117*M120</f>
        <v>0</v>
      </c>
      <c r="P120" s="7"/>
      <c r="Q120" s="7"/>
    </row>
    <row r="121" spans="2:17" ht="13.5" customHeight="1" thickBot="1">
      <c r="B121" s="73"/>
      <c r="C121" s="74"/>
      <c r="D121" s="74"/>
      <c r="E121" s="73"/>
      <c r="F121" s="73"/>
      <c r="G121" s="73"/>
      <c r="H121" s="73"/>
      <c r="I121" s="73"/>
      <c r="J121" s="73"/>
      <c r="K121" s="73"/>
      <c r="L121" s="73"/>
      <c r="M121" s="73"/>
      <c r="P121" s="7"/>
      <c r="Q121" s="7"/>
    </row>
    <row r="122" spans="2:17" ht="13.5" thickBot="1">
      <c r="B122" s="76"/>
      <c r="C122" s="77"/>
      <c r="D122" s="77"/>
      <c r="E122" s="76"/>
      <c r="F122" s="76"/>
      <c r="G122" s="76"/>
      <c r="H122" s="76"/>
      <c r="I122" s="76"/>
      <c r="J122" s="76"/>
      <c r="K122" s="76"/>
      <c r="L122" s="76"/>
      <c r="M122" s="78"/>
      <c r="P122" s="7"/>
      <c r="Q122" s="7"/>
    </row>
    <row r="123" spans="1:17" s="4" customFormat="1" ht="20.25" customHeight="1">
      <c r="A123" s="79"/>
      <c r="B123" s="313" t="s">
        <v>30</v>
      </c>
      <c r="C123" s="314"/>
      <c r="D123" s="314"/>
      <c r="E123" s="314"/>
      <c r="F123" s="314"/>
      <c r="G123" s="314"/>
      <c r="H123" s="314"/>
      <c r="I123" s="314"/>
      <c r="J123" s="314"/>
      <c r="K123" s="317"/>
      <c r="L123" s="317"/>
      <c r="M123" s="317"/>
      <c r="N123" s="324" t="s">
        <v>31</v>
      </c>
      <c r="O123" s="325"/>
      <c r="P123" s="7"/>
      <c r="Q123" s="7"/>
    </row>
    <row r="124" spans="1:17" s="2" customFormat="1" ht="20.25" customHeight="1" thickBot="1">
      <c r="A124" s="1"/>
      <c r="B124" s="315" t="s">
        <v>32</v>
      </c>
      <c r="C124" s="316"/>
      <c r="D124" s="316"/>
      <c r="E124" s="316"/>
      <c r="F124" s="316"/>
      <c r="G124" s="316"/>
      <c r="H124" s="316"/>
      <c r="I124" s="316"/>
      <c r="J124" s="316"/>
      <c r="K124" s="318"/>
      <c r="L124" s="318"/>
      <c r="M124" s="318"/>
      <c r="N124" s="319" t="s">
        <v>33</v>
      </c>
      <c r="O124" s="320"/>
      <c r="P124" s="7"/>
      <c r="Q124" s="7"/>
    </row>
    <row r="125" spans="7:17" ht="12.75">
      <c r="G125" s="39"/>
      <c r="H125" s="39"/>
      <c r="I125" s="39"/>
      <c r="J125" s="39"/>
      <c r="N125" s="80"/>
      <c r="P125" s="7"/>
      <c r="Q125" s="7"/>
    </row>
    <row r="128" spans="16:17" ht="12.75">
      <c r="P128" s="7"/>
      <c r="Q128" s="7"/>
    </row>
    <row r="129" spans="16:17" ht="12.75">
      <c r="P129" s="7"/>
      <c r="Q129" s="7"/>
    </row>
    <row r="130" spans="16:17" ht="12.75">
      <c r="P130" s="7"/>
      <c r="Q130" s="7"/>
    </row>
    <row r="131" spans="16:17" ht="12.75">
      <c r="P131" s="7"/>
      <c r="Q131" s="7"/>
    </row>
  </sheetData>
  <sheetProtection formatCells="0" formatColumns="0" formatRows="0" insertRows="0"/>
  <protectedRanges>
    <protectedRange password="CE28" sqref="E98:J100 E19:J91 E6:J13" name="Диапазон2"/>
    <protectedRange password="CE28" sqref="K13:L13 K19:M91 K6:M12" name="Диапазон3"/>
    <protectedRange password="CE28" sqref="L114:M116 K109:K110 L110" name="Диапазон5"/>
  </protectedRanges>
  <mergeCells count="85">
    <mergeCell ref="C115:M115"/>
    <mergeCell ref="E10:J10"/>
    <mergeCell ref="B103:B105"/>
    <mergeCell ref="C111:L111"/>
    <mergeCell ref="K114:M114"/>
    <mergeCell ref="C114:J114"/>
    <mergeCell ref="E6:J6"/>
    <mergeCell ref="E8:J8"/>
    <mergeCell ref="O33:O51"/>
    <mergeCell ref="P33:P51"/>
    <mergeCell ref="C112:G112"/>
    <mergeCell ref="H112:L112"/>
    <mergeCell ref="C116:M116"/>
    <mergeCell ref="J120:L120"/>
    <mergeCell ref="B3:E3"/>
    <mergeCell ref="B17:B18"/>
    <mergeCell ref="K4:M4"/>
    <mergeCell ref="E9:J9"/>
    <mergeCell ref="E11:J11"/>
    <mergeCell ref="K99:L99"/>
    <mergeCell ref="M97:N97"/>
    <mergeCell ref="M98:N98"/>
    <mergeCell ref="N4:N5"/>
    <mergeCell ref="D4:J5"/>
    <mergeCell ref="C52:C70"/>
    <mergeCell ref="E7:J7"/>
    <mergeCell ref="B1:O1"/>
    <mergeCell ref="O17:O18"/>
    <mergeCell ref="N17:N18"/>
    <mergeCell ref="E17:J17"/>
    <mergeCell ref="C17:C18"/>
    <mergeCell ref="D17:D18"/>
    <mergeCell ref="O4:O5"/>
    <mergeCell ref="B4:B5"/>
    <mergeCell ref="N123:O123"/>
    <mergeCell ref="C4:C5"/>
    <mergeCell ref="K17:M17"/>
    <mergeCell ref="C71:C89"/>
    <mergeCell ref="K97:L97"/>
    <mergeCell ref="C96:C97"/>
    <mergeCell ref="C19:C32"/>
    <mergeCell ref="C33:C51"/>
    <mergeCell ref="P16:P18"/>
    <mergeCell ref="P71:P89"/>
    <mergeCell ref="O103:O105"/>
    <mergeCell ref="O19:O32"/>
    <mergeCell ref="O71:O89"/>
    <mergeCell ref="P19:P32"/>
    <mergeCell ref="B123:J123"/>
    <mergeCell ref="B124:J124"/>
    <mergeCell ref="K123:M123"/>
    <mergeCell ref="K124:M124"/>
    <mergeCell ref="N124:O124"/>
    <mergeCell ref="N103:N105"/>
    <mergeCell ref="M103:M105"/>
    <mergeCell ref="C108:G108"/>
    <mergeCell ref="M3:O3"/>
    <mergeCell ref="J104:L104"/>
    <mergeCell ref="H103:L103"/>
    <mergeCell ref="H16:O16"/>
    <mergeCell ref="M99:N99"/>
    <mergeCell ref="M100:N100"/>
    <mergeCell ref="E96:J96"/>
    <mergeCell ref="F3:L3"/>
    <mergeCell ref="C103:G105"/>
    <mergeCell ref="K100:L100"/>
    <mergeCell ref="B95:O95"/>
    <mergeCell ref="C106:G106"/>
    <mergeCell ref="C107:G107"/>
    <mergeCell ref="M96:N96"/>
    <mergeCell ref="K98:L98"/>
    <mergeCell ref="B96:B97"/>
    <mergeCell ref="K96:L96"/>
    <mergeCell ref="H104:I104"/>
    <mergeCell ref="C98:C100"/>
    <mergeCell ref="O52:O70"/>
    <mergeCell ref="P52:P70"/>
    <mergeCell ref="E12:J12"/>
    <mergeCell ref="M101:N101"/>
    <mergeCell ref="M15:O15"/>
    <mergeCell ref="B16:G16"/>
    <mergeCell ref="D96:D97"/>
    <mergeCell ref="F15:L15"/>
    <mergeCell ref="B15:E15"/>
    <mergeCell ref="O96:O97"/>
  </mergeCells>
  <conditionalFormatting sqref="N19:N91 N6:N12">
    <cfRule type="cellIs" priority="1" dxfId="3" operator="notEqual" stopIfTrue="1">
      <formula>0</formula>
    </cfRule>
    <cfRule type="cellIs" priority="2" dxfId="1" operator="equal" stopIfTrue="1">
      <formula>"выберите только 1 размер"</formula>
    </cfRule>
  </conditionalFormatting>
  <conditionalFormatting sqref="K13:L13 K19:M91 K6:M12">
    <cfRule type="cellIs" priority="3" dxfId="0" operator="greaterThan" stopIfTrue="1">
      <formula>0</formula>
    </cfRule>
  </conditionalFormatting>
  <hyperlinks>
    <hyperlink ref="N123" r:id="rId1" display="www.nosmag.ru"/>
    <hyperlink ref="N124" r:id="rId2" display="opt@nosmag.ru"/>
    <hyperlink ref="C106" r:id="rId3" display="Женский комлект &quot;Неделька&quot; 7 пар (шт)"/>
    <hyperlink ref="C98:C100" r:id="rId4" display="Носки без упаковки"/>
    <hyperlink ref="C115:M115" r:id="rId5" display="Комплект носков 100 пар (Эконом, бамбук)"/>
    <hyperlink ref="C116:M116" r:id="rId6" display="Комплект носков 100 пар (БИЗНЕС, Кавальери)"/>
    <hyperlink ref="D19" r:id="rId7" display="черные"/>
    <hyperlink ref="D20" r:id="rId8" display="микс №1"/>
    <hyperlink ref="D21" r:id="rId9" display="микс №4"/>
    <hyperlink ref="D22" r:id="rId10" display="микс №5"/>
    <hyperlink ref="D23" r:id="rId11" display="микс №6"/>
    <hyperlink ref="D24" r:id="rId12" display="микс №7"/>
    <hyperlink ref="D25" r:id="rId13" display="микс №8"/>
    <hyperlink ref="D34" r:id="rId14" display="микс №1"/>
    <hyperlink ref="D33" r:id="rId15" display="черные"/>
    <hyperlink ref="D35" r:id="rId16" display="микс №4"/>
    <hyperlink ref="D36" r:id="rId17" display="микс №5"/>
    <hyperlink ref="D37" r:id="rId18" display="микс №9"/>
    <hyperlink ref="D38" r:id="rId19" display="микс №10"/>
    <hyperlink ref="D39" r:id="rId20" display="микс №11"/>
    <hyperlink ref="D40" r:id="rId21" display="микс №12"/>
    <hyperlink ref="D41" r:id="rId22" display="микс №13"/>
    <hyperlink ref="D42" r:id="rId23" display="микс №14"/>
    <hyperlink ref="D43" r:id="rId24" display="микс №15"/>
    <hyperlink ref="D44" r:id="rId25" display="микс №16"/>
    <hyperlink ref="D72" r:id="rId26" display="микс №1"/>
    <hyperlink ref="D73" r:id="rId27" display="микс №4"/>
    <hyperlink ref="D74" r:id="rId28" display="микс №5"/>
    <hyperlink ref="D75" r:id="rId29" display="микс №9"/>
    <hyperlink ref="D76" r:id="rId30" display="микс №10"/>
    <hyperlink ref="D77" r:id="rId31" display="микс №11"/>
    <hyperlink ref="D78" r:id="rId32" display="микс №12"/>
    <hyperlink ref="D79" r:id="rId33" display="микс №13"/>
    <hyperlink ref="D80" r:id="rId34" display="микс №14"/>
    <hyperlink ref="D81" r:id="rId35" display="микс №15"/>
    <hyperlink ref="D82" r:id="rId36" display="микс №16"/>
    <hyperlink ref="D91" r:id="rId37" display="черные"/>
    <hyperlink ref="D6" r:id="rId38" display="черные"/>
    <hyperlink ref="D7" r:id="rId39" display="черные +мешок"/>
    <hyperlink ref="D9" r:id="rId40" display="черные"/>
    <hyperlink ref="D11" r:id="rId41" display="черные"/>
    <hyperlink ref="C7" r:id="rId42" display="Черный кейс 20 пар"/>
    <hyperlink ref="C6" r:id="rId43" display="Черный кейс 30 пар"/>
    <hyperlink ref="D71" r:id="rId44" display="черные"/>
    <hyperlink ref="C107:G107" r:id="rId45" display="Комплект укороченных носков из 3 пар (шт)"/>
    <hyperlink ref="C108:G108" r:id="rId46" display="Комплект подследников для мокасин из 3 пар (шт)"/>
    <hyperlink ref="C112:L112" r:id="rId47" display="Мешок для стирки и сбора носков (шт)"/>
    <hyperlink ref="D10" r:id="rId48" display="черные"/>
    <hyperlink ref="C11" r:id="rId49" display="Новинка!!! Комплект &quot;De-Luxe&quot; из 7 пар"/>
    <hyperlink ref="D90" r:id="rId50" display="черные"/>
    <hyperlink ref="D53" r:id="rId51" display="микс №1"/>
    <hyperlink ref="D54" r:id="rId52" display="микс №4"/>
    <hyperlink ref="D55" r:id="rId53" display="микс №5"/>
    <hyperlink ref="D56" r:id="rId54" display="микс №9"/>
    <hyperlink ref="D57" r:id="rId55" display="микс №10"/>
    <hyperlink ref="D58" r:id="rId56" display="микс №11"/>
    <hyperlink ref="D59" r:id="rId57" display="микс №12"/>
    <hyperlink ref="D60" r:id="rId58" display="микс №13"/>
    <hyperlink ref="D61" r:id="rId59" display="микс №14"/>
    <hyperlink ref="D62" r:id="rId60" display="микс №15"/>
    <hyperlink ref="D63" r:id="rId61" display="микс №16"/>
    <hyperlink ref="D52" r:id="rId62" display="черные"/>
    <hyperlink ref="D8" r:id="rId63" display="черные"/>
  </hyperlinks>
  <printOptions/>
  <pageMargins left="0.3937007874015748" right="0.3937007874015748" top="0.3937007874015748" bottom="0.3937007874015748" header="0" footer="0"/>
  <pageSetup horizontalDpi="600" verticalDpi="600" orientation="portrait" paperSize="9" scale="72" r:id="rId67"/>
  <drawing r:id="rId66"/>
  <legacy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Mila</cp:lastModifiedBy>
  <dcterms:created xsi:type="dcterms:W3CDTF">2015-08-18T17:50:53Z</dcterms:created>
  <dcterms:modified xsi:type="dcterms:W3CDTF">2016-02-21T16:44:49Z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