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760" activeTab="1"/>
  </bookViews>
  <sheets>
    <sheet name="важное" sheetId="1" r:id="rId1"/>
    <sheet name="прайс-заявка" sheetId="2" r:id="rId2"/>
  </sheets>
  <definedNames>
    <definedName name="_xlnm.Print_Area" localSheetId="1">'прайс-заявка'!$A$1:$O$111</definedName>
  </definedNames>
  <calcPr fullCalcOnLoad="1"/>
</workbook>
</file>

<file path=xl/comments2.xml><?xml version="1.0" encoding="utf-8"?>
<comments xmlns="http://schemas.openxmlformats.org/spreadsheetml/2006/main">
  <authors>
    <author>Оля</author>
  </authors>
  <commentList>
    <comment ref="D1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 по 5 графита, серых, бежевых, белых</t>
        </r>
      </text>
    </comment>
    <comment ref="D2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20 черных, по 5 бежевых и белых</t>
        </r>
      </text>
    </comment>
    <comment ref="D2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20 черных, по 5 серых и белых</t>
        </r>
      </text>
    </comment>
    <comment ref="D2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серых, белых</t>
        </r>
      </text>
    </comment>
    <comment ref="D2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бежевых, белых</t>
        </r>
      </text>
    </comment>
    <comment ref="D2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графита, белых</t>
        </r>
      </text>
    </comment>
    <comment ref="D3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3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3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3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3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3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3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4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4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4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4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5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5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5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5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5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5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5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5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6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6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6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J9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вы можете получить дополнительную скидку в зависимости от суммы заказа. См. на листе "важное"</t>
        </r>
      </text>
    </comment>
  </commentList>
</comments>
</file>

<file path=xl/sharedStrings.xml><?xml version="1.0" encoding="utf-8"?>
<sst xmlns="http://schemas.openxmlformats.org/spreadsheetml/2006/main" count="192" uniqueCount="114">
  <si>
    <t>Бланк заказа</t>
  </si>
  <si>
    <t>Всего коробок каждого вида, шт.</t>
  </si>
  <si>
    <t>№ п/п</t>
  </si>
  <si>
    <t>Наименование</t>
  </si>
  <si>
    <t>Цвета (пар):</t>
  </si>
  <si>
    <t>Размеры (шт)</t>
  </si>
  <si>
    <t>Количество</t>
  </si>
  <si>
    <t>Сумма, руб.</t>
  </si>
  <si>
    <t>25 
(38-40)</t>
  </si>
  <si>
    <t>27 
(41-43)</t>
  </si>
  <si>
    <t>29 
(44-46)</t>
  </si>
  <si>
    <t>Кол-во пар</t>
  </si>
  <si>
    <t>Цена за пару, руб.</t>
  </si>
  <si>
    <t>Итого:</t>
  </si>
  <si>
    <t>Носки без упаковки</t>
  </si>
  <si>
    <t>Размеры (шт.)</t>
  </si>
  <si>
    <t>Цена, руб.</t>
  </si>
  <si>
    <t>женские</t>
  </si>
  <si>
    <t xml:space="preserve">мужские </t>
  </si>
  <si>
    <t>23 
(35-37)</t>
  </si>
  <si>
    <t>25  
(38-40)</t>
  </si>
  <si>
    <t>27
(41-43)</t>
  </si>
  <si>
    <t>29
(44-46)</t>
  </si>
  <si>
    <t>Женский комлект "Неделька" 7 пар (шт)</t>
  </si>
  <si>
    <t>Комплект подследников для мокасин из 3 пар (шт)</t>
  </si>
  <si>
    <t>Мешок для стирки и сбора носков (шт)</t>
  </si>
  <si>
    <t>Комплект носков 100 пар (Эконом, бамбук)</t>
  </si>
  <si>
    <t>Комплект носков 100 пар (БИЗНЕС, Кавальери)</t>
  </si>
  <si>
    <t>коробок</t>
  </si>
  <si>
    <t>руб</t>
  </si>
  <si>
    <t>Данные оптового клиента</t>
  </si>
  <si>
    <t>Фамилия и имя</t>
  </si>
  <si>
    <t>Контактный телефон</t>
  </si>
  <si>
    <t>E-mail</t>
  </si>
  <si>
    <t>Желаемая транспортная компания</t>
  </si>
  <si>
    <t>Данные для транспортной компании</t>
  </si>
  <si>
    <t>Компания: НосМаг.ру (ИП Вахрушев В.А.)</t>
  </si>
  <si>
    <t>www.nosmag.ru</t>
  </si>
  <si>
    <t>г. Москва, Врачебный проезд, д. 11, корп. 3</t>
  </si>
  <si>
    <t>opt@nosmag.ru</t>
  </si>
  <si>
    <t>Важное !!!</t>
  </si>
  <si>
    <t>Минимальная сумма заказа для оптовых покупок 10 000 руб</t>
  </si>
  <si>
    <t>Доставка за наш счет до транспортной компании, которую вы выберете. Вы соответственно оплачиваете доставку ТК до вашего города.</t>
  </si>
  <si>
    <t>микс №1</t>
  </si>
  <si>
    <t>микс №4</t>
  </si>
  <si>
    <t>микс №5</t>
  </si>
  <si>
    <t>микс №6</t>
  </si>
  <si>
    <t>микс №7</t>
  </si>
  <si>
    <t>микс №8</t>
  </si>
  <si>
    <t>микс №9</t>
  </si>
  <si>
    <t>микс №10</t>
  </si>
  <si>
    <t>микс №11</t>
  </si>
  <si>
    <t>микс №12</t>
  </si>
  <si>
    <t>микс №13</t>
  </si>
  <si>
    <t>микс №14</t>
  </si>
  <si>
    <t>микс №15</t>
  </si>
  <si>
    <t>микс №16</t>
  </si>
  <si>
    <t>Вид микса и содержимого</t>
  </si>
  <si>
    <r>
      <t>Принимаем заказы на количество</t>
    </r>
    <r>
      <rPr>
        <sz val="11"/>
        <color indexed="10"/>
        <rFont val="Arial Cyr"/>
        <family val="0"/>
      </rPr>
      <t xml:space="preserve"> кратно 5шт в каждом цвете и размере.</t>
    </r>
  </si>
  <si>
    <t xml:space="preserve">ФИО получателя </t>
  </si>
  <si>
    <t>при необходимости для ТК паспортные данные</t>
  </si>
  <si>
    <t>пар</t>
  </si>
  <si>
    <t>Размеры</t>
  </si>
  <si>
    <t>Дизайнерская упаковка 10 пар</t>
  </si>
  <si>
    <t>черные</t>
  </si>
  <si>
    <t xml:space="preserve">
Дизайнерская упаковка 
20 пар</t>
  </si>
  <si>
    <t>Изменения</t>
  </si>
  <si>
    <t>Для подарочного и черного кейсов наполнение по миксам одинаковое, но пока фотографии по ним есть только 1 виде.</t>
  </si>
  <si>
    <t>Носки поштучно можно выбирать любое количество, кратное 5шт в каждом размере и цвете - то есть каждая заполненная ячейка должна быть кратна 5шт.</t>
  </si>
  <si>
    <t>Все кейсы можно посмотреть здесь.</t>
  </si>
  <si>
    <t>Все последующие изменения в дальнейшем будут отражаться в этом листе, чтобы вы всегда могли о них узнать, когда понадобится, скачав по старой ссылке этот прайс. Если будут происходить кардинальные изменения в прайсе, мы сообщим о них как можно раньше в письме - поэтому следите за нашими рассылками.</t>
  </si>
  <si>
    <t>Новость!</t>
  </si>
  <si>
    <t>Носки вяжутся по заказу NosMag.Ru на станках 186 игл в барабане, из высококачественного гребенного хлопка.
- Ориентированное плетение;
- Двойная, мягкая, комфортная резинка;
- Усиленные пятка и мысок; 
- ГОСТ 8541-94</t>
  </si>
  <si>
    <t>Вид и содержимое:</t>
  </si>
  <si>
    <t>Состав: 
90% - хлопок, 
7% - полиамид, 
3% - лайкра</t>
  </si>
  <si>
    <t>Состав: 
82% - хлопок, 
15% - полиамид, 
3% - эластан</t>
  </si>
  <si>
    <t xml:space="preserve">Носки мужские БИЗНЕС </t>
  </si>
  <si>
    <t>Появились носки другого производителя: фабрика "Челны Текстиль" в г. Набережные Челны.</t>
  </si>
  <si>
    <t>фабрика "Гранд Сокс", 
Санкт-Петербург</t>
  </si>
  <si>
    <t>фабрика "Челны Текстиль" , 
Набережные Челны.</t>
  </si>
  <si>
    <t>Дизайнерская упаковка 20 пар</t>
  </si>
  <si>
    <t>Черный кейс 20 пар</t>
  </si>
  <si>
    <t>Черный кейс 30 пар</t>
  </si>
  <si>
    <t>Носки мужские СТАНДАРТ+</t>
  </si>
  <si>
    <t>Итого</t>
  </si>
  <si>
    <t xml:space="preserve">
Носки мужские БИЗНЕС
</t>
  </si>
  <si>
    <t>Производитель: 
          фабрика "Гранд-Сокс", 
           г. Санкт-Петербург</t>
  </si>
  <si>
    <t xml:space="preserve">        Состав: 
90% - хлопок, 
7% - полиамид, 
3% - лайкра</t>
  </si>
  <si>
    <t xml:space="preserve">         Состав: 
82% - хлопок, 
15% - полиамид, 
3% - эластан</t>
  </si>
  <si>
    <t xml:space="preserve">
Носки мужские СТАНДАРТ+
</t>
  </si>
  <si>
    <t>Производитель: 
           фабрика "Челны Текстиль", 
           г. Набережные Челны</t>
  </si>
  <si>
    <t>Носки вяжутся по заказу NosMag.Ru на уникальных станках, с классом вязки 18 (200 игл в барабане).
- Ориентированное плетение;
- Двойная комфортная резинка; 
- Класс - бизнес, 
- ГОСТ 8541-94</t>
  </si>
  <si>
    <r>
      <t xml:space="preserve">Оптовый </t>
    </r>
    <r>
      <rPr>
        <u val="single"/>
        <sz val="10"/>
        <rFont val="Arial Cyr"/>
        <family val="0"/>
      </rPr>
      <t>склад</t>
    </r>
    <r>
      <rPr>
        <sz val="10"/>
        <rFont val="Arial Cyr"/>
        <family val="0"/>
      </rPr>
      <t xml:space="preserve"> находится </t>
    </r>
    <r>
      <rPr>
        <u val="single"/>
        <sz val="10"/>
        <rFont val="Arial Cyr"/>
        <family val="0"/>
      </rPr>
      <t>в Ижевске</t>
    </r>
    <r>
      <rPr>
        <sz val="10"/>
        <rFont val="Arial Cyr"/>
        <family val="0"/>
      </rPr>
      <t>. Отгрузку осуществляем в течении 1-3 раб. дней с момента поступления оплаты на карту Сбербанка (номер карты вышлем со счетом после вашей заявки).</t>
    </r>
  </si>
  <si>
    <t>Поштучные</t>
  </si>
  <si>
    <t>Комплект укороченных носков из 3 пар (шт)</t>
  </si>
  <si>
    <t>произвольный</t>
  </si>
  <si>
    <t>Дополнительная скидка</t>
  </si>
  <si>
    <t>К оплате</t>
  </si>
  <si>
    <r>
      <t xml:space="preserve">Можно заказать </t>
    </r>
    <r>
      <rPr>
        <u val="single"/>
        <sz val="10"/>
        <rFont val="Arial Cyr"/>
        <family val="0"/>
      </rPr>
      <t>фиксированные миксы</t>
    </r>
    <r>
      <rPr>
        <sz val="10"/>
        <rFont val="Arial Cyr"/>
        <family val="0"/>
      </rPr>
      <t xml:space="preserve"> из классических 6 цветов носков, а можно их </t>
    </r>
    <r>
      <rPr>
        <u val="single"/>
        <sz val="10"/>
        <rFont val="Arial Cyr"/>
        <family val="0"/>
      </rPr>
      <t>изменить по</t>
    </r>
    <r>
      <rPr>
        <sz val="10"/>
        <rFont val="Arial Cyr"/>
        <family val="0"/>
      </rPr>
      <t xml:space="preserve"> вашему </t>
    </r>
    <r>
      <rPr>
        <u val="single"/>
        <sz val="10"/>
        <rFont val="Arial Cyr"/>
        <family val="0"/>
      </rPr>
      <t>желанию</t>
    </r>
    <r>
      <rPr>
        <sz val="10"/>
        <rFont val="Arial Cyr"/>
        <family val="0"/>
      </rPr>
      <t xml:space="preserve"> на любую другую пропорцию по цветам - для этого используйте пожалуйста строки, которые разворачиваются на значке "+" слева таблицы. В разноцветных ячейках пропишите кол-во пар каждого цвета носков.</t>
    </r>
  </si>
  <si>
    <r>
      <t>Выберите носки в нужной упаковке с подходящим миксом по цветам (в них кол-во пар не меняется), либо на "+" разверните строки, в которых можно сделать произвольный микс. Укажите размеры.</t>
    </r>
    <r>
      <rPr>
        <sz val="12"/>
        <rFont val="Arial Cyr"/>
        <family val="0"/>
      </rPr>
      <t xml:space="preserve"> </t>
    </r>
    <r>
      <rPr>
        <i/>
        <sz val="10"/>
        <color indexed="10"/>
        <rFont val="Arial Cyr"/>
        <family val="0"/>
      </rPr>
      <t>Первая строка - пример заполнения</t>
    </r>
  </si>
  <si>
    <t>P.S.</t>
  </si>
  <si>
    <t>Повысилась цена на носки без кейса (поштучные). Если у вас уже накопились заказы на них, сбрасывайте заявки до 31 ноября, чтобы успеть по старой цене.Если заявка будет получена позже, цены в счете будут стоять уже новые.</t>
  </si>
  <si>
    <t>Прайс</t>
  </si>
  <si>
    <t>Теперь наши оптовые покупатели могут получить дополнительную скидку на больших объемах! 
При сумме заказа от 50 000 до 99 999 руб - скидка 3%
При сумме заказа от 100 000 руб - 5%</t>
  </si>
  <si>
    <t>Теперь носки ДВУХ фабрик!</t>
  </si>
  <si>
    <t>Эту дополнительную скидку вы можете рассматривать, как личный бонус или дать эту скидку своим покупателям!</t>
  </si>
  <si>
    <t>Город, терминал или адрес</t>
  </si>
  <si>
    <t>Не забудьте заполнить данные о доставке внизу заявки!</t>
  </si>
  <si>
    <t xml:space="preserve">черные </t>
  </si>
  <si>
    <t>Теперь черные кейсы поставляются без пластиковых ручек! Будем вместе вносить вклад в поддержание экологии!</t>
  </si>
  <si>
    <r>
      <t xml:space="preserve">По качеству они мало уступают носкам фабрики "Гранд-Сокс". </t>
    </r>
    <r>
      <rPr>
        <u val="single"/>
        <sz val="10"/>
        <rFont val="Arial Cyr"/>
        <family val="0"/>
      </rPr>
      <t>Цена ниже</t>
    </r>
    <r>
      <rPr>
        <sz val="10"/>
        <rFont val="Arial Cyr"/>
        <family val="0"/>
      </rPr>
      <t xml:space="preserve"> в силу того, что наши клиенты не знакомы с качеством носков нового производителя! Сравнение свойств:</t>
    </r>
  </si>
  <si>
    <t>Новинка!!! 
Комплект "De-Luxe" из 7 пар</t>
  </si>
  <si>
    <t>У нас Новинка!!! Пока только для оптовых клиентов! 
В продаже появился комплект "De-Luxe" из 7 пар носков "Стандарт+" по очень выгодной цене, которая будет действовать до 7 февраля включительно!!!</t>
  </si>
  <si>
    <t>Смотреть фото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</si>
</sst>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000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i/>
      <sz val="10"/>
      <color indexed="10"/>
      <name val="Arial Cyr"/>
      <family val="0"/>
    </font>
    <font>
      <sz val="11"/>
      <name val="Arial Cyr"/>
      <family val="0"/>
    </font>
    <font>
      <b/>
      <i/>
      <u val="single"/>
      <sz val="11"/>
      <color indexed="12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 Cyr"/>
      <family val="0"/>
    </font>
    <font>
      <b/>
      <i/>
      <sz val="11"/>
      <color indexed="12"/>
      <name val="Arial Cyr"/>
      <family val="0"/>
    </font>
    <font>
      <i/>
      <sz val="14"/>
      <color indexed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9"/>
      <name val="Bodoni MT Black"/>
      <family val="1"/>
    </font>
    <font>
      <b/>
      <sz val="11"/>
      <name val="Bodoni MT Black"/>
      <family val="1"/>
    </font>
    <font>
      <b/>
      <i/>
      <u val="single"/>
      <sz val="10"/>
      <name val="Arial Cyr"/>
      <family val="0"/>
    </font>
    <font>
      <b/>
      <i/>
      <u val="single"/>
      <sz val="10"/>
      <color indexed="12"/>
      <name val="Arial Cyr"/>
      <family val="0"/>
    </font>
    <font>
      <sz val="22"/>
      <color indexed="2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i/>
      <u val="single"/>
      <sz val="9"/>
      <color indexed="12"/>
      <name val="Arial Cyr"/>
      <family val="0"/>
    </font>
    <font>
      <b/>
      <i/>
      <u val="single"/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3" fontId="30" fillId="24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/>
    </xf>
    <xf numFmtId="3" fontId="0" fillId="21" borderId="11" xfId="0" applyNumberFormat="1" applyFill="1" applyBorder="1" applyAlignment="1">
      <alignment horizontal="center" vertical="center"/>
    </xf>
    <xf numFmtId="3" fontId="0" fillId="20" borderId="11" xfId="0" applyNumberFormat="1" applyFill="1" applyBorder="1" applyAlignment="1">
      <alignment horizontal="center" vertical="center"/>
    </xf>
    <xf numFmtId="3" fontId="0" fillId="23" borderId="11" xfId="0" applyNumberFormat="1" applyFill="1" applyBorder="1" applyAlignment="1">
      <alignment horizontal="center" vertical="center"/>
    </xf>
    <xf numFmtId="3" fontId="0" fillId="26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3" fontId="0" fillId="25" borderId="14" xfId="0" applyNumberFormat="1" applyFont="1" applyFill="1" applyBorder="1" applyAlignment="1">
      <alignment horizontal="center" vertical="center"/>
    </xf>
    <xf numFmtId="3" fontId="0" fillId="21" borderId="14" xfId="0" applyNumberFormat="1" applyFill="1" applyBorder="1" applyAlignment="1">
      <alignment horizontal="center" vertical="center"/>
    </xf>
    <xf numFmtId="3" fontId="0" fillId="20" borderId="14" xfId="0" applyNumberFormat="1" applyFill="1" applyBorder="1" applyAlignment="1">
      <alignment horizontal="center" vertical="center"/>
    </xf>
    <xf numFmtId="3" fontId="0" fillId="23" borderId="14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32" fillId="0" borderId="15" xfId="0" applyNumberFormat="1" applyFont="1" applyBorder="1" applyAlignment="1" applyProtection="1">
      <alignment horizontal="center" vertical="center" wrapText="1"/>
      <protection hidden="1"/>
    </xf>
    <xf numFmtId="3" fontId="32" fillId="0" borderId="16" xfId="0" applyNumberFormat="1" applyFont="1" applyBorder="1" applyAlignment="1" applyProtection="1">
      <alignment horizontal="center" vertical="center" wrapText="1"/>
      <protection hidden="1"/>
    </xf>
    <xf numFmtId="4" fontId="0" fillId="0" borderId="17" xfId="0" applyNumberFormat="1" applyFont="1" applyBorder="1" applyAlignment="1" applyProtection="1">
      <alignment horizontal="right" vertical="center"/>
      <protection/>
    </xf>
    <xf numFmtId="3" fontId="30" fillId="24" borderId="18" xfId="0" applyNumberFormat="1" applyFont="1" applyFill="1" applyBorder="1" applyAlignment="1">
      <alignment horizontal="center" vertical="center"/>
    </xf>
    <xf numFmtId="3" fontId="0" fillId="25" borderId="19" xfId="0" applyNumberFormat="1" applyFont="1" applyFill="1" applyBorder="1" applyAlignment="1">
      <alignment horizontal="center" vertical="center"/>
    </xf>
    <xf numFmtId="3" fontId="0" fillId="21" borderId="19" xfId="0" applyNumberFormat="1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0" fillId="26" borderId="20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32" fillId="0" borderId="21" xfId="0" applyNumberFormat="1" applyFont="1" applyBorder="1" applyAlignment="1" applyProtection="1">
      <alignment horizontal="center" vertical="center" wrapText="1"/>
      <protection hidden="1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vertical="center" wrapText="1"/>
    </xf>
    <xf numFmtId="0" fontId="0" fillId="26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3" fontId="32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0" fontId="0" fillId="26" borderId="0" xfId="0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30" fillId="24" borderId="13" xfId="0" applyNumberFormat="1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 wrapText="1"/>
    </xf>
    <xf numFmtId="0" fontId="0" fillId="21" borderId="14" xfId="0" applyNumberFormat="1" applyFont="1" applyFill="1" applyBorder="1" applyAlignment="1">
      <alignment horizontal="center" vertical="center" wrapText="1"/>
    </xf>
    <xf numFmtId="0" fontId="0" fillId="20" borderId="14" xfId="0" applyNumberFormat="1" applyFont="1" applyFill="1" applyBorder="1" applyAlignment="1">
      <alignment horizontal="center" vertical="center" wrapText="1"/>
    </xf>
    <xf numFmtId="0" fontId="0" fillId="23" borderId="14" xfId="0" applyNumberFormat="1" applyFont="1" applyFill="1" applyBorder="1" applyAlignment="1">
      <alignment horizontal="center" vertical="center" wrapText="1"/>
    </xf>
    <xf numFmtId="0" fontId="0" fillId="26" borderId="17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Border="1" applyAlignment="1" applyProtection="1">
      <alignment horizontal="center" vertical="center"/>
      <protection locked="0"/>
    </xf>
    <xf numFmtId="4" fontId="34" fillId="0" borderId="25" xfId="0" applyNumberFormat="1" applyFont="1" applyBorder="1" applyAlignment="1" applyProtection="1">
      <alignment vertical="center"/>
      <protection/>
    </xf>
    <xf numFmtId="0" fontId="0" fillId="26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3" fontId="32" fillId="4" borderId="28" xfId="0" applyNumberFormat="1" applyFont="1" applyFill="1" applyBorder="1" applyAlignment="1">
      <alignment horizontal="center" vertical="center" wrapText="1"/>
    </xf>
    <xf numFmtId="4" fontId="0" fillId="4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 applyProtection="1">
      <alignment horizontal="center" vertical="center"/>
      <protection/>
    </xf>
    <xf numFmtId="4" fontId="0" fillId="0" borderId="25" xfId="0" applyNumberFormat="1" applyFont="1" applyBorder="1" applyAlignment="1" applyProtection="1">
      <alignment horizontal="right" vertical="center"/>
      <protection/>
    </xf>
    <xf numFmtId="3" fontId="40" fillId="27" borderId="32" xfId="0" applyNumberFormat="1" applyFont="1" applyFill="1" applyBorder="1" applyAlignment="1" applyProtection="1">
      <alignment horizontal="center" vertical="center"/>
      <protection/>
    </xf>
    <xf numFmtId="4" fontId="40" fillId="27" borderId="32" xfId="0" applyNumberFormat="1" applyFont="1" applyFill="1" applyBorder="1" applyAlignment="1" applyProtection="1">
      <alignment horizontal="center" vertical="center"/>
      <protection/>
    </xf>
    <xf numFmtId="0" fontId="34" fillId="27" borderId="32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3" fontId="0" fillId="0" borderId="33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35" xfId="0" applyNumberFormat="1" applyFont="1" applyFill="1" applyBorder="1" applyAlignment="1">
      <alignment horizontal="center" vertical="center" wrapText="1"/>
    </xf>
    <xf numFmtId="4" fontId="31" fillId="0" borderId="36" xfId="0" applyNumberFormat="1" applyFont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>
      <alignment horizontal="center" vertical="center" wrapText="1"/>
    </xf>
    <xf numFmtId="3" fontId="34" fillId="0" borderId="30" xfId="0" applyNumberFormat="1" applyFont="1" applyBorder="1" applyAlignment="1" applyProtection="1">
      <alignment horizontal="right" vertical="center"/>
      <protection locked="0"/>
    </xf>
    <xf numFmtId="0" fontId="46" fillId="25" borderId="38" xfId="0" applyNumberFormat="1" applyFont="1" applyFill="1" applyBorder="1" applyAlignment="1">
      <alignment horizontal="center" vertical="center" wrapText="1"/>
    </xf>
    <xf numFmtId="0" fontId="46" fillId="21" borderId="38" xfId="0" applyNumberFormat="1" applyFont="1" applyFill="1" applyBorder="1" applyAlignment="1">
      <alignment horizontal="center" vertical="center" wrapText="1"/>
    </xf>
    <xf numFmtId="0" fontId="46" fillId="20" borderId="38" xfId="0" applyNumberFormat="1" applyFont="1" applyFill="1" applyBorder="1" applyAlignment="1">
      <alignment horizontal="center" vertical="center" wrapText="1"/>
    </xf>
    <xf numFmtId="0" fontId="46" fillId="23" borderId="38" xfId="0" applyNumberFormat="1" applyFont="1" applyFill="1" applyBorder="1" applyAlignment="1">
      <alignment horizontal="center" vertical="center" wrapText="1"/>
    </xf>
    <xf numFmtId="0" fontId="46" fillId="26" borderId="39" xfId="0" applyNumberFormat="1" applyFont="1" applyFill="1" applyBorder="1" applyAlignment="1">
      <alignment horizontal="center" vertical="center" wrapText="1"/>
    </xf>
    <xf numFmtId="3" fontId="0" fillId="25" borderId="40" xfId="0" applyNumberFormat="1" applyFont="1" applyFill="1" applyBorder="1" applyAlignment="1">
      <alignment horizontal="center" vertical="center"/>
    </xf>
    <xf numFmtId="3" fontId="0" fillId="21" borderId="40" xfId="0" applyNumberFormat="1" applyFill="1" applyBorder="1" applyAlignment="1">
      <alignment horizontal="center" vertical="center"/>
    </xf>
    <xf numFmtId="3" fontId="0" fillId="20" borderId="40" xfId="0" applyNumberFormat="1" applyFill="1" applyBorder="1" applyAlignment="1">
      <alignment horizontal="center" vertical="center"/>
    </xf>
    <xf numFmtId="3" fontId="0" fillId="23" borderId="40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vertical="center"/>
    </xf>
    <xf numFmtId="3" fontId="34" fillId="0" borderId="26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45" fillId="24" borderId="43" xfId="0" applyNumberFormat="1" applyFont="1" applyFill="1" applyBorder="1" applyAlignment="1">
      <alignment horizontal="center" vertical="center" wrapText="1"/>
    </xf>
    <xf numFmtId="3" fontId="30" fillId="24" borderId="13" xfId="0" applyNumberFormat="1" applyFont="1" applyFill="1" applyBorder="1" applyAlignment="1">
      <alignment horizontal="center" vertical="center"/>
    </xf>
    <xf numFmtId="3" fontId="30" fillId="24" borderId="44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19" xfId="0" applyNumberFormat="1" applyFont="1" applyFill="1" applyBorder="1" applyAlignment="1">
      <alignment horizontal="center" vertical="center" wrapText="1"/>
    </xf>
    <xf numFmtId="49" fontId="0" fillId="4" borderId="2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/>
    </xf>
    <xf numFmtId="0" fontId="45" fillId="24" borderId="27" xfId="0" applyNumberFormat="1" applyFont="1" applyFill="1" applyBorder="1" applyAlignment="1">
      <alignment horizontal="center" vertical="center" wrapText="1"/>
    </xf>
    <xf numFmtId="0" fontId="46" fillId="25" borderId="28" xfId="0" applyNumberFormat="1" applyFont="1" applyFill="1" applyBorder="1" applyAlignment="1">
      <alignment horizontal="center" vertical="center" wrapText="1"/>
    </xf>
    <xf numFmtId="0" fontId="46" fillId="21" borderId="28" xfId="0" applyNumberFormat="1" applyFont="1" applyFill="1" applyBorder="1" applyAlignment="1">
      <alignment horizontal="center" vertical="center" wrapText="1"/>
    </xf>
    <xf numFmtId="0" fontId="46" fillId="20" borderId="28" xfId="0" applyNumberFormat="1" applyFont="1" applyFill="1" applyBorder="1" applyAlignment="1">
      <alignment horizontal="center" vertical="center" wrapText="1"/>
    </xf>
    <xf numFmtId="0" fontId="46" fillId="23" borderId="28" xfId="0" applyNumberFormat="1" applyFont="1" applyFill="1" applyBorder="1" applyAlignment="1">
      <alignment horizontal="center" vertical="center" wrapText="1"/>
    </xf>
    <xf numFmtId="0" fontId="46" fillId="26" borderId="29" xfId="0" applyNumberFormat="1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vertical="center"/>
    </xf>
    <xf numFmtId="0" fontId="0" fillId="0" borderId="46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 applyProtection="1">
      <alignment horizontal="center" vertical="center" wrapText="1"/>
      <protection hidden="1"/>
    </xf>
    <xf numFmtId="49" fontId="48" fillId="0" borderId="47" xfId="42" applyNumberFormat="1" applyFont="1" applyBorder="1" applyAlignment="1" applyProtection="1">
      <alignment horizontal="center" vertical="center" wrapText="1"/>
      <protection/>
    </xf>
    <xf numFmtId="49" fontId="48" fillId="0" borderId="15" xfId="42" applyNumberFormat="1" applyFont="1" applyBorder="1" applyAlignment="1" applyProtection="1">
      <alignment horizontal="center" vertical="center" wrapText="1"/>
      <protection/>
    </xf>
    <xf numFmtId="49" fontId="48" fillId="0" borderId="16" xfId="42" applyNumberFormat="1" applyFont="1" applyBorder="1" applyAlignment="1" applyProtection="1">
      <alignment horizontal="center" vertical="center" wrapText="1"/>
      <protection/>
    </xf>
    <xf numFmtId="49" fontId="48" fillId="0" borderId="21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4" borderId="38" xfId="0" applyNumberFormat="1" applyFont="1" applyFill="1" applyBorder="1" applyAlignment="1">
      <alignment horizontal="center" vertical="center" wrapText="1"/>
    </xf>
    <xf numFmtId="49" fontId="29" fillId="0" borderId="14" xfId="42" applyNumberFormat="1" applyFont="1" applyBorder="1" applyAlignment="1" applyProtection="1">
      <alignment horizontal="center" vertical="center" wrapText="1"/>
      <protection/>
    </xf>
    <xf numFmtId="49" fontId="48" fillId="0" borderId="14" xfId="42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49" fontId="48" fillId="0" borderId="11" xfId="42" applyNumberFormat="1" applyFont="1" applyBorder="1" applyAlignment="1" applyProtection="1">
      <alignment horizontal="center" vertical="center" wrapText="1"/>
      <protection/>
    </xf>
    <xf numFmtId="49" fontId="0" fillId="4" borderId="48" xfId="0" applyNumberFormat="1" applyFont="1" applyFill="1" applyBorder="1" applyAlignment="1">
      <alignment horizontal="center" vertical="center" wrapText="1"/>
    </xf>
    <xf numFmtId="49" fontId="29" fillId="0" borderId="49" xfId="42" applyNumberFormat="1" applyFont="1" applyBorder="1" applyAlignment="1" applyProtection="1">
      <alignment horizontal="center" vertical="top" wrapText="1"/>
      <protection/>
    </xf>
    <xf numFmtId="0" fontId="50" fillId="26" borderId="14" xfId="0" applyFont="1" applyFill="1" applyBorder="1" applyAlignment="1">
      <alignment horizontal="center" wrapText="1"/>
    </xf>
    <xf numFmtId="0" fontId="0" fillId="26" borderId="14" xfId="0" applyFont="1" applyFill="1" applyBorder="1" applyAlignment="1">
      <alignment vertical="top" wrapText="1"/>
    </xf>
    <xf numFmtId="0" fontId="42" fillId="26" borderId="14" xfId="0" applyFont="1" applyFill="1" applyBorder="1" applyAlignment="1">
      <alignment wrapText="1"/>
    </xf>
    <xf numFmtId="0" fontId="34" fillId="26" borderId="14" xfId="0" applyFont="1" applyFill="1" applyBorder="1" applyAlignment="1">
      <alignment horizontal="center" wrapText="1"/>
    </xf>
    <xf numFmtId="49" fontId="48" fillId="0" borderId="38" xfId="42" applyNumberFormat="1" applyFont="1" applyBorder="1" applyAlignment="1" applyProtection="1">
      <alignment horizontal="center" vertical="center" wrapText="1"/>
      <protection/>
    </xf>
    <xf numFmtId="3" fontId="40" fillId="27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49" fontId="48" fillId="0" borderId="0" xfId="42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center"/>
    </xf>
    <xf numFmtId="4" fontId="34" fillId="0" borderId="50" xfId="0" applyNumberFormat="1" applyFont="1" applyBorder="1" applyAlignment="1" applyProtection="1">
      <alignment vertical="center"/>
      <protection/>
    </xf>
    <xf numFmtId="4" fontId="0" fillId="0" borderId="51" xfId="0" applyNumberFormat="1" applyFont="1" applyBorder="1" applyAlignment="1" applyProtection="1">
      <alignment horizontal="right" vertical="center"/>
      <protection/>
    </xf>
    <xf numFmtId="49" fontId="48" fillId="0" borderId="27" xfId="42" applyNumberFormat="1" applyFont="1" applyBorder="1" applyAlignment="1" applyProtection="1">
      <alignment horizontal="center" vertical="center" wrapText="1"/>
      <protection/>
    </xf>
    <xf numFmtId="3" fontId="30" fillId="24" borderId="27" xfId="0" applyNumberFormat="1" applyFont="1" applyFill="1" applyBorder="1" applyAlignment="1">
      <alignment horizontal="center" vertical="center"/>
    </xf>
    <xf numFmtId="3" fontId="0" fillId="25" borderId="28" xfId="0" applyNumberFormat="1" applyFont="1" applyFill="1" applyBorder="1" applyAlignment="1">
      <alignment horizontal="center" vertical="center"/>
    </xf>
    <xf numFmtId="3" fontId="0" fillId="21" borderId="28" xfId="0" applyNumberFormat="1" applyFill="1" applyBorder="1" applyAlignment="1">
      <alignment horizontal="center" vertical="center"/>
    </xf>
    <xf numFmtId="3" fontId="0" fillId="20" borderId="28" xfId="0" applyNumberFormat="1" applyFill="1" applyBorder="1" applyAlignment="1">
      <alignment horizontal="center" vertical="center"/>
    </xf>
    <xf numFmtId="3" fontId="0" fillId="23" borderId="2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32" fillId="0" borderId="52" xfId="0" applyNumberFormat="1" applyFont="1" applyBorder="1" applyAlignment="1" applyProtection="1">
      <alignment horizontal="center" vertical="center" wrapText="1"/>
      <protection hidden="1"/>
    </xf>
    <xf numFmtId="3" fontId="33" fillId="0" borderId="53" xfId="0" applyNumberFormat="1" applyFont="1" applyBorder="1" applyAlignment="1">
      <alignment horizontal="center" vertical="center"/>
    </xf>
    <xf numFmtId="49" fontId="0" fillId="4" borderId="54" xfId="0" applyNumberFormat="1" applyFont="1" applyFill="1" applyBorder="1" applyAlignment="1">
      <alignment horizontal="center" vertical="center" wrapText="1"/>
    </xf>
    <xf numFmtId="3" fontId="0" fillId="26" borderId="15" xfId="0" applyNumberFormat="1" applyFill="1" applyBorder="1" applyAlignment="1">
      <alignment horizontal="center" vertical="center"/>
    </xf>
    <xf numFmtId="4" fontId="0" fillId="0" borderId="55" xfId="0" applyNumberFormat="1" applyFont="1" applyBorder="1" applyAlignment="1" applyProtection="1">
      <alignment horizontal="right" vertical="center"/>
      <protection/>
    </xf>
    <xf numFmtId="4" fontId="0" fillId="0" borderId="51" xfId="0" applyNumberFormat="1" applyFont="1" applyBorder="1" applyAlignment="1" applyProtection="1">
      <alignment horizontal="right" vertical="center"/>
      <protection locked="0"/>
    </xf>
    <xf numFmtId="3" fontId="0" fillId="0" borderId="4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32" fillId="0" borderId="47" xfId="0" applyNumberFormat="1" applyFont="1" applyBorder="1" applyAlignment="1" applyProtection="1">
      <alignment horizontal="center" vertical="center" wrapText="1"/>
      <protection hidden="1"/>
    </xf>
    <xf numFmtId="49" fontId="0" fillId="4" borderId="39" xfId="0" applyNumberFormat="1" applyFont="1" applyFill="1" applyBorder="1" applyAlignment="1">
      <alignment horizontal="center" vertical="center" wrapText="1"/>
    </xf>
    <xf numFmtId="49" fontId="29" fillId="0" borderId="23" xfId="42" applyNumberFormat="1" applyFont="1" applyBorder="1" applyAlignment="1" applyProtection="1">
      <alignment horizontal="center" vertical="center" wrapText="1"/>
      <protection/>
    </xf>
    <xf numFmtId="49" fontId="48" fillId="0" borderId="23" xfId="42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3" fontId="0" fillId="26" borderId="42" xfId="0" applyNumberFormat="1" applyFill="1" applyBorder="1" applyAlignment="1">
      <alignment horizontal="center" vertical="center"/>
    </xf>
    <xf numFmtId="3" fontId="0" fillId="26" borderId="17" xfId="0" applyNumberFormat="1" applyFill="1" applyBorder="1" applyAlignment="1">
      <alignment horizontal="center" vertical="center"/>
    </xf>
    <xf numFmtId="3" fontId="0" fillId="26" borderId="29" xfId="0" applyNumberFormat="1" applyFill="1" applyBorder="1" applyAlignment="1">
      <alignment horizontal="center" vertical="center"/>
    </xf>
    <xf numFmtId="3" fontId="34" fillId="0" borderId="27" xfId="0" applyNumberFormat="1" applyFont="1" applyBorder="1" applyAlignment="1" applyProtection="1">
      <alignment horizontal="right" vertical="center"/>
      <protection locked="0"/>
    </xf>
    <xf numFmtId="4" fontId="31" fillId="0" borderId="10" xfId="0" applyNumberFormat="1" applyFont="1" applyBorder="1" applyAlignment="1" applyProtection="1">
      <alignment horizontal="center" vertical="center"/>
      <protection locked="0"/>
    </xf>
    <xf numFmtId="4" fontId="31" fillId="0" borderId="30" xfId="0" applyNumberFormat="1" applyFont="1" applyBorder="1" applyAlignment="1" applyProtection="1">
      <alignment horizontal="center" vertical="center"/>
      <protection locked="0"/>
    </xf>
    <xf numFmtId="3" fontId="32" fillId="0" borderId="11" xfId="0" applyNumberFormat="1" applyFont="1" applyBorder="1" applyAlignment="1" applyProtection="1">
      <alignment horizontal="center" vertical="center"/>
      <protection locked="0"/>
    </xf>
    <xf numFmtId="3" fontId="0" fillId="26" borderId="28" xfId="0" applyNumberFormat="1" applyFill="1" applyBorder="1" applyAlignment="1">
      <alignment horizontal="center" vertical="center" wrapText="1"/>
    </xf>
    <xf numFmtId="4" fontId="0" fillId="0" borderId="28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 vertical="center" wrapText="1"/>
    </xf>
    <xf numFmtId="3" fontId="0" fillId="0" borderId="57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32" fillId="0" borderId="57" xfId="0" applyNumberFormat="1" applyFont="1" applyBorder="1" applyAlignment="1" applyProtection="1">
      <alignment horizontal="center" vertical="center" wrapText="1"/>
      <protection hidden="1"/>
    </xf>
    <xf numFmtId="49" fontId="29" fillId="0" borderId="40" xfId="42" applyNumberFormat="1" applyFont="1" applyBorder="1" applyAlignment="1" applyProtection="1">
      <alignment horizontal="center" vertical="center" wrapText="1"/>
      <protection/>
    </xf>
    <xf numFmtId="49" fontId="48" fillId="0" borderId="19" xfId="42" applyNumberFormat="1" applyFont="1" applyBorder="1" applyAlignment="1" applyProtection="1">
      <alignment horizontal="center" vertical="center" wrapText="1"/>
      <protection/>
    </xf>
    <xf numFmtId="0" fontId="0" fillId="28" borderId="58" xfId="0" applyFill="1" applyBorder="1" applyAlignment="1">
      <alignment vertical="center"/>
    </xf>
    <xf numFmtId="0" fontId="0" fillId="28" borderId="51" xfId="0" applyFill="1" applyBorder="1" applyAlignment="1">
      <alignment vertical="center"/>
    </xf>
    <xf numFmtId="3" fontId="0" fillId="26" borderId="25" xfId="0" applyNumberFormat="1" applyFill="1" applyBorder="1" applyAlignment="1">
      <alignment horizontal="center" vertical="center"/>
    </xf>
    <xf numFmtId="4" fontId="0" fillId="0" borderId="50" xfId="0" applyNumberFormat="1" applyFont="1" applyBorder="1" applyAlignment="1" applyProtection="1">
      <alignment horizontal="right" vertical="center"/>
      <protection locked="0"/>
    </xf>
    <xf numFmtId="0" fontId="0" fillId="28" borderId="59" xfId="0" applyFill="1" applyBorder="1" applyAlignment="1">
      <alignment vertical="center"/>
    </xf>
    <xf numFmtId="3" fontId="0" fillId="26" borderId="16" xfId="0" applyNumberFormat="1" applyFill="1" applyBorder="1" applyAlignment="1">
      <alignment horizontal="center" vertical="center"/>
    </xf>
    <xf numFmtId="4" fontId="31" fillId="0" borderId="13" xfId="0" applyNumberFormat="1" applyFont="1" applyBorder="1" applyAlignment="1" applyProtection="1">
      <alignment horizontal="center" vertical="center"/>
      <protection locked="0"/>
    </xf>
    <xf numFmtId="3" fontId="32" fillId="0" borderId="14" xfId="0" applyNumberFormat="1" applyFont="1" applyBorder="1" applyAlignment="1" applyProtection="1">
      <alignment horizontal="center" vertical="center"/>
      <protection/>
    </xf>
    <xf numFmtId="4" fontId="0" fillId="0" borderId="60" xfId="0" applyNumberFormat="1" applyFont="1" applyBorder="1" applyAlignment="1" applyProtection="1">
      <alignment horizontal="right" vertical="center"/>
      <protection locked="0"/>
    </xf>
    <xf numFmtId="3" fontId="0" fillId="26" borderId="11" xfId="0" applyNumberFormat="1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3" fontId="0" fillId="26" borderId="57" xfId="0" applyNumberFormat="1" applyFill="1" applyBorder="1" applyAlignment="1">
      <alignment horizontal="center" vertical="center"/>
    </xf>
    <xf numFmtId="49" fontId="53" fillId="0" borderId="16" xfId="42" applyNumberFormat="1" applyFont="1" applyBorder="1" applyAlignment="1" applyProtection="1">
      <alignment horizontal="center" vertical="center" wrapText="1"/>
      <protection/>
    </xf>
    <xf numFmtId="49" fontId="48" fillId="0" borderId="40" xfId="42" applyNumberFormat="1" applyFont="1" applyBorder="1" applyAlignment="1" applyProtection="1">
      <alignment horizontal="center" vertical="center" wrapText="1"/>
      <protection/>
    </xf>
    <xf numFmtId="49" fontId="53" fillId="0" borderId="18" xfId="42" applyNumberFormat="1" applyFont="1" applyBorder="1" applyAlignment="1" applyProtection="1">
      <alignment horizontal="center" vertical="center" wrapText="1"/>
      <protection/>
    </xf>
    <xf numFmtId="3" fontId="30" fillId="24" borderId="18" xfId="0" applyNumberFormat="1" applyFont="1" applyFill="1" applyBorder="1" applyAlignment="1">
      <alignment horizontal="center" vertical="center"/>
    </xf>
    <xf numFmtId="3" fontId="0" fillId="26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32" fillId="0" borderId="18" xfId="0" applyNumberFormat="1" applyFont="1" applyBorder="1" applyAlignment="1" applyProtection="1">
      <alignment horizontal="center" vertical="center" wrapText="1"/>
      <protection hidden="1"/>
    </xf>
    <xf numFmtId="49" fontId="53" fillId="0" borderId="15" xfId="42" applyNumberFormat="1" applyFont="1" applyBorder="1" applyAlignment="1" applyProtection="1">
      <alignment horizontal="center" vertical="center" wrapText="1"/>
      <protection/>
    </xf>
    <xf numFmtId="3" fontId="30" fillId="24" borderId="44" xfId="0" applyNumberFormat="1" applyFont="1" applyFill="1" applyBorder="1" applyAlignment="1">
      <alignment horizontal="center" vertical="center"/>
    </xf>
    <xf numFmtId="49" fontId="48" fillId="0" borderId="18" xfId="42" applyNumberFormat="1" applyFont="1" applyBorder="1" applyAlignment="1" applyProtection="1">
      <alignment horizontal="center" vertical="center" wrapText="1"/>
      <protection/>
    </xf>
    <xf numFmtId="4" fontId="34" fillId="0" borderId="29" xfId="0" applyNumberFormat="1" applyFont="1" applyBorder="1" applyAlignment="1" applyProtection="1">
      <alignment vertical="center"/>
      <protection/>
    </xf>
    <xf numFmtId="0" fontId="34" fillId="29" borderId="32" xfId="0" applyFont="1" applyFill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9" fontId="40" fillId="30" borderId="32" xfId="57" applyFont="1" applyFill="1" applyBorder="1" applyAlignment="1">
      <alignment horizontal="center" vertical="center"/>
    </xf>
    <xf numFmtId="172" fontId="40" fillId="30" borderId="32" xfId="0" applyNumberFormat="1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6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26" borderId="0" xfId="0" applyFont="1" applyFill="1" applyAlignment="1">
      <alignment vertical="center" wrapText="1"/>
    </xf>
    <xf numFmtId="3" fontId="31" fillId="0" borderId="57" xfId="0" applyNumberFormat="1" applyFont="1" applyFill="1" applyBorder="1" applyAlignment="1">
      <alignment horizontal="center" vertical="center"/>
    </xf>
    <xf numFmtId="3" fontId="31" fillId="0" borderId="31" xfId="0" applyNumberFormat="1" applyFont="1" applyFill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3" fontId="55" fillId="0" borderId="57" xfId="0" applyNumberFormat="1" applyFont="1" applyBorder="1" applyAlignment="1" applyProtection="1">
      <alignment horizontal="center" vertical="center" wrapText="1"/>
      <protection hidden="1"/>
    </xf>
    <xf numFmtId="4" fontId="31" fillId="0" borderId="25" xfId="0" applyNumberFormat="1" applyFont="1" applyBorder="1" applyAlignment="1" applyProtection="1">
      <alignment horizontal="right" vertical="center"/>
      <protection/>
    </xf>
    <xf numFmtId="0" fontId="31" fillId="0" borderId="30" xfId="0" applyNumberFormat="1" applyFon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7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4" borderId="61" xfId="0" applyFill="1" applyBorder="1" applyAlignment="1">
      <alignment wrapText="1"/>
    </xf>
    <xf numFmtId="49" fontId="54" fillId="0" borderId="31" xfId="42" applyNumberFormat="1" applyFont="1" applyBorder="1" applyAlignment="1" applyProtection="1">
      <alignment horizontal="center" vertical="center" wrapText="1"/>
      <protection/>
    </xf>
    <xf numFmtId="0" fontId="41" fillId="4" borderId="62" xfId="0" applyFont="1" applyFill="1" applyBorder="1" applyAlignment="1">
      <alignment horizontal="center" vertical="center"/>
    </xf>
    <xf numFmtId="0" fontId="41" fillId="4" borderId="4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14" xfId="0" applyFont="1" applyFill="1" applyBorder="1" applyAlignment="1">
      <alignment wrapText="1"/>
    </xf>
    <xf numFmtId="0" fontId="41" fillId="4" borderId="38" xfId="0" applyFont="1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41" fillId="22" borderId="38" xfId="0" applyFont="1" applyFill="1" applyBorder="1" applyAlignment="1">
      <alignment horizontal="center" vertical="center"/>
    </xf>
    <xf numFmtId="0" fontId="41" fillId="22" borderId="62" xfId="0" applyFont="1" applyFill="1" applyBorder="1" applyAlignment="1">
      <alignment horizontal="center" vertical="center"/>
    </xf>
    <xf numFmtId="0" fontId="41" fillId="22" borderId="40" xfId="0" applyFont="1" applyFill="1" applyBorder="1" applyAlignment="1">
      <alignment horizontal="center" vertical="center"/>
    </xf>
    <xf numFmtId="0" fontId="50" fillId="26" borderId="38" xfId="0" applyFont="1" applyFill="1" applyBorder="1" applyAlignment="1">
      <alignment horizontal="center" vertical="center" wrapText="1"/>
    </xf>
    <xf numFmtId="0" fontId="50" fillId="26" borderId="62" xfId="0" applyFont="1" applyFill="1" applyBorder="1" applyAlignment="1">
      <alignment horizontal="center" vertical="center" wrapText="1"/>
    </xf>
    <xf numFmtId="0" fontId="50" fillId="26" borderId="40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58" fillId="0" borderId="14" xfId="42" applyFont="1" applyFill="1" applyBorder="1" applyAlignment="1">
      <alignment wrapText="1"/>
    </xf>
    <xf numFmtId="0" fontId="57" fillId="0" borderId="14" xfId="0" applyFont="1" applyFill="1" applyBorder="1" applyAlignment="1">
      <alignment wrapText="1"/>
    </xf>
    <xf numFmtId="0" fontId="41" fillId="4" borderId="48" xfId="0" applyFont="1" applyFill="1" applyBorder="1" applyAlignment="1">
      <alignment horizontal="center" vertical="center"/>
    </xf>
    <xf numFmtId="0" fontId="41" fillId="4" borderId="63" xfId="0" applyFont="1" applyFill="1" applyBorder="1" applyAlignment="1">
      <alignment horizontal="center" vertical="center"/>
    </xf>
    <xf numFmtId="0" fontId="42" fillId="4" borderId="64" xfId="0" applyFont="1" applyFill="1" applyBorder="1" applyAlignment="1">
      <alignment wrapText="1"/>
    </xf>
    <xf numFmtId="0" fontId="42" fillId="4" borderId="63" xfId="0" applyFont="1" applyFill="1" applyBorder="1" applyAlignment="1">
      <alignment wrapText="1"/>
    </xf>
    <xf numFmtId="0" fontId="0" fillId="4" borderId="64" xfId="0" applyFill="1" applyBorder="1" applyAlignment="1">
      <alignment wrapText="1"/>
    </xf>
    <xf numFmtId="0" fontId="0" fillId="4" borderId="63" xfId="0" applyFill="1" applyBorder="1" applyAlignment="1">
      <alignment wrapText="1"/>
    </xf>
    <xf numFmtId="0" fontId="0" fillId="4" borderId="6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29" fillId="4" borderId="61" xfId="0" applyFont="1" applyFill="1" applyBorder="1" applyAlignment="1">
      <alignment wrapText="1"/>
    </xf>
    <xf numFmtId="0" fontId="29" fillId="4" borderId="15" xfId="0" applyFont="1" applyFill="1" applyBorder="1" applyAlignment="1">
      <alignment wrapText="1"/>
    </xf>
    <xf numFmtId="0" fontId="0" fillId="26" borderId="14" xfId="0" applyFont="1" applyFill="1" applyBorder="1" applyAlignment="1">
      <alignment wrapText="1"/>
    </xf>
    <xf numFmtId="0" fontId="0" fillId="22" borderId="66" xfId="0" applyFill="1" applyBorder="1" applyAlignment="1">
      <alignment wrapText="1"/>
    </xf>
    <xf numFmtId="0" fontId="0" fillId="22" borderId="48" xfId="0" applyFill="1" applyBorder="1" applyAlignment="1">
      <alignment wrapText="1"/>
    </xf>
    <xf numFmtId="0" fontId="0" fillId="26" borderId="65" xfId="0" applyFont="1" applyFill="1" applyBorder="1" applyAlignment="1">
      <alignment wrapText="1"/>
    </xf>
    <xf numFmtId="0" fontId="0" fillId="26" borderId="16" xfId="0" applyFont="1" applyFill="1" applyBorder="1" applyAlignment="1">
      <alignment wrapText="1"/>
    </xf>
    <xf numFmtId="49" fontId="48" fillId="0" borderId="14" xfId="42" applyNumberFormat="1" applyFont="1" applyBorder="1" applyAlignment="1" applyProtection="1">
      <alignment horizontal="center" vertical="center" wrapText="1"/>
      <protection/>
    </xf>
    <xf numFmtId="49" fontId="48" fillId="0" borderId="17" xfId="42" applyNumberFormat="1" applyFont="1" applyBorder="1" applyAlignment="1" applyProtection="1">
      <alignment horizontal="center" vertical="center" wrapText="1"/>
      <protection/>
    </xf>
    <xf numFmtId="4" fontId="0" fillId="0" borderId="67" xfId="0" applyNumberFormat="1" applyFont="1" applyBorder="1" applyAlignment="1" applyProtection="1">
      <alignment horizontal="center" vertical="center"/>
      <protection/>
    </xf>
    <xf numFmtId="4" fontId="0" fillId="0" borderId="62" xfId="0" applyNumberFormat="1" applyFont="1" applyBorder="1" applyAlignment="1" applyProtection="1">
      <alignment horizontal="center" vertical="center"/>
      <protection/>
    </xf>
    <xf numFmtId="4" fontId="0" fillId="0" borderId="31" xfId="0" applyNumberFormat="1" applyFont="1" applyBorder="1" applyAlignment="1" applyProtection="1">
      <alignment horizontal="center" vertical="center"/>
      <protection/>
    </xf>
    <xf numFmtId="3" fontId="33" fillId="0" borderId="68" xfId="0" applyNumberFormat="1" applyFont="1" applyBorder="1" applyAlignment="1">
      <alignment horizontal="center" vertical="center"/>
    </xf>
    <xf numFmtId="3" fontId="33" fillId="0" borderId="69" xfId="0" applyNumberFormat="1" applyFont="1" applyBorder="1" applyAlignment="1">
      <alignment horizontal="center" vertical="center"/>
    </xf>
    <xf numFmtId="3" fontId="33" fillId="0" borderId="25" xfId="0" applyNumberFormat="1" applyFont="1" applyBorder="1" applyAlignment="1">
      <alignment horizontal="center" vertical="center"/>
    </xf>
    <xf numFmtId="0" fontId="35" fillId="0" borderId="65" xfId="0" applyFont="1" applyBorder="1" applyAlignment="1">
      <alignment horizontal="right" vertical="center"/>
    </xf>
    <xf numFmtId="0" fontId="35" fillId="0" borderId="59" xfId="0" applyFont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49" fontId="38" fillId="0" borderId="70" xfId="42" applyNumberFormat="1" applyFont="1" applyBorder="1" applyAlignment="1" applyProtection="1">
      <alignment vertical="center" wrapText="1"/>
      <protection/>
    </xf>
    <xf numFmtId="49" fontId="38" fillId="0" borderId="71" xfId="42" applyNumberFormat="1" applyFont="1" applyBorder="1" applyAlignment="1" applyProtection="1">
      <alignment vertical="center" wrapText="1"/>
      <protection/>
    </xf>
    <xf numFmtId="49" fontId="38" fillId="0" borderId="72" xfId="42" applyNumberFormat="1" applyFont="1" applyBorder="1" applyAlignment="1" applyProtection="1">
      <alignment vertical="center" wrapText="1"/>
      <protection/>
    </xf>
    <xf numFmtId="49" fontId="29" fillId="0" borderId="37" xfId="42" applyNumberFormat="1" applyFont="1" applyBorder="1" applyAlignment="1" applyProtection="1">
      <alignment horizontal="left" vertical="center" wrapText="1"/>
      <protection/>
    </xf>
    <xf numFmtId="49" fontId="29" fillId="0" borderId="33" xfId="42" applyNumberFormat="1" applyFont="1" applyBorder="1" applyAlignment="1" applyProtection="1">
      <alignment horizontal="left" vertical="center" wrapText="1"/>
      <protection/>
    </xf>
    <xf numFmtId="49" fontId="29" fillId="0" borderId="23" xfId="42" applyNumberFormat="1" applyFont="1" applyBorder="1" applyAlignment="1" applyProtection="1">
      <alignment horizontal="left" vertical="center" wrapText="1"/>
      <protection/>
    </xf>
    <xf numFmtId="49" fontId="29" fillId="0" borderId="52" xfId="42" applyNumberFormat="1" applyFont="1" applyBorder="1" applyAlignment="1" applyProtection="1">
      <alignment horizontal="left" vertical="center" wrapText="1"/>
      <protection/>
    </xf>
    <xf numFmtId="0" fontId="34" fillId="29" borderId="73" xfId="0" applyFont="1" applyFill="1" applyBorder="1" applyAlignment="1">
      <alignment vertical="center"/>
    </xf>
    <xf numFmtId="0" fontId="34" fillId="29" borderId="33" xfId="0" applyFont="1" applyFill="1" applyBorder="1" applyAlignment="1">
      <alignment vertical="center"/>
    </xf>
    <xf numFmtId="0" fontId="34" fillId="29" borderId="53" xfId="0" applyFont="1" applyFill="1" applyBorder="1" applyAlignment="1">
      <alignment vertical="center"/>
    </xf>
    <xf numFmtId="0" fontId="35" fillId="0" borderId="60" xfId="0" applyFont="1" applyBorder="1" applyAlignment="1">
      <alignment horizontal="right" vertical="center"/>
    </xf>
    <xf numFmtId="0" fontId="0" fillId="4" borderId="43" xfId="0" applyFont="1" applyFill="1" applyBorder="1" applyAlignment="1">
      <alignment horizontal="center" vertical="center" wrapText="1"/>
    </xf>
    <xf numFmtId="0" fontId="0" fillId="4" borderId="74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52" xfId="0" applyFont="1" applyFill="1" applyBorder="1" applyAlignment="1">
      <alignment vertical="center" wrapText="1"/>
    </xf>
    <xf numFmtId="0" fontId="39" fillId="10" borderId="26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5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75" xfId="0" applyFont="1" applyFill="1" applyBorder="1" applyAlignment="1">
      <alignment horizontal="center" vertical="center" wrapText="1"/>
    </xf>
    <xf numFmtId="49" fontId="48" fillId="0" borderId="17" xfId="42" applyNumberFormat="1" applyFont="1" applyBorder="1" applyAlignment="1" applyProtection="1">
      <alignment horizontal="center" vertical="center" wrapText="1"/>
      <protection/>
    </xf>
    <xf numFmtId="49" fontId="54" fillId="0" borderId="31" xfId="42" applyNumberFormat="1" applyFont="1" applyBorder="1" applyAlignment="1" applyProtection="1">
      <alignment horizontal="center" vertical="center" wrapText="1"/>
      <protection/>
    </xf>
    <xf numFmtId="49" fontId="54" fillId="0" borderId="25" xfId="42" applyNumberFormat="1" applyFont="1" applyBorder="1" applyAlignment="1" applyProtection="1">
      <alignment horizontal="center" vertical="center" wrapText="1"/>
      <protection/>
    </xf>
    <xf numFmtId="4" fontId="31" fillId="0" borderId="35" xfId="0" applyNumberFormat="1" applyFont="1" applyBorder="1" applyAlignment="1" applyProtection="1">
      <alignment horizontal="center" vertical="center"/>
      <protection/>
    </xf>
    <xf numFmtId="4" fontId="31" fillId="0" borderId="16" xfId="0" applyNumberFormat="1" applyFont="1" applyBorder="1" applyAlignment="1" applyProtection="1">
      <alignment horizontal="center" vertical="center"/>
      <protection/>
    </xf>
    <xf numFmtId="3" fontId="0" fillId="4" borderId="19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Border="1" applyAlignment="1" applyProtection="1">
      <alignment horizontal="center" vertical="center"/>
      <protection hidden="1"/>
    </xf>
    <xf numFmtId="3" fontId="0" fillId="4" borderId="47" xfId="0" applyNumberFormat="1" applyFont="1" applyFill="1" applyBorder="1" applyAlignment="1">
      <alignment horizontal="center" vertical="center" wrapText="1"/>
    </xf>
    <xf numFmtId="3" fontId="0" fillId="4" borderId="48" xfId="0" applyNumberFormat="1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49" fontId="49" fillId="0" borderId="11" xfId="42" applyNumberFormat="1" applyFont="1" applyBorder="1" applyAlignment="1" applyProtection="1">
      <alignment horizontal="center" vertical="center" wrapText="1"/>
      <protection/>
    </xf>
    <xf numFmtId="49" fontId="49" fillId="0" borderId="12" xfId="42" applyNumberFormat="1" applyFont="1" applyBorder="1" applyAlignment="1" applyProtection="1">
      <alignment horizontal="center" vertical="center" wrapText="1"/>
      <protection/>
    </xf>
    <xf numFmtId="49" fontId="49" fillId="0" borderId="62" xfId="42" applyNumberFormat="1" applyFont="1" applyBorder="1" applyAlignment="1" applyProtection="1">
      <alignment horizontal="center" vertical="center" wrapText="1"/>
      <protection/>
    </xf>
    <xf numFmtId="49" fontId="49" fillId="0" borderId="69" xfId="42" applyNumberFormat="1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3" fontId="0" fillId="4" borderId="18" xfId="0" applyNumberFormat="1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72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77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4" borderId="39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52" fillId="4" borderId="73" xfId="0" applyFont="1" applyFill="1" applyBorder="1" applyAlignment="1">
      <alignment horizontal="center" vertical="top" wrapText="1"/>
    </xf>
    <xf numFmtId="0" fontId="52" fillId="4" borderId="33" xfId="0" applyFont="1" applyFill="1" applyBorder="1" applyAlignment="1">
      <alignment horizontal="center" vertical="top" wrapText="1"/>
    </xf>
    <xf numFmtId="0" fontId="0" fillId="4" borderId="4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25" fillId="4" borderId="67" xfId="0" applyFont="1" applyFill="1" applyBorder="1" applyAlignment="1">
      <alignment horizontal="center" vertical="center" wrapText="1"/>
    </xf>
    <xf numFmtId="0" fontId="25" fillId="4" borderId="68" xfId="0" applyFont="1" applyFill="1" applyBorder="1" applyAlignment="1">
      <alignment horizontal="center" vertical="center" wrapText="1"/>
    </xf>
    <xf numFmtId="49" fontId="29" fillId="0" borderId="49" xfId="42" applyNumberFormat="1" applyFont="1" applyBorder="1" applyAlignment="1" applyProtection="1">
      <alignment horizontal="center" vertical="top" wrapText="1"/>
      <protection/>
    </xf>
    <xf numFmtId="49" fontId="29" fillId="0" borderId="78" xfId="42" applyNumberFormat="1" applyFont="1" applyBorder="1" applyAlignment="1" applyProtection="1">
      <alignment horizontal="center" vertical="top" wrapText="1"/>
      <protection/>
    </xf>
    <xf numFmtId="49" fontId="29" fillId="0" borderId="79" xfId="42" applyNumberFormat="1" applyFont="1" applyBorder="1" applyAlignment="1" applyProtection="1">
      <alignment horizontal="center" vertical="top" wrapText="1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3" fontId="0" fillId="4" borderId="77" xfId="0" applyNumberFormat="1" applyFont="1" applyFill="1" applyBorder="1" applyAlignment="1">
      <alignment horizontal="center" vertical="center" wrapText="1"/>
    </xf>
    <xf numFmtId="3" fontId="0" fillId="4" borderId="80" xfId="0" applyNumberFormat="1" applyFont="1" applyFill="1" applyBorder="1" applyAlignment="1">
      <alignment horizontal="center" vertical="center" wrapText="1"/>
    </xf>
    <xf numFmtId="0" fontId="47" fillId="27" borderId="26" xfId="42" applyFont="1" applyFill="1" applyBorder="1" applyAlignment="1" applyProtection="1">
      <alignment horizontal="center" vertical="center"/>
      <protection/>
    </xf>
    <xf numFmtId="0" fontId="47" fillId="27" borderId="50" xfId="42" applyFont="1" applyFill="1" applyBorder="1" applyAlignment="1" applyProtection="1">
      <alignment horizontal="center" vertical="center"/>
      <protection/>
    </xf>
    <xf numFmtId="4" fontId="0" fillId="4" borderId="49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26" xfId="0" applyNumberFormat="1" applyFont="1" applyFill="1" applyBorder="1" applyAlignment="1">
      <alignment horizontal="center" vertical="center" wrapText="1"/>
    </xf>
    <xf numFmtId="4" fontId="0" fillId="4" borderId="72" xfId="0" applyNumberFormat="1" applyFont="1" applyFill="1" applyBorder="1" applyAlignment="1">
      <alignment horizontal="center" vertical="center" wrapText="1"/>
    </xf>
    <xf numFmtId="4" fontId="0" fillId="4" borderId="55" xfId="0" applyNumberFormat="1" applyFont="1" applyFill="1" applyBorder="1" applyAlignment="1">
      <alignment horizontal="center" vertical="center" wrapText="1"/>
    </xf>
    <xf numFmtId="0" fontId="35" fillId="0" borderId="71" xfId="0" applyFont="1" applyBorder="1" applyAlignment="1">
      <alignment horizontal="right" vertical="center"/>
    </xf>
    <xf numFmtId="0" fontId="35" fillId="0" borderId="72" xfId="0" applyFont="1" applyBorder="1" applyAlignment="1">
      <alignment horizontal="right" vertical="center"/>
    </xf>
    <xf numFmtId="0" fontId="47" fillId="27" borderId="23" xfId="42" applyFont="1" applyFill="1" applyBorder="1" applyAlignment="1" applyProtection="1">
      <alignment horizontal="center" vertical="center"/>
      <protection/>
    </xf>
    <xf numFmtId="0" fontId="47" fillId="27" borderId="75" xfId="42" applyFont="1" applyFill="1" applyBorder="1" applyAlignment="1" applyProtection="1">
      <alignment horizontal="center" vertical="center"/>
      <protection/>
    </xf>
    <xf numFmtId="0" fontId="36" fillId="27" borderId="77" xfId="0" applyFont="1" applyFill="1" applyBorder="1" applyAlignment="1">
      <alignment horizontal="right" vertical="center"/>
    </xf>
    <xf numFmtId="0" fontId="36" fillId="27" borderId="23" xfId="0" applyFont="1" applyFill="1" applyBorder="1" applyAlignment="1">
      <alignment horizontal="right" vertical="center"/>
    </xf>
    <xf numFmtId="0" fontId="36" fillId="27" borderId="81" xfId="0" applyFont="1" applyFill="1" applyBorder="1" applyAlignment="1">
      <alignment horizontal="right" vertical="center"/>
    </xf>
    <xf numFmtId="0" fontId="36" fillId="27" borderId="26" xfId="0" applyFont="1" applyFill="1" applyBorder="1" applyAlignment="1">
      <alignment horizontal="right" vertical="center"/>
    </xf>
    <xf numFmtId="0" fontId="36" fillId="27" borderId="23" xfId="0" applyFont="1" applyFill="1" applyBorder="1" applyAlignment="1">
      <alignment horizontal="center" vertical="center"/>
    </xf>
    <xf numFmtId="0" fontId="35" fillId="0" borderId="82" xfId="0" applyFont="1" applyBorder="1" applyAlignment="1">
      <alignment horizontal="right" vertical="center"/>
    </xf>
    <xf numFmtId="0" fontId="35" fillId="0" borderId="54" xfId="0" applyFont="1" applyBorder="1" applyAlignment="1">
      <alignment horizontal="right" vertical="center"/>
    </xf>
    <xf numFmtId="0" fontId="35" fillId="0" borderId="21" xfId="0" applyFont="1" applyBorder="1" applyAlignment="1">
      <alignment horizontal="right" vertical="center"/>
    </xf>
    <xf numFmtId="0" fontId="36" fillId="27" borderId="26" xfId="0" applyFont="1" applyFill="1" applyBorder="1" applyAlignment="1">
      <alignment horizontal="center" vertical="center"/>
    </xf>
    <xf numFmtId="0" fontId="35" fillId="0" borderId="55" xfId="0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35" fillId="0" borderId="65" xfId="0" applyFont="1" applyBorder="1" applyAlignment="1">
      <alignment horizontal="right" vertical="center" wrapText="1"/>
    </xf>
    <xf numFmtId="0" fontId="35" fillId="0" borderId="59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 vertical="center" wrapText="1"/>
    </xf>
    <xf numFmtId="3" fontId="32" fillId="4" borderId="11" xfId="0" applyNumberFormat="1" applyFont="1" applyFill="1" applyBorder="1" applyAlignment="1">
      <alignment horizontal="center" vertical="center" wrapText="1"/>
    </xf>
    <xf numFmtId="3" fontId="32" fillId="4" borderId="62" xfId="0" applyNumberFormat="1" applyFont="1" applyFill="1" applyBorder="1" applyAlignment="1">
      <alignment horizontal="center" vertical="center" wrapText="1"/>
    </xf>
    <xf numFmtId="3" fontId="32" fillId="4" borderId="19" xfId="0" applyNumberFormat="1" applyFont="1" applyFill="1" applyBorder="1" applyAlignment="1">
      <alignment horizontal="center" vertical="center" wrapText="1"/>
    </xf>
    <xf numFmtId="49" fontId="38" fillId="0" borderId="61" xfId="42" applyNumberFormat="1" applyFont="1" applyBorder="1" applyAlignment="1" applyProtection="1">
      <alignment vertical="center" wrapText="1"/>
      <protection/>
    </xf>
    <xf numFmtId="49" fontId="38" fillId="0" borderId="58" xfId="42" applyNumberFormat="1" applyFont="1" applyBorder="1" applyAlignment="1" applyProtection="1">
      <alignment vertical="center" wrapText="1"/>
      <protection/>
    </xf>
    <xf numFmtId="49" fontId="38" fillId="0" borderId="51" xfId="42" applyNumberFormat="1" applyFont="1" applyBorder="1" applyAlignment="1" applyProtection="1">
      <alignment vertical="center" wrapText="1"/>
      <protection/>
    </xf>
    <xf numFmtId="0" fontId="23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right" vertical="center"/>
    </xf>
    <xf numFmtId="0" fontId="35" fillId="0" borderId="47" xfId="0" applyFont="1" applyBorder="1" applyAlignment="1">
      <alignment horizontal="right" vertical="center"/>
    </xf>
    <xf numFmtId="0" fontId="34" fillId="4" borderId="33" xfId="0" applyFont="1" applyFill="1" applyBorder="1" applyAlignment="1">
      <alignment horizontal="left" vertical="top" wrapText="1"/>
    </xf>
    <xf numFmtId="0" fontId="34" fillId="4" borderId="53" xfId="0" applyFont="1" applyFill="1" applyBorder="1" applyAlignment="1">
      <alignment horizontal="left" vertical="top" wrapText="1"/>
    </xf>
    <xf numFmtId="0" fontId="0" fillId="4" borderId="84" xfId="0" applyFont="1" applyFill="1" applyBorder="1" applyAlignment="1">
      <alignment horizontal="center" vertical="center" wrapText="1"/>
    </xf>
    <xf numFmtId="0" fontId="0" fillId="4" borderId="86" xfId="0" applyFont="1" applyFill="1" applyBorder="1" applyAlignment="1">
      <alignment horizontal="center" vertical="center" wrapText="1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71" xfId="0" applyNumberFormat="1" applyFont="1" applyFill="1" applyBorder="1" applyAlignment="1">
      <alignment horizontal="center" vertical="center" wrapText="1"/>
    </xf>
    <xf numFmtId="49" fontId="0" fillId="4" borderId="72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53" xfId="0" applyFont="1" applyFill="1" applyBorder="1" applyAlignment="1">
      <alignment horizontal="center" vertical="top" wrapText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center" vertical="center"/>
      <protection hidden="1"/>
    </xf>
    <xf numFmtId="0" fontId="0" fillId="4" borderId="29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left" vertical="top" wrapText="1"/>
    </xf>
    <xf numFmtId="0" fontId="0" fillId="4" borderId="76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75" xfId="0" applyFont="1" applyFill="1" applyBorder="1" applyAlignment="1">
      <alignment vertical="center" wrapText="1"/>
    </xf>
    <xf numFmtId="0" fontId="0" fillId="4" borderId="64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36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vertical="center" wrapText="1"/>
    </xf>
    <xf numFmtId="0" fontId="0" fillId="4" borderId="50" xfId="0" applyFont="1" applyFill="1" applyBorder="1" applyAlignment="1">
      <alignment vertical="center" wrapText="1"/>
    </xf>
    <xf numFmtId="4" fontId="31" fillId="0" borderId="24" xfId="0" applyNumberFormat="1" applyFont="1" applyBorder="1" applyAlignment="1" applyProtection="1">
      <alignment horizontal="center" vertical="center"/>
      <protection/>
    </xf>
    <xf numFmtId="4" fontId="31" fillId="0" borderId="21" xfId="0" applyNumberFormat="1" applyFont="1" applyBorder="1" applyAlignment="1" applyProtection="1">
      <alignment horizontal="center" vertical="center"/>
      <protection/>
    </xf>
    <xf numFmtId="49" fontId="29" fillId="0" borderId="68" xfId="42" applyNumberFormat="1" applyFont="1" applyBorder="1" applyAlignment="1" applyProtection="1">
      <alignment horizontal="center" vertical="center" wrapText="1"/>
      <protection/>
    </xf>
    <xf numFmtId="49" fontId="29" fillId="0" borderId="69" xfId="42" applyNumberFormat="1" applyFont="1" applyBorder="1" applyAlignment="1" applyProtection="1">
      <alignment horizontal="center" vertical="center" wrapText="1"/>
      <protection/>
    </xf>
    <xf numFmtId="49" fontId="29" fillId="0" borderId="25" xfId="42" applyNumberFormat="1" applyFont="1" applyBorder="1" applyAlignment="1" applyProtection="1">
      <alignment horizontal="center" vertical="center" wrapText="1"/>
      <protection/>
    </xf>
    <xf numFmtId="49" fontId="38" fillId="0" borderId="65" xfId="42" applyNumberFormat="1" applyFont="1" applyBorder="1" applyAlignment="1" applyProtection="1">
      <alignment vertical="center" wrapText="1"/>
      <protection/>
    </xf>
    <xf numFmtId="49" fontId="38" fillId="0" borderId="59" xfId="42" applyNumberFormat="1" applyFont="1" applyBorder="1" applyAlignment="1" applyProtection="1">
      <alignment vertical="center" wrapText="1"/>
      <protection/>
    </xf>
    <xf numFmtId="49" fontId="38" fillId="0" borderId="60" xfId="42" applyNumberFormat="1" applyFont="1" applyBorder="1" applyAlignment="1" applyProtection="1">
      <alignment vertical="center" wrapText="1"/>
      <protection/>
    </xf>
    <xf numFmtId="3" fontId="0" fillId="4" borderId="76" xfId="0" applyNumberFormat="1" applyFont="1" applyFill="1" applyBorder="1" applyAlignment="1">
      <alignment horizontal="center" vertical="center" wrapText="1"/>
    </xf>
    <xf numFmtId="4" fontId="31" fillId="0" borderId="34" xfId="0" applyNumberFormat="1" applyFont="1" applyBorder="1" applyAlignment="1" applyProtection="1">
      <alignment horizontal="center" vertical="center"/>
      <protection/>
    </xf>
    <xf numFmtId="4" fontId="31" fillId="0" borderId="47" xfId="0" applyNumberFormat="1" applyFont="1" applyBorder="1" applyAlignment="1" applyProtection="1">
      <alignment horizontal="center" vertical="center"/>
      <protection/>
    </xf>
    <xf numFmtId="49" fontId="48" fillId="0" borderId="62" xfId="42" applyNumberFormat="1" applyFont="1" applyBorder="1" applyAlignment="1" applyProtection="1">
      <alignment horizontal="center" vertical="center" wrapText="1"/>
      <protection/>
    </xf>
    <xf numFmtId="49" fontId="48" fillId="0" borderId="31" xfId="42" applyNumberFormat="1" applyFont="1" applyBorder="1" applyAlignment="1" applyProtection="1">
      <alignment horizontal="center" vertical="center" wrapText="1"/>
      <protection/>
    </xf>
    <xf numFmtId="49" fontId="48" fillId="0" borderId="25" xfId="42" applyNumberFormat="1" applyFont="1" applyBorder="1" applyAlignment="1" applyProtection="1">
      <alignment horizontal="center" vertical="center" wrapText="1"/>
      <protection/>
    </xf>
    <xf numFmtId="3" fontId="0" fillId="0" borderId="28" xfId="0" applyNumberFormat="1" applyFont="1" applyBorder="1" applyAlignment="1" applyProtection="1">
      <alignment horizontal="center" vertical="center"/>
      <protection hidden="1"/>
    </xf>
    <xf numFmtId="0" fontId="28" fillId="4" borderId="73" xfId="0" applyFont="1" applyFill="1" applyBorder="1" applyAlignment="1">
      <alignment horizontal="center" vertical="top" wrapText="1"/>
    </xf>
    <xf numFmtId="0" fontId="26" fillId="4" borderId="33" xfId="0" applyFont="1" applyFill="1" applyBorder="1" applyAlignment="1">
      <alignment horizontal="center" vertical="top" wrapText="1"/>
    </xf>
    <xf numFmtId="0" fontId="26" fillId="4" borderId="52" xfId="0" applyFont="1" applyFill="1" applyBorder="1" applyAlignment="1">
      <alignment horizontal="center" vertical="top" wrapText="1"/>
    </xf>
    <xf numFmtId="3" fontId="0" fillId="4" borderId="81" xfId="0" applyNumberFormat="1" applyFont="1" applyFill="1" applyBorder="1" applyAlignment="1">
      <alignment horizontal="center" vertical="center" wrapText="1"/>
    </xf>
    <xf numFmtId="49" fontId="59" fillId="0" borderId="31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31"/>
        </patternFill>
      </fill>
    </dxf>
    <dxf/>
    <dxf>
      <font>
        <b/>
        <i val="0"/>
        <u val="none"/>
        <strike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109</xdr:row>
      <xdr:rowOff>28575</xdr:rowOff>
    </xdr:from>
    <xdr:to>
      <xdr:col>2</xdr:col>
      <xdr:colOff>1638300</xdr:colOff>
      <xdr:row>110</xdr:row>
      <xdr:rowOff>238125</xdr:rowOff>
    </xdr:to>
    <xdr:pic>
      <xdr:nvPicPr>
        <xdr:cNvPr id="1" name="Рисунок 2" descr="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441400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14</xdr:row>
      <xdr:rowOff>47625</xdr:rowOff>
    </xdr:from>
    <xdr:to>
      <xdr:col>14</xdr:col>
      <xdr:colOff>914400</xdr:colOff>
      <xdr:row>14</xdr:row>
      <xdr:rowOff>809625</xdr:rowOff>
    </xdr:to>
    <xdr:pic>
      <xdr:nvPicPr>
        <xdr:cNvPr id="2" name="Picture 2" descr="круги_все цвета"/>
        <xdr:cNvPicPr preferRelativeResize="1">
          <a:picLocks noChangeAspect="1"/>
        </xdr:cNvPicPr>
      </xdr:nvPicPr>
      <xdr:blipFill>
        <a:blip r:embed="rId2"/>
        <a:srcRect t="4586" r="49681" b="2752"/>
        <a:stretch>
          <a:fillRect/>
        </a:stretch>
      </xdr:blipFill>
      <xdr:spPr>
        <a:xfrm>
          <a:off x="4972050" y="7781925"/>
          <a:ext cx="515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18</xdr:row>
      <xdr:rowOff>38100</xdr:rowOff>
    </xdr:from>
    <xdr:to>
      <xdr:col>2</xdr:col>
      <xdr:colOff>1543050</xdr:colOff>
      <xdr:row>23</xdr:row>
      <xdr:rowOff>114300</xdr:rowOff>
    </xdr:to>
    <xdr:pic>
      <xdr:nvPicPr>
        <xdr:cNvPr id="3" name="Picture 40" descr="IMG_6649_ммм"/>
        <xdr:cNvPicPr preferRelativeResize="1">
          <a:picLocks noChangeAspect="1"/>
        </xdr:cNvPicPr>
      </xdr:nvPicPr>
      <xdr:blipFill>
        <a:blip r:embed="rId3"/>
        <a:srcRect t="15554" b="5926"/>
        <a:stretch>
          <a:fillRect/>
        </a:stretch>
      </xdr:blipFill>
      <xdr:spPr>
        <a:xfrm>
          <a:off x="714375" y="9267825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34</xdr:row>
      <xdr:rowOff>57150</xdr:rowOff>
    </xdr:from>
    <xdr:to>
      <xdr:col>2</xdr:col>
      <xdr:colOff>1685925</xdr:colOff>
      <xdr:row>41</xdr:row>
      <xdr:rowOff>38100</xdr:rowOff>
    </xdr:to>
    <xdr:pic>
      <xdr:nvPicPr>
        <xdr:cNvPr id="4" name="Picture 41" descr="IMG_6649_ммм"/>
        <xdr:cNvPicPr preferRelativeResize="1">
          <a:picLocks noChangeAspect="1"/>
        </xdr:cNvPicPr>
      </xdr:nvPicPr>
      <xdr:blipFill>
        <a:blip r:embed="rId3"/>
        <a:srcRect t="12675" b="4930"/>
        <a:stretch>
          <a:fillRect/>
        </a:stretch>
      </xdr:blipFill>
      <xdr:spPr>
        <a:xfrm>
          <a:off x="609600" y="11877675"/>
          <a:ext cx="1543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69</xdr:row>
      <xdr:rowOff>352425</xdr:rowOff>
    </xdr:from>
    <xdr:to>
      <xdr:col>2</xdr:col>
      <xdr:colOff>1695450</xdr:colOff>
      <xdr:row>69</xdr:row>
      <xdr:rowOff>1314450</xdr:rowOff>
    </xdr:to>
    <xdr:pic>
      <xdr:nvPicPr>
        <xdr:cNvPr id="5" name="Picture 83" descr="10parbi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17859375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95250</xdr:rowOff>
    </xdr:from>
    <xdr:to>
      <xdr:col>2</xdr:col>
      <xdr:colOff>1752600</xdr:colOff>
      <xdr:row>61</xdr:row>
      <xdr:rowOff>0</xdr:rowOff>
    </xdr:to>
    <xdr:pic>
      <xdr:nvPicPr>
        <xdr:cNvPr id="6" name="Picture 84" descr="20parb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1516380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</xdr:row>
      <xdr:rowOff>38100</xdr:rowOff>
    </xdr:from>
    <xdr:to>
      <xdr:col>8</xdr:col>
      <xdr:colOff>76200</xdr:colOff>
      <xdr:row>5</xdr:row>
      <xdr:rowOff>838200</xdr:rowOff>
    </xdr:to>
    <xdr:pic>
      <xdr:nvPicPr>
        <xdr:cNvPr id="7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156210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6</xdr:row>
      <xdr:rowOff>66675</xdr:rowOff>
    </xdr:from>
    <xdr:to>
      <xdr:col>8</xdr:col>
      <xdr:colOff>95250</xdr:colOff>
      <xdr:row>6</xdr:row>
      <xdr:rowOff>866775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24574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</xdr:row>
      <xdr:rowOff>28575</xdr:rowOff>
    </xdr:from>
    <xdr:to>
      <xdr:col>8</xdr:col>
      <xdr:colOff>85725</xdr:colOff>
      <xdr:row>7</xdr:row>
      <xdr:rowOff>857250</xdr:rowOff>
    </xdr:to>
    <xdr:pic>
      <xdr:nvPicPr>
        <xdr:cNvPr id="9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3333750"/>
          <a:ext cx="1362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10</xdr:row>
      <xdr:rowOff>38100</xdr:rowOff>
    </xdr:from>
    <xdr:to>
      <xdr:col>7</xdr:col>
      <xdr:colOff>228600</xdr:colOff>
      <xdr:row>10</xdr:row>
      <xdr:rowOff>742950</xdr:rowOff>
    </xdr:to>
    <xdr:pic>
      <xdr:nvPicPr>
        <xdr:cNvPr id="10" name="Picture 261"/>
        <xdr:cNvPicPr preferRelativeResize="1">
          <a:picLocks noChangeAspect="1"/>
        </xdr:cNvPicPr>
      </xdr:nvPicPr>
      <xdr:blipFill>
        <a:blip r:embed="rId8"/>
        <a:srcRect l="18988" t="3797" r="21940" b="5485"/>
        <a:stretch>
          <a:fillRect/>
        </a:stretch>
      </xdr:blipFill>
      <xdr:spPr>
        <a:xfrm>
          <a:off x="4600575" y="5915025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47625</xdr:rowOff>
    </xdr:from>
    <xdr:to>
      <xdr:col>8</xdr:col>
      <xdr:colOff>95250</xdr:colOff>
      <xdr:row>8</xdr:row>
      <xdr:rowOff>800100</xdr:rowOff>
    </xdr:to>
    <xdr:pic>
      <xdr:nvPicPr>
        <xdr:cNvPr id="11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19575" y="4267200"/>
          <a:ext cx="1257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9</xdr:row>
      <xdr:rowOff>85725</xdr:rowOff>
    </xdr:from>
    <xdr:to>
      <xdr:col>8</xdr:col>
      <xdr:colOff>142875</xdr:colOff>
      <xdr:row>9</xdr:row>
      <xdr:rowOff>800100</xdr:rowOff>
    </xdr:to>
    <xdr:pic>
      <xdr:nvPicPr>
        <xdr:cNvPr id="12" name="Picture 296"/>
        <xdr:cNvPicPr preferRelativeResize="1">
          <a:picLocks noChangeAspect="1"/>
        </xdr:cNvPicPr>
      </xdr:nvPicPr>
      <xdr:blipFill>
        <a:blip r:embed="rId10"/>
        <a:srcRect l="15032" t="16667" r="11764" b="9803"/>
        <a:stretch>
          <a:fillRect/>
        </a:stretch>
      </xdr:blipFill>
      <xdr:spPr>
        <a:xfrm>
          <a:off x="4314825" y="5133975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BJlCZuUbig5Ce" TargetMode="External" /><Relationship Id="rId2" Type="http://schemas.openxmlformats.org/officeDocument/2006/relationships/hyperlink" Target="https://yadi.sk/d/G0jJbbcIn2jS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smag.ru/" TargetMode="External" /><Relationship Id="rId2" Type="http://schemas.openxmlformats.org/officeDocument/2006/relationships/hyperlink" Target="mailto:opt@nosmag.ru" TargetMode="External" /><Relationship Id="rId3" Type="http://schemas.openxmlformats.org/officeDocument/2006/relationships/hyperlink" Target="http://nosmag.ru/d/179486/d/nedelka-cut_0.jpg" TargetMode="External" /><Relationship Id="rId4" Type="http://schemas.openxmlformats.org/officeDocument/2006/relationships/hyperlink" Target="https://yadi.sk/d/EYdKc1D_fZFZT" TargetMode="External" /><Relationship Id="rId5" Type="http://schemas.openxmlformats.org/officeDocument/2006/relationships/hyperlink" Target="http://nosmag.ru/64" TargetMode="External" /><Relationship Id="rId6" Type="http://schemas.openxmlformats.org/officeDocument/2006/relationships/hyperlink" Target="http://nosmag.ru/65" TargetMode="External" /><Relationship Id="rId7" Type="http://schemas.openxmlformats.org/officeDocument/2006/relationships/hyperlink" Target="https://yadi.sk/i/02v0yI3ZifvZU" TargetMode="External" /><Relationship Id="rId8" Type="http://schemas.openxmlformats.org/officeDocument/2006/relationships/hyperlink" Target="https://yadi.sk/i/ff46odymifvbp" TargetMode="External" /><Relationship Id="rId9" Type="http://schemas.openxmlformats.org/officeDocument/2006/relationships/hyperlink" Target="https://yadi.sk/i/pkrZaLS9ifvtf" TargetMode="External" /><Relationship Id="rId10" Type="http://schemas.openxmlformats.org/officeDocument/2006/relationships/hyperlink" Target="https://yadi.sk/i/UUaI_vklifvuS" TargetMode="External" /><Relationship Id="rId11" Type="http://schemas.openxmlformats.org/officeDocument/2006/relationships/hyperlink" Target="https://yadi.sk/i/opQTVxPaifvvK" TargetMode="External" /><Relationship Id="rId12" Type="http://schemas.openxmlformats.org/officeDocument/2006/relationships/hyperlink" Target="https://yadi.sk/i/q87OEuFJifvvy" TargetMode="External" /><Relationship Id="rId13" Type="http://schemas.openxmlformats.org/officeDocument/2006/relationships/hyperlink" Target="https://yadi.sk/i/i3f5-YBrifvwr" TargetMode="External" /><Relationship Id="rId14" Type="http://schemas.openxmlformats.org/officeDocument/2006/relationships/hyperlink" Target="https://yadi.sk/i/JgfdaLrjifw57" TargetMode="External" /><Relationship Id="rId15" Type="http://schemas.openxmlformats.org/officeDocument/2006/relationships/hyperlink" Target="https://yadi.sk/i/9eUFY2Ibifw6S" TargetMode="External" /><Relationship Id="rId16" Type="http://schemas.openxmlformats.org/officeDocument/2006/relationships/hyperlink" Target="https://yadi.sk/i/bbVt5vg6ifwG2" TargetMode="External" /><Relationship Id="rId17" Type="http://schemas.openxmlformats.org/officeDocument/2006/relationships/hyperlink" Target="https://yadi.sk/i/uNAXmbnzifwLp" TargetMode="External" /><Relationship Id="rId18" Type="http://schemas.openxmlformats.org/officeDocument/2006/relationships/hyperlink" Target="https://yadi.sk/i/WErr5U6ZifwMo" TargetMode="External" /><Relationship Id="rId19" Type="http://schemas.openxmlformats.org/officeDocument/2006/relationships/hyperlink" Target="https://yadi.sk/i/vzVpyaXlifwPf" TargetMode="External" /><Relationship Id="rId20" Type="http://schemas.openxmlformats.org/officeDocument/2006/relationships/hyperlink" Target="https://yadi.sk/i/Uuh4AUelifwQe" TargetMode="External" /><Relationship Id="rId21" Type="http://schemas.openxmlformats.org/officeDocument/2006/relationships/hyperlink" Target="https://yadi.sk/i/vSnwLgsRifwRb" TargetMode="External" /><Relationship Id="rId22" Type="http://schemas.openxmlformats.org/officeDocument/2006/relationships/hyperlink" Target="https://yadi.sk/i/5b5bgiABifwSY" TargetMode="External" /><Relationship Id="rId23" Type="http://schemas.openxmlformats.org/officeDocument/2006/relationships/hyperlink" Target="https://yadi.sk/i/dlsvoWVWifwTm" TargetMode="External" /><Relationship Id="rId24" Type="http://schemas.openxmlformats.org/officeDocument/2006/relationships/hyperlink" Target="https://yadi.sk/i/Dnse4_XxifwWi" TargetMode="External" /><Relationship Id="rId25" Type="http://schemas.openxmlformats.org/officeDocument/2006/relationships/hyperlink" Target="https://yadi.sk/i/2oszHjaEifwhd" TargetMode="External" /><Relationship Id="rId26" Type="http://schemas.openxmlformats.org/officeDocument/2006/relationships/hyperlink" Target="https://yadi.sk/i/JgfdaLrjifw57" TargetMode="External" /><Relationship Id="rId27" Type="http://schemas.openxmlformats.org/officeDocument/2006/relationships/hyperlink" Target="https://yadi.sk/i/bbVt5vg6ifwG2" TargetMode="External" /><Relationship Id="rId28" Type="http://schemas.openxmlformats.org/officeDocument/2006/relationships/hyperlink" Target="https://yadi.sk/i/uNAXmbnzifwLp" TargetMode="External" /><Relationship Id="rId29" Type="http://schemas.openxmlformats.org/officeDocument/2006/relationships/hyperlink" Target="https://yadi.sk/i/WErr5U6ZifwMo" TargetMode="External" /><Relationship Id="rId30" Type="http://schemas.openxmlformats.org/officeDocument/2006/relationships/hyperlink" Target="https://yadi.sk/i/vzVpyaXlifwPf" TargetMode="External" /><Relationship Id="rId31" Type="http://schemas.openxmlformats.org/officeDocument/2006/relationships/hyperlink" Target="https://yadi.sk/i/Uuh4AUelifwQe" TargetMode="External" /><Relationship Id="rId32" Type="http://schemas.openxmlformats.org/officeDocument/2006/relationships/hyperlink" Target="https://yadi.sk/i/vSnwLgsRifwRb" TargetMode="External" /><Relationship Id="rId33" Type="http://schemas.openxmlformats.org/officeDocument/2006/relationships/hyperlink" Target="https://yadi.sk/i/5b5bgiABifwSY" TargetMode="External" /><Relationship Id="rId34" Type="http://schemas.openxmlformats.org/officeDocument/2006/relationships/hyperlink" Target="https://yadi.sk/i/dlsvoWVWifwTm" TargetMode="External" /><Relationship Id="rId35" Type="http://schemas.openxmlformats.org/officeDocument/2006/relationships/hyperlink" Target="https://yadi.sk/i/Dnse4_XxifwWi" TargetMode="External" /><Relationship Id="rId36" Type="http://schemas.openxmlformats.org/officeDocument/2006/relationships/hyperlink" Target="https://yadi.sk/i/2oszHjaEifwhd" TargetMode="External" /><Relationship Id="rId37" Type="http://schemas.openxmlformats.org/officeDocument/2006/relationships/hyperlink" Target="https://yadi.sk/i/PCs5WZ-Lifwj3" TargetMode="External" /><Relationship Id="rId38" Type="http://schemas.openxmlformats.org/officeDocument/2006/relationships/hyperlink" Target="https://yadi.sk/i/02v0yI3ZifvZU" TargetMode="External" /><Relationship Id="rId39" Type="http://schemas.openxmlformats.org/officeDocument/2006/relationships/hyperlink" Target="https://yadi.sk/i/9eUFY2Ibifw6S" TargetMode="External" /><Relationship Id="rId40" Type="http://schemas.openxmlformats.org/officeDocument/2006/relationships/hyperlink" Target="https://yadi.sk/i/wS7uZ-L7jKUcS" TargetMode="External" /><Relationship Id="rId41" Type="http://schemas.openxmlformats.org/officeDocument/2006/relationships/hyperlink" Target="https://yadi.sk/i/xbD8Fyz3n2i5J" TargetMode="External" /><Relationship Id="rId42" Type="http://schemas.openxmlformats.org/officeDocument/2006/relationships/hyperlink" Target="https://yadi.sk/i/xjJrjDQdjKUXR" TargetMode="External" /><Relationship Id="rId43" Type="http://schemas.openxmlformats.org/officeDocument/2006/relationships/hyperlink" Target="https://yadi.sk/i/xjJrjDQdjKUXR" TargetMode="External" /><Relationship Id="rId44" Type="http://schemas.openxmlformats.org/officeDocument/2006/relationships/hyperlink" Target="https://yadi.sk/i/wS7uZ-L7jKUcS" TargetMode="External" /><Relationship Id="rId45" Type="http://schemas.openxmlformats.org/officeDocument/2006/relationships/hyperlink" Target="https://yadi.sk/i/SihogFlNjtHok" TargetMode="External" /><Relationship Id="rId46" Type="http://schemas.openxmlformats.org/officeDocument/2006/relationships/hyperlink" Target="https://yadi.sk/i/3E2F1fLIjtHt9" TargetMode="External" /><Relationship Id="rId47" Type="http://schemas.openxmlformats.org/officeDocument/2006/relationships/hyperlink" Target="https://yadi.sk/i/wzXwKe5tkZc4N" TargetMode="External" /><Relationship Id="rId48" Type="http://schemas.openxmlformats.org/officeDocument/2006/relationships/hyperlink" Target="https://yadi.sk/i/PCs5WZ-Lifwj3" TargetMode="External" /><Relationship Id="rId49" Type="http://schemas.openxmlformats.org/officeDocument/2006/relationships/hyperlink" Target="https://yadi.sk/i/V8zzmIcGn2Gsj" TargetMode="External" /><Relationship Id="rId50" Type="http://schemas.openxmlformats.org/officeDocument/2006/relationships/comments" Target="../comments2.xml" /><Relationship Id="rId51" Type="http://schemas.openxmlformats.org/officeDocument/2006/relationships/vmlDrawing" Target="../drawings/vmlDrawing1.vm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3.00390625" style="0" customWidth="1"/>
    <col min="2" max="3" width="50.75390625" style="0" customWidth="1"/>
  </cols>
  <sheetData>
    <row r="1" spans="1:24" s="18" customFormat="1" ht="12.75" customHeight="1">
      <c r="A1" s="251" t="s">
        <v>40</v>
      </c>
      <c r="B1" s="253" t="s">
        <v>41</v>
      </c>
      <c r="C1" s="25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18" customFormat="1" ht="25.5" customHeight="1">
      <c r="A2" s="252"/>
      <c r="B2" s="255" t="s">
        <v>92</v>
      </c>
      <c r="C2" s="25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18" customFormat="1" ht="25.5" customHeight="1">
      <c r="A3" s="252"/>
      <c r="B3" s="231" t="s">
        <v>42</v>
      </c>
      <c r="C3" s="24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8" customFormat="1" ht="12.75">
      <c r="A4" s="252"/>
      <c r="B4" s="231" t="s">
        <v>107</v>
      </c>
      <c r="C4" s="240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8" customFormat="1" ht="25.5" customHeight="1">
      <c r="A5" s="239" t="s">
        <v>102</v>
      </c>
      <c r="B5" s="231" t="s">
        <v>67</v>
      </c>
      <c r="C5" s="24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8" customFormat="1" ht="25.5" customHeight="1">
      <c r="A6" s="233"/>
      <c r="B6" s="231" t="s">
        <v>68</v>
      </c>
      <c r="C6" s="24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3" ht="14.25">
      <c r="A7" s="234"/>
      <c r="B7" s="259" t="s">
        <v>69</v>
      </c>
      <c r="C7" s="260"/>
    </row>
    <row r="8" spans="1:24" s="18" customFormat="1" ht="12.75">
      <c r="A8" s="244" t="s">
        <v>104</v>
      </c>
      <c r="B8" s="261" t="s">
        <v>77</v>
      </c>
      <c r="C8" s="26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18" customFormat="1" ht="27.75" customHeight="1">
      <c r="A9" s="245"/>
      <c r="B9" s="264" t="s">
        <v>110</v>
      </c>
      <c r="C9" s="265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8" customFormat="1" ht="15">
      <c r="A10" s="245"/>
      <c r="B10" s="137" t="s">
        <v>83</v>
      </c>
      <c r="C10" s="137" t="s">
        <v>76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8" customFormat="1" ht="25.5">
      <c r="A11" s="245"/>
      <c r="B11" s="140" t="s">
        <v>79</v>
      </c>
      <c r="C11" s="140" t="s">
        <v>78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8" customFormat="1" ht="51">
      <c r="A12" s="245"/>
      <c r="B12" s="139" t="s">
        <v>74</v>
      </c>
      <c r="C12" s="139" t="s">
        <v>75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8" customFormat="1" ht="76.5" customHeight="1">
      <c r="A13" s="246"/>
      <c r="B13" s="138" t="s">
        <v>72</v>
      </c>
      <c r="C13" s="138" t="s">
        <v>91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3" ht="38.25" customHeight="1">
      <c r="A14" s="241" t="s">
        <v>66</v>
      </c>
      <c r="B14" s="262" t="s">
        <v>101</v>
      </c>
      <c r="C14" s="263"/>
    </row>
    <row r="15" spans="1:3" ht="42" customHeight="1">
      <c r="A15" s="242"/>
      <c r="B15" s="247" t="s">
        <v>98</v>
      </c>
      <c r="C15" s="247"/>
    </row>
    <row r="16" spans="1:3" ht="25.5" customHeight="1" hidden="1">
      <c r="A16" s="242"/>
      <c r="B16" s="247"/>
      <c r="C16" s="247"/>
    </row>
    <row r="17" spans="1:3" ht="38.25" customHeight="1">
      <c r="A17" s="242"/>
      <c r="B17" s="247" t="s">
        <v>103</v>
      </c>
      <c r="C17" s="248"/>
    </row>
    <row r="18" spans="1:3" ht="27.75" customHeight="1">
      <c r="A18" s="243"/>
      <c r="B18" s="247" t="s">
        <v>105</v>
      </c>
      <c r="C18" s="247"/>
    </row>
    <row r="19" spans="1:3" ht="12.75">
      <c r="A19" s="235" t="s">
        <v>71</v>
      </c>
      <c r="B19" s="238" t="s">
        <v>109</v>
      </c>
      <c r="C19" s="238"/>
    </row>
    <row r="20" spans="1:3" s="216" customFormat="1" ht="40.5" customHeight="1">
      <c r="A20" s="236"/>
      <c r="B20" s="250" t="s">
        <v>112</v>
      </c>
      <c r="C20" s="250"/>
    </row>
    <row r="21" spans="1:3" ht="12.75">
      <c r="A21" s="237"/>
      <c r="B21" s="249" t="s">
        <v>113</v>
      </c>
      <c r="C21" s="249"/>
    </row>
    <row r="23" spans="1:3" ht="51" customHeight="1">
      <c r="A23" s="215" t="s">
        <v>100</v>
      </c>
      <c r="B23" s="257" t="s">
        <v>70</v>
      </c>
      <c r="C23" s="258"/>
    </row>
  </sheetData>
  <sheetProtection/>
  <mergeCells count="23">
    <mergeCell ref="B23:C23"/>
    <mergeCell ref="B6:C6"/>
    <mergeCell ref="B5:C5"/>
    <mergeCell ref="B7:C7"/>
    <mergeCell ref="B18:C18"/>
    <mergeCell ref="B8:C8"/>
    <mergeCell ref="B14:C14"/>
    <mergeCell ref="B16:C16"/>
    <mergeCell ref="B9:C9"/>
    <mergeCell ref="A1:A4"/>
    <mergeCell ref="B1:C1"/>
    <mergeCell ref="B2:C2"/>
    <mergeCell ref="B4:C4"/>
    <mergeCell ref="A19:A21"/>
    <mergeCell ref="B19:C19"/>
    <mergeCell ref="A5:A7"/>
    <mergeCell ref="B3:C3"/>
    <mergeCell ref="A14:A18"/>
    <mergeCell ref="A8:A13"/>
    <mergeCell ref="B17:C17"/>
    <mergeCell ref="B15:C15"/>
    <mergeCell ref="B21:C21"/>
    <mergeCell ref="B20:C20"/>
  </mergeCells>
  <hyperlinks>
    <hyperlink ref="B7" r:id="rId1" display="Все кейсы можно посмотреть здесь."/>
    <hyperlink ref="B21:C21" r:id="rId2" display="Смотреть фото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8"/>
  <sheetViews>
    <sheetView tabSelected="1" zoomScale="85" zoomScaleNormal="85" zoomScaleSheetLayoutView="100" zoomScalePageLayoutView="0" workbookViewId="0" topLeftCell="A1">
      <selection activeCell="B10" sqref="B10:O10"/>
    </sheetView>
  </sheetViews>
  <sheetFormatPr defaultColWidth="18.25390625" defaultRowHeight="12.75" outlineLevelRow="1"/>
  <cols>
    <col min="1" max="1" width="2.125" style="8" customWidth="1"/>
    <col min="2" max="2" width="4.00390625" style="18" customWidth="1"/>
    <col min="3" max="3" width="23.875" style="7" customWidth="1"/>
    <col min="4" max="4" width="15.125" style="7" customWidth="1"/>
    <col min="5" max="10" width="6.375" style="18" customWidth="1"/>
    <col min="11" max="12" width="8.875" style="18" customWidth="1"/>
    <col min="13" max="13" width="8.875" style="75" customWidth="1"/>
    <col min="14" max="14" width="10.875" style="44" bestFit="1" customWidth="1"/>
    <col min="15" max="15" width="14.625" style="45" customWidth="1"/>
    <col min="16" max="16" width="8.875" style="18" customWidth="1"/>
    <col min="17" max="17" width="18.25390625" style="84" customWidth="1"/>
    <col min="18" max="16384" width="18.25390625" style="18" customWidth="1"/>
  </cols>
  <sheetData>
    <row r="1" spans="1:17" s="2" customFormat="1" ht="18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Q1" s="82"/>
    </row>
    <row r="2" spans="1:17" s="2" customFormat="1" ht="7.5" customHeight="1" thickBot="1">
      <c r="A2" s="3"/>
      <c r="G2" s="1"/>
      <c r="H2" s="1"/>
      <c r="I2" s="1"/>
      <c r="J2" s="1"/>
      <c r="K2" s="1"/>
      <c r="L2" s="1"/>
      <c r="M2" s="1"/>
      <c r="N2" s="1"/>
      <c r="O2" s="1"/>
      <c r="Q2" s="82"/>
    </row>
    <row r="3" spans="1:17" s="7" customFormat="1" ht="54.75" customHeight="1" thickBot="1">
      <c r="A3" s="5"/>
      <c r="B3" s="333" t="s">
        <v>89</v>
      </c>
      <c r="C3" s="334"/>
      <c r="D3" s="334"/>
      <c r="E3" s="334"/>
      <c r="F3" s="415" t="s">
        <v>90</v>
      </c>
      <c r="G3" s="415"/>
      <c r="H3" s="415"/>
      <c r="I3" s="415"/>
      <c r="J3" s="415"/>
      <c r="K3" s="415"/>
      <c r="L3" s="415"/>
      <c r="M3" s="402" t="s">
        <v>87</v>
      </c>
      <c r="N3" s="402"/>
      <c r="O3" s="403"/>
      <c r="P3" s="83"/>
      <c r="Q3" s="83"/>
    </row>
    <row r="4" spans="1:18" s="7" customFormat="1" ht="13.5" customHeight="1">
      <c r="A4" s="5"/>
      <c r="B4" s="331" t="s">
        <v>2</v>
      </c>
      <c r="C4" s="335" t="s">
        <v>3</v>
      </c>
      <c r="D4" s="310" t="s">
        <v>73</v>
      </c>
      <c r="E4" s="299"/>
      <c r="F4" s="299"/>
      <c r="G4" s="299"/>
      <c r="H4" s="299"/>
      <c r="I4" s="299"/>
      <c r="J4" s="300"/>
      <c r="K4" s="299" t="s">
        <v>5</v>
      </c>
      <c r="L4" s="299"/>
      <c r="M4" s="300"/>
      <c r="N4" s="308" t="s">
        <v>6</v>
      </c>
      <c r="O4" s="329" t="s">
        <v>7</v>
      </c>
      <c r="Q4" s="83"/>
      <c r="R4" s="83"/>
    </row>
    <row r="5" spans="1:18" s="7" customFormat="1" ht="26.25" thickBot="1">
      <c r="A5" s="8"/>
      <c r="B5" s="332"/>
      <c r="C5" s="336"/>
      <c r="D5" s="311"/>
      <c r="E5" s="312"/>
      <c r="F5" s="312"/>
      <c r="G5" s="312"/>
      <c r="H5" s="312"/>
      <c r="I5" s="312"/>
      <c r="J5" s="313"/>
      <c r="K5" s="135" t="s">
        <v>8</v>
      </c>
      <c r="L5" s="130" t="s">
        <v>9</v>
      </c>
      <c r="M5" s="166" t="s">
        <v>10</v>
      </c>
      <c r="N5" s="309"/>
      <c r="O5" s="330"/>
      <c r="P5" s="100"/>
      <c r="Q5" s="83"/>
      <c r="R5" s="83"/>
    </row>
    <row r="6" spans="1:18" ht="68.25" customHeight="1">
      <c r="A6" s="9"/>
      <c r="B6" s="133">
        <v>1</v>
      </c>
      <c r="C6" s="131" t="s">
        <v>82</v>
      </c>
      <c r="D6" s="134" t="s">
        <v>108</v>
      </c>
      <c r="E6" s="314"/>
      <c r="F6" s="314"/>
      <c r="G6" s="314"/>
      <c r="H6" s="314"/>
      <c r="I6" s="314"/>
      <c r="J6" s="315"/>
      <c r="K6" s="162"/>
      <c r="L6" s="16"/>
      <c r="M6" s="106"/>
      <c r="N6" s="165">
        <f aca="true" t="shared" si="0" ref="N6:N11">SUM(K6:M6)</f>
        <v>0</v>
      </c>
      <c r="O6" s="17">
        <v>1390</v>
      </c>
      <c r="P6" s="8"/>
      <c r="Q6" s="83"/>
      <c r="R6" s="83"/>
    </row>
    <row r="7" spans="1:26" s="37" customFormat="1" ht="72" customHeight="1">
      <c r="A7" s="36"/>
      <c r="B7" s="19">
        <v>2</v>
      </c>
      <c r="C7" s="131" t="s">
        <v>81</v>
      </c>
      <c r="D7" s="141" t="s">
        <v>108</v>
      </c>
      <c r="E7" s="316"/>
      <c r="F7" s="316"/>
      <c r="G7" s="316"/>
      <c r="H7" s="316"/>
      <c r="I7" s="316"/>
      <c r="J7" s="317"/>
      <c r="K7" s="163"/>
      <c r="L7" s="24"/>
      <c r="M7" s="103"/>
      <c r="N7" s="26">
        <f t="shared" si="0"/>
        <v>0</v>
      </c>
      <c r="O7" s="27">
        <v>990</v>
      </c>
      <c r="P7"/>
      <c r="Q7" s="83"/>
      <c r="R7" s="83"/>
      <c r="S7" s="18"/>
      <c r="T7" s="18"/>
      <c r="U7" s="18"/>
      <c r="V7" s="18"/>
      <c r="W7" s="18"/>
      <c r="X7" s="18"/>
      <c r="Y7" s="18"/>
      <c r="Z7" s="18"/>
    </row>
    <row r="8" spans="1:26" s="37" customFormat="1" ht="72" customHeight="1">
      <c r="A8" s="36"/>
      <c r="B8" s="19">
        <v>3</v>
      </c>
      <c r="C8" s="131" t="s">
        <v>80</v>
      </c>
      <c r="D8" s="132" t="s">
        <v>64</v>
      </c>
      <c r="E8" s="266"/>
      <c r="F8" s="266"/>
      <c r="G8" s="266"/>
      <c r="H8" s="266"/>
      <c r="I8" s="266"/>
      <c r="J8" s="301"/>
      <c r="K8" s="163"/>
      <c r="L8" s="24"/>
      <c r="M8" s="103"/>
      <c r="N8" s="26">
        <f t="shared" si="0"/>
        <v>0</v>
      </c>
      <c r="O8" s="27">
        <v>1090</v>
      </c>
      <c r="P8" s="8"/>
      <c r="Q8" s="83"/>
      <c r="R8" s="83"/>
      <c r="S8" s="18"/>
      <c r="T8" s="18"/>
      <c r="U8" s="18"/>
      <c r="V8" s="18"/>
      <c r="W8" s="18"/>
      <c r="X8" s="18"/>
      <c r="Y8" s="18"/>
      <c r="Z8" s="18"/>
    </row>
    <row r="9" spans="1:26" s="37" customFormat="1" ht="65.25" customHeight="1">
      <c r="A9" s="36"/>
      <c r="B9" s="230">
        <v>4</v>
      </c>
      <c r="C9" s="131" t="s">
        <v>63</v>
      </c>
      <c r="D9" s="132" t="s">
        <v>64</v>
      </c>
      <c r="E9" s="266"/>
      <c r="F9" s="266"/>
      <c r="G9" s="266"/>
      <c r="H9" s="266"/>
      <c r="I9" s="266"/>
      <c r="J9" s="267"/>
      <c r="K9" s="163"/>
      <c r="L9" s="24"/>
      <c r="M9" s="228"/>
      <c r="N9" s="26">
        <f t="shared" si="0"/>
        <v>0</v>
      </c>
      <c r="O9" s="229">
        <v>590</v>
      </c>
      <c r="P9" s="8"/>
      <c r="Q9" s="83"/>
      <c r="R9" s="83"/>
      <c r="S9" s="18"/>
      <c r="T9" s="18"/>
      <c r="U9" s="18"/>
      <c r="V9" s="18"/>
      <c r="W9" s="18"/>
      <c r="X9" s="18"/>
      <c r="Y9" s="18"/>
      <c r="Z9" s="18"/>
    </row>
    <row r="10" spans="1:26" s="221" customFormat="1" ht="65.25" customHeight="1" thickBot="1">
      <c r="A10" s="217"/>
      <c r="B10" s="227">
        <v>4</v>
      </c>
      <c r="C10" s="444" t="s">
        <v>111</v>
      </c>
      <c r="D10" s="232" t="s">
        <v>64</v>
      </c>
      <c r="E10" s="302"/>
      <c r="F10" s="302"/>
      <c r="G10" s="302"/>
      <c r="H10" s="302"/>
      <c r="I10" s="302"/>
      <c r="J10" s="303"/>
      <c r="K10" s="222"/>
      <c r="L10" s="223"/>
      <c r="M10" s="224"/>
      <c r="N10" s="225">
        <f t="shared" si="0"/>
        <v>0</v>
      </c>
      <c r="O10" s="226">
        <v>390</v>
      </c>
      <c r="P10" s="218"/>
      <c r="Q10" s="219"/>
      <c r="R10" s="219"/>
      <c r="S10" s="220"/>
      <c r="T10" s="220"/>
      <c r="U10" s="220"/>
      <c r="V10" s="220"/>
      <c r="W10" s="220"/>
      <c r="X10" s="220"/>
      <c r="Y10" s="220"/>
      <c r="Z10" s="220"/>
    </row>
    <row r="11" spans="1:26" s="37" customFormat="1" ht="65.25" customHeight="1" thickBot="1">
      <c r="A11" s="36"/>
      <c r="B11" s="67">
        <v>5</v>
      </c>
      <c r="C11" s="186" t="s">
        <v>93</v>
      </c>
      <c r="D11" s="187" t="s">
        <v>64</v>
      </c>
      <c r="E11" s="436"/>
      <c r="F11" s="437"/>
      <c r="G11" s="437"/>
      <c r="H11" s="437"/>
      <c r="I11" s="437"/>
      <c r="J11" s="438"/>
      <c r="K11" s="182"/>
      <c r="L11" s="183"/>
      <c r="M11" s="184"/>
      <c r="N11" s="185">
        <f t="shared" si="0"/>
        <v>0</v>
      </c>
      <c r="O11" s="69">
        <v>40</v>
      </c>
      <c r="P11" s="8"/>
      <c r="Q11" s="83"/>
      <c r="R11" s="83"/>
      <c r="S11" s="18"/>
      <c r="T11" s="18"/>
      <c r="U11" s="18"/>
      <c r="V11" s="18"/>
      <c r="W11" s="18"/>
      <c r="X11" s="18"/>
      <c r="Y11" s="18"/>
      <c r="Z11" s="18"/>
    </row>
    <row r="12" spans="1:26" s="37" customFormat="1" ht="16.5" thickBot="1">
      <c r="A12" s="36"/>
      <c r="B12" s="143"/>
      <c r="C12" s="167"/>
      <c r="D12" s="168"/>
      <c r="E12" s="168"/>
      <c r="F12" s="144"/>
      <c r="G12" s="144"/>
      <c r="H12" s="144"/>
      <c r="I12" s="144"/>
      <c r="J12" s="144"/>
      <c r="K12" s="145"/>
      <c r="L12" s="145"/>
      <c r="M12" s="89" t="s">
        <v>13</v>
      </c>
      <c r="N12" s="179">
        <f>SUM(N6:N10)</f>
        <v>0</v>
      </c>
      <c r="O12" s="58">
        <f>SUMPRODUCT(O6:O11,N6:N11)</f>
        <v>0</v>
      </c>
      <c r="P12" s="8"/>
      <c r="Q12" s="83"/>
      <c r="R12" s="83"/>
      <c r="S12" s="18"/>
      <c r="T12" s="18"/>
      <c r="U12" s="18"/>
      <c r="V12" s="18"/>
      <c r="W12" s="18"/>
      <c r="X12" s="18"/>
      <c r="Y12" s="18"/>
      <c r="Z12" s="18"/>
    </row>
    <row r="13" spans="1:17" s="2" customFormat="1" ht="7.5" customHeight="1" thickBot="1">
      <c r="A13" s="3"/>
      <c r="G13" s="1"/>
      <c r="H13" s="1"/>
      <c r="I13" s="1"/>
      <c r="J13" s="1"/>
      <c r="K13" s="1"/>
      <c r="L13" s="1"/>
      <c r="M13" s="1"/>
      <c r="N13" s="1"/>
      <c r="O13" s="1"/>
      <c r="Q13" s="82"/>
    </row>
    <row r="14" spans="1:17" s="2" customFormat="1" ht="57" customHeight="1" thickBot="1">
      <c r="A14" s="3"/>
      <c r="B14" s="333" t="s">
        <v>85</v>
      </c>
      <c r="C14" s="334"/>
      <c r="D14" s="334"/>
      <c r="E14" s="334"/>
      <c r="F14" s="415" t="s">
        <v>86</v>
      </c>
      <c r="G14" s="415"/>
      <c r="H14" s="415"/>
      <c r="I14" s="415"/>
      <c r="J14" s="415"/>
      <c r="K14" s="415"/>
      <c r="L14" s="415"/>
      <c r="M14" s="402" t="s">
        <v>88</v>
      </c>
      <c r="N14" s="402"/>
      <c r="O14" s="403"/>
      <c r="Q14" s="82"/>
    </row>
    <row r="15" spans="1:17" s="129" customFormat="1" ht="65.25" customHeight="1" thickBot="1">
      <c r="A15" s="127"/>
      <c r="B15" s="440" t="s">
        <v>99</v>
      </c>
      <c r="C15" s="441"/>
      <c r="D15" s="441"/>
      <c r="E15" s="441"/>
      <c r="F15" s="441"/>
      <c r="G15" s="442"/>
      <c r="H15" s="409"/>
      <c r="I15" s="410"/>
      <c r="J15" s="410"/>
      <c r="K15" s="410"/>
      <c r="L15" s="410"/>
      <c r="M15" s="410"/>
      <c r="N15" s="410"/>
      <c r="O15" s="411"/>
      <c r="P15" s="352" t="s">
        <v>1</v>
      </c>
      <c r="Q15" s="128"/>
    </row>
    <row r="16" spans="1:16" s="7" customFormat="1" ht="13.5" thickBot="1">
      <c r="A16" s="5"/>
      <c r="B16" s="337" t="s">
        <v>2</v>
      </c>
      <c r="C16" s="325" t="s">
        <v>3</v>
      </c>
      <c r="D16" s="327" t="s">
        <v>57</v>
      </c>
      <c r="E16" s="323" t="s">
        <v>4</v>
      </c>
      <c r="F16" s="324"/>
      <c r="G16" s="324"/>
      <c r="H16" s="324"/>
      <c r="I16" s="324"/>
      <c r="J16" s="324"/>
      <c r="K16" s="327" t="s">
        <v>5</v>
      </c>
      <c r="L16" s="299"/>
      <c r="M16" s="299"/>
      <c r="N16" s="321" t="s">
        <v>6</v>
      </c>
      <c r="O16" s="319" t="s">
        <v>7</v>
      </c>
      <c r="P16" s="353"/>
    </row>
    <row r="17" spans="1:17" s="7" customFormat="1" ht="26.25" thickBot="1">
      <c r="A17" s="8"/>
      <c r="B17" s="338"/>
      <c r="C17" s="326"/>
      <c r="D17" s="328"/>
      <c r="E17" s="107">
        <v>1</v>
      </c>
      <c r="F17" s="90">
        <v>2</v>
      </c>
      <c r="G17" s="91">
        <v>3</v>
      </c>
      <c r="H17" s="92">
        <v>4</v>
      </c>
      <c r="I17" s="93">
        <v>5</v>
      </c>
      <c r="J17" s="94">
        <v>6</v>
      </c>
      <c r="K17" s="110" t="s">
        <v>8</v>
      </c>
      <c r="L17" s="111" t="s">
        <v>9</v>
      </c>
      <c r="M17" s="112" t="s">
        <v>10</v>
      </c>
      <c r="N17" s="322"/>
      <c r="O17" s="320"/>
      <c r="P17" s="354"/>
      <c r="Q17" s="100"/>
    </row>
    <row r="18" spans="1:17" ht="12.75" customHeight="1">
      <c r="A18" s="9"/>
      <c r="B18" s="113">
        <f>B11+1</f>
        <v>6</v>
      </c>
      <c r="C18" s="342" t="s">
        <v>82</v>
      </c>
      <c r="D18" s="123" t="s">
        <v>64</v>
      </c>
      <c r="E18" s="10">
        <v>30</v>
      </c>
      <c r="F18" s="11"/>
      <c r="G18" s="12"/>
      <c r="H18" s="13"/>
      <c r="I18" s="14"/>
      <c r="J18" s="15"/>
      <c r="K18" s="162"/>
      <c r="L18" s="16">
        <v>1</v>
      </c>
      <c r="M18" s="106">
        <v>1</v>
      </c>
      <c r="N18" s="122">
        <f>SUM(K18:M18)</f>
        <v>2</v>
      </c>
      <c r="O18" s="268">
        <v>1690</v>
      </c>
      <c r="P18" s="271">
        <f>SUM(N18:N31)</f>
        <v>2</v>
      </c>
      <c r="Q18" s="101"/>
    </row>
    <row r="19" spans="1:17" ht="12.75" customHeight="1">
      <c r="A19" s="9"/>
      <c r="B19" s="121">
        <f>B18+1</f>
        <v>7</v>
      </c>
      <c r="C19" s="343"/>
      <c r="D19" s="124" t="s">
        <v>43</v>
      </c>
      <c r="E19" s="109">
        <v>10</v>
      </c>
      <c r="F19" s="95"/>
      <c r="G19" s="96">
        <v>5</v>
      </c>
      <c r="H19" s="97">
        <v>5</v>
      </c>
      <c r="I19" s="98">
        <v>5</v>
      </c>
      <c r="J19" s="172">
        <v>5</v>
      </c>
      <c r="K19" s="170"/>
      <c r="L19" s="99"/>
      <c r="M19" s="105"/>
      <c r="N19" s="25">
        <f>SUM(K19:M19)</f>
        <v>0</v>
      </c>
      <c r="O19" s="269"/>
      <c r="P19" s="272"/>
      <c r="Q19" s="101"/>
    </row>
    <row r="20" spans="1:17" ht="12.75" customHeight="1">
      <c r="A20" s="9"/>
      <c r="B20" s="121">
        <f aca="true" t="shared" si="1" ref="B20:B69">B19+1</f>
        <v>8</v>
      </c>
      <c r="C20" s="343"/>
      <c r="D20" s="125" t="s">
        <v>44</v>
      </c>
      <c r="E20" s="108">
        <v>20</v>
      </c>
      <c r="F20" s="20"/>
      <c r="G20" s="21"/>
      <c r="H20" s="22"/>
      <c r="I20" s="23">
        <v>5</v>
      </c>
      <c r="J20" s="173">
        <v>5</v>
      </c>
      <c r="K20" s="163"/>
      <c r="L20" s="24"/>
      <c r="M20" s="103"/>
      <c r="N20" s="26">
        <f aca="true" t="shared" si="2" ref="N20:N70">SUM(K20:M20)</f>
        <v>0</v>
      </c>
      <c r="O20" s="269"/>
      <c r="P20" s="272"/>
      <c r="Q20" s="101"/>
    </row>
    <row r="21" spans="1:17" ht="12.75" customHeight="1">
      <c r="A21" s="9"/>
      <c r="B21" s="121">
        <f t="shared" si="1"/>
        <v>9</v>
      </c>
      <c r="C21" s="343"/>
      <c r="D21" s="125" t="s">
        <v>45</v>
      </c>
      <c r="E21" s="108">
        <v>20</v>
      </c>
      <c r="F21" s="20"/>
      <c r="G21" s="21"/>
      <c r="H21" s="22">
        <v>5</v>
      </c>
      <c r="I21" s="23">
        <v>5</v>
      </c>
      <c r="J21" s="173"/>
      <c r="K21" s="163"/>
      <c r="L21" s="24"/>
      <c r="M21" s="103"/>
      <c r="N21" s="26">
        <f t="shared" si="2"/>
        <v>0</v>
      </c>
      <c r="O21" s="269"/>
      <c r="P21" s="272"/>
      <c r="Q21" s="101"/>
    </row>
    <row r="22" spans="1:17" ht="12.75" customHeight="1">
      <c r="A22" s="9"/>
      <c r="B22" s="121">
        <f t="shared" si="1"/>
        <v>10</v>
      </c>
      <c r="C22" s="343"/>
      <c r="D22" s="125" t="s">
        <v>46</v>
      </c>
      <c r="E22" s="108">
        <v>15</v>
      </c>
      <c r="F22" s="20">
        <v>5</v>
      </c>
      <c r="G22" s="21"/>
      <c r="H22" s="22">
        <v>5</v>
      </c>
      <c r="I22" s="23"/>
      <c r="J22" s="173">
        <v>5</v>
      </c>
      <c r="K22" s="163"/>
      <c r="L22" s="24"/>
      <c r="M22" s="103"/>
      <c r="N22" s="26">
        <f t="shared" si="2"/>
        <v>0</v>
      </c>
      <c r="O22" s="269"/>
      <c r="P22" s="272"/>
      <c r="Q22" s="101"/>
    </row>
    <row r="23" spans="1:17" ht="12.75" customHeight="1">
      <c r="A23" s="9"/>
      <c r="B23" s="121">
        <f t="shared" si="1"/>
        <v>11</v>
      </c>
      <c r="C23" s="343"/>
      <c r="D23" s="125" t="s">
        <v>47</v>
      </c>
      <c r="E23" s="108">
        <v>15</v>
      </c>
      <c r="F23" s="20">
        <v>5</v>
      </c>
      <c r="G23" s="21"/>
      <c r="H23" s="22"/>
      <c r="I23" s="23">
        <v>5</v>
      </c>
      <c r="J23" s="173">
        <v>5</v>
      </c>
      <c r="K23" s="163"/>
      <c r="L23" s="24"/>
      <c r="M23" s="103"/>
      <c r="N23" s="26">
        <f t="shared" si="2"/>
        <v>0</v>
      </c>
      <c r="O23" s="269"/>
      <c r="P23" s="272"/>
      <c r="Q23" s="101"/>
    </row>
    <row r="24" spans="1:17" ht="12.75" customHeight="1" thickBot="1">
      <c r="A24" s="9"/>
      <c r="B24" s="169">
        <f t="shared" si="1"/>
        <v>12</v>
      </c>
      <c r="C24" s="343"/>
      <c r="D24" s="209" t="s">
        <v>48</v>
      </c>
      <c r="E24" s="203">
        <v>15</v>
      </c>
      <c r="F24" s="29">
        <v>5</v>
      </c>
      <c r="G24" s="30">
        <v>5</v>
      </c>
      <c r="H24" s="31"/>
      <c r="I24" s="32">
        <v>5</v>
      </c>
      <c r="J24" s="204"/>
      <c r="K24" s="164"/>
      <c r="L24" s="34"/>
      <c r="M24" s="205"/>
      <c r="N24" s="35">
        <f t="shared" si="2"/>
        <v>0</v>
      </c>
      <c r="O24" s="269"/>
      <c r="P24" s="272"/>
      <c r="Q24" s="101"/>
    </row>
    <row r="25" spans="1:17" ht="12.75" customHeight="1" outlineLevel="1">
      <c r="A25" s="9"/>
      <c r="B25" s="121">
        <f t="shared" si="1"/>
        <v>13</v>
      </c>
      <c r="C25" s="343"/>
      <c r="D25" s="207" t="s">
        <v>95</v>
      </c>
      <c r="E25" s="208"/>
      <c r="F25" s="95"/>
      <c r="G25" s="96"/>
      <c r="H25" s="97"/>
      <c r="I25" s="98"/>
      <c r="J25" s="172"/>
      <c r="K25" s="170"/>
      <c r="L25" s="99"/>
      <c r="M25" s="105"/>
      <c r="N25" s="25">
        <f t="shared" si="2"/>
        <v>0</v>
      </c>
      <c r="O25" s="269"/>
      <c r="P25" s="272"/>
      <c r="Q25" s="101"/>
    </row>
    <row r="26" spans="1:17" ht="12.75" customHeight="1" outlineLevel="1">
      <c r="A26" s="9"/>
      <c r="B26" s="121">
        <f>B25+1</f>
        <v>14</v>
      </c>
      <c r="C26" s="343"/>
      <c r="D26" s="200" t="s">
        <v>95</v>
      </c>
      <c r="E26" s="108"/>
      <c r="F26" s="20"/>
      <c r="G26" s="21"/>
      <c r="H26" s="22"/>
      <c r="I26" s="23"/>
      <c r="J26" s="173"/>
      <c r="K26" s="163"/>
      <c r="L26" s="24"/>
      <c r="M26" s="103"/>
      <c r="N26" s="26">
        <f>SUM(K26:M26)</f>
        <v>0</v>
      </c>
      <c r="O26" s="269"/>
      <c r="P26" s="272"/>
      <c r="Q26" s="101"/>
    </row>
    <row r="27" spans="1:17" ht="12.75" customHeight="1" outlineLevel="1">
      <c r="A27" s="9"/>
      <c r="B27" s="121">
        <f>B26+1</f>
        <v>15</v>
      </c>
      <c r="C27" s="343"/>
      <c r="D27" s="200" t="s">
        <v>95</v>
      </c>
      <c r="E27" s="108"/>
      <c r="F27" s="20"/>
      <c r="G27" s="21"/>
      <c r="H27" s="22"/>
      <c r="I27" s="23"/>
      <c r="J27" s="173"/>
      <c r="K27" s="163"/>
      <c r="L27" s="24"/>
      <c r="M27" s="103"/>
      <c r="N27" s="26">
        <f>SUM(K27:M27)</f>
        <v>0</v>
      </c>
      <c r="O27" s="269"/>
      <c r="P27" s="272"/>
      <c r="Q27" s="101"/>
    </row>
    <row r="28" spans="1:17" ht="12.75" customHeight="1" outlineLevel="1">
      <c r="A28" s="9"/>
      <c r="B28" s="121">
        <f>B27+1</f>
        <v>16</v>
      </c>
      <c r="C28" s="343"/>
      <c r="D28" s="200" t="s">
        <v>95</v>
      </c>
      <c r="E28" s="108"/>
      <c r="F28" s="20"/>
      <c r="G28" s="21"/>
      <c r="H28" s="22"/>
      <c r="I28" s="23"/>
      <c r="J28" s="173"/>
      <c r="K28" s="163"/>
      <c r="L28" s="24"/>
      <c r="M28" s="103"/>
      <c r="N28" s="26">
        <f t="shared" si="2"/>
        <v>0</v>
      </c>
      <c r="O28" s="269"/>
      <c r="P28" s="272"/>
      <c r="Q28" s="101"/>
    </row>
    <row r="29" spans="1:17" ht="12.75" customHeight="1" outlineLevel="1">
      <c r="A29" s="9"/>
      <c r="B29" s="121">
        <f t="shared" si="1"/>
        <v>17</v>
      </c>
      <c r="C29" s="343"/>
      <c r="D29" s="200" t="s">
        <v>95</v>
      </c>
      <c r="E29" s="108"/>
      <c r="F29" s="20"/>
      <c r="G29" s="21"/>
      <c r="H29" s="22"/>
      <c r="I29" s="23"/>
      <c r="J29" s="173"/>
      <c r="K29" s="163"/>
      <c r="L29" s="24"/>
      <c r="M29" s="103"/>
      <c r="N29" s="26">
        <f t="shared" si="2"/>
        <v>0</v>
      </c>
      <c r="O29" s="269"/>
      <c r="P29" s="272"/>
      <c r="Q29" s="101"/>
    </row>
    <row r="30" spans="1:17" ht="12.75" customHeight="1" outlineLevel="1">
      <c r="A30" s="9"/>
      <c r="B30" s="121">
        <f t="shared" si="1"/>
        <v>18</v>
      </c>
      <c r="C30" s="343"/>
      <c r="D30" s="200" t="s">
        <v>95</v>
      </c>
      <c r="E30" s="108"/>
      <c r="F30" s="20"/>
      <c r="G30" s="21"/>
      <c r="H30" s="22"/>
      <c r="I30" s="23"/>
      <c r="J30" s="173"/>
      <c r="K30" s="163"/>
      <c r="L30" s="24"/>
      <c r="M30" s="103"/>
      <c r="N30" s="26">
        <f t="shared" si="2"/>
        <v>0</v>
      </c>
      <c r="O30" s="269"/>
      <c r="P30" s="272"/>
      <c r="Q30" s="101"/>
    </row>
    <row r="31" spans="1:17" ht="12.75" customHeight="1" outlineLevel="1" thickBot="1">
      <c r="A31" s="9"/>
      <c r="B31" s="169">
        <f t="shared" si="1"/>
        <v>19</v>
      </c>
      <c r="C31" s="344"/>
      <c r="D31" s="200" t="s">
        <v>95</v>
      </c>
      <c r="E31" s="203"/>
      <c r="F31" s="29"/>
      <c r="G31" s="30"/>
      <c r="H31" s="31"/>
      <c r="I31" s="32"/>
      <c r="J31" s="204"/>
      <c r="K31" s="164"/>
      <c r="L31" s="34"/>
      <c r="M31" s="205"/>
      <c r="N31" s="35">
        <f t="shared" si="2"/>
        <v>0</v>
      </c>
      <c r="O31" s="270"/>
      <c r="P31" s="273"/>
      <c r="Q31" s="101"/>
    </row>
    <row r="32" spans="1:26" s="37" customFormat="1" ht="12.75" customHeight="1">
      <c r="A32" s="36"/>
      <c r="B32" s="121">
        <f t="shared" si="1"/>
        <v>20</v>
      </c>
      <c r="C32" s="342" t="s">
        <v>81</v>
      </c>
      <c r="D32" s="123" t="s">
        <v>64</v>
      </c>
      <c r="E32" s="109">
        <v>20</v>
      </c>
      <c r="F32" s="95"/>
      <c r="G32" s="96"/>
      <c r="H32" s="97"/>
      <c r="I32" s="98"/>
      <c r="J32" s="172"/>
      <c r="K32" s="170"/>
      <c r="L32" s="99"/>
      <c r="M32" s="105"/>
      <c r="N32" s="25">
        <f t="shared" si="2"/>
        <v>0</v>
      </c>
      <c r="O32" s="268">
        <v>1220</v>
      </c>
      <c r="P32" s="271">
        <f>SUM(N32:N50)</f>
        <v>0</v>
      </c>
      <c r="Q32" s="101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37" customFormat="1" ht="12.75" customHeight="1">
      <c r="A33" s="36"/>
      <c r="B33" s="121">
        <f t="shared" si="1"/>
        <v>21</v>
      </c>
      <c r="C33" s="343"/>
      <c r="D33" s="124" t="s">
        <v>43</v>
      </c>
      <c r="E33" s="109">
        <v>6</v>
      </c>
      <c r="F33" s="95"/>
      <c r="G33" s="96">
        <v>3</v>
      </c>
      <c r="H33" s="97">
        <v>3</v>
      </c>
      <c r="I33" s="98">
        <v>4</v>
      </c>
      <c r="J33" s="172">
        <v>4</v>
      </c>
      <c r="K33" s="163"/>
      <c r="L33" s="24"/>
      <c r="M33" s="105"/>
      <c r="N33" s="25">
        <f>SUM(K33:M33)</f>
        <v>0</v>
      </c>
      <c r="O33" s="269"/>
      <c r="P33" s="272"/>
      <c r="Q33" s="101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37" customFormat="1" ht="12.75" customHeight="1">
      <c r="A34" s="36"/>
      <c r="B34" s="121">
        <f t="shared" si="1"/>
        <v>22</v>
      </c>
      <c r="C34" s="343"/>
      <c r="D34" s="125" t="s">
        <v>44</v>
      </c>
      <c r="E34" s="108">
        <v>14</v>
      </c>
      <c r="F34" s="20"/>
      <c r="G34" s="21"/>
      <c r="H34" s="22"/>
      <c r="I34" s="23">
        <v>3</v>
      </c>
      <c r="J34" s="173">
        <v>3</v>
      </c>
      <c r="K34" s="163"/>
      <c r="L34" s="24"/>
      <c r="M34" s="103"/>
      <c r="N34" s="25">
        <f>SUM(K34:M34)</f>
        <v>0</v>
      </c>
      <c r="O34" s="269"/>
      <c r="P34" s="272"/>
      <c r="Q34" s="101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37" customFormat="1" ht="12.75" customHeight="1">
      <c r="A35" s="36"/>
      <c r="B35" s="121">
        <f t="shared" si="1"/>
        <v>23</v>
      </c>
      <c r="C35" s="343"/>
      <c r="D35" s="125" t="s">
        <v>45</v>
      </c>
      <c r="E35" s="108">
        <v>14</v>
      </c>
      <c r="F35" s="20"/>
      <c r="G35" s="21"/>
      <c r="H35" s="22">
        <v>3</v>
      </c>
      <c r="I35" s="23">
        <v>3</v>
      </c>
      <c r="J35" s="173"/>
      <c r="K35" s="163"/>
      <c r="L35" s="24"/>
      <c r="M35" s="103"/>
      <c r="N35" s="25">
        <f>SUM(K35:M35)</f>
        <v>0</v>
      </c>
      <c r="O35" s="269"/>
      <c r="P35" s="272"/>
      <c r="Q35" s="101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37" customFormat="1" ht="12.75" customHeight="1">
      <c r="A36" s="36"/>
      <c r="B36" s="121">
        <f t="shared" si="1"/>
        <v>24</v>
      </c>
      <c r="C36" s="343"/>
      <c r="D36" s="125" t="s">
        <v>49</v>
      </c>
      <c r="E36" s="108">
        <v>10</v>
      </c>
      <c r="F36" s="20"/>
      <c r="G36" s="21"/>
      <c r="H36" s="22"/>
      <c r="I36" s="23">
        <v>5</v>
      </c>
      <c r="J36" s="173">
        <v>5</v>
      </c>
      <c r="K36" s="163"/>
      <c r="L36" s="24"/>
      <c r="M36" s="103"/>
      <c r="N36" s="25">
        <f>SUM(K36:M36)</f>
        <v>0</v>
      </c>
      <c r="O36" s="269"/>
      <c r="P36" s="272"/>
      <c r="Q36" s="101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37" customFormat="1" ht="12.75" customHeight="1">
      <c r="A37" s="36"/>
      <c r="B37" s="121">
        <f t="shared" si="1"/>
        <v>25</v>
      </c>
      <c r="C37" s="343"/>
      <c r="D37" s="125" t="s">
        <v>50</v>
      </c>
      <c r="E37" s="108">
        <v>15</v>
      </c>
      <c r="F37" s="20"/>
      <c r="G37" s="21"/>
      <c r="H37" s="22"/>
      <c r="I37" s="23"/>
      <c r="J37" s="173">
        <v>5</v>
      </c>
      <c r="K37" s="163"/>
      <c r="L37" s="24"/>
      <c r="M37" s="103"/>
      <c r="N37" s="25">
        <f>SUM(K37:M37)</f>
        <v>0</v>
      </c>
      <c r="O37" s="269"/>
      <c r="P37" s="272"/>
      <c r="Q37" s="101"/>
      <c r="R37" s="18"/>
      <c r="S37" s="18"/>
      <c r="T37" s="18"/>
      <c r="U37" s="18"/>
      <c r="V37" s="18"/>
      <c r="W37" s="18"/>
      <c r="X37" s="18"/>
      <c r="Y37" s="18"/>
      <c r="Z37" s="18"/>
    </row>
    <row r="38" spans="1:26" s="37" customFormat="1" ht="12.75" customHeight="1">
      <c r="A38" s="36"/>
      <c r="B38" s="121">
        <f t="shared" si="1"/>
        <v>26</v>
      </c>
      <c r="C38" s="343"/>
      <c r="D38" s="125" t="s">
        <v>51</v>
      </c>
      <c r="E38" s="108">
        <v>15</v>
      </c>
      <c r="F38" s="20">
        <v>5</v>
      </c>
      <c r="G38" s="21"/>
      <c r="H38" s="22"/>
      <c r="I38" s="23"/>
      <c r="J38" s="173"/>
      <c r="K38" s="163"/>
      <c r="L38" s="24"/>
      <c r="M38" s="103"/>
      <c r="N38" s="26">
        <f t="shared" si="2"/>
        <v>0</v>
      </c>
      <c r="O38" s="269"/>
      <c r="P38" s="272"/>
      <c r="Q38" s="101"/>
      <c r="R38" s="18"/>
      <c r="S38" s="18"/>
      <c r="T38" s="18"/>
      <c r="U38" s="18"/>
      <c r="V38" s="18"/>
      <c r="W38" s="18"/>
      <c r="X38" s="18"/>
      <c r="Y38" s="18"/>
      <c r="Z38" s="18"/>
    </row>
    <row r="39" spans="1:26" s="37" customFormat="1" ht="12.75" customHeight="1">
      <c r="A39" s="36"/>
      <c r="B39" s="121">
        <f t="shared" si="1"/>
        <v>27</v>
      </c>
      <c r="C39" s="343"/>
      <c r="D39" s="125" t="s">
        <v>52</v>
      </c>
      <c r="E39" s="108">
        <v>15</v>
      </c>
      <c r="F39" s="20"/>
      <c r="G39" s="21"/>
      <c r="H39" s="22"/>
      <c r="I39" s="23">
        <v>5</v>
      </c>
      <c r="J39" s="173"/>
      <c r="K39" s="163"/>
      <c r="L39" s="24"/>
      <c r="M39" s="103"/>
      <c r="N39" s="26">
        <f t="shared" si="2"/>
        <v>0</v>
      </c>
      <c r="O39" s="269"/>
      <c r="P39" s="272"/>
      <c r="Q39" s="101"/>
      <c r="R39" s="18"/>
      <c r="S39" s="18"/>
      <c r="T39" s="18"/>
      <c r="U39" s="18"/>
      <c r="V39" s="18"/>
      <c r="W39" s="18"/>
      <c r="X39" s="18"/>
      <c r="Y39" s="18"/>
      <c r="Z39" s="18"/>
    </row>
    <row r="40" spans="1:26" s="37" customFormat="1" ht="12.75" customHeight="1">
      <c r="A40" s="36"/>
      <c r="B40" s="121">
        <f t="shared" si="1"/>
        <v>28</v>
      </c>
      <c r="C40" s="343"/>
      <c r="D40" s="125" t="s">
        <v>53</v>
      </c>
      <c r="E40" s="108">
        <v>10</v>
      </c>
      <c r="F40" s="20">
        <v>5</v>
      </c>
      <c r="G40" s="21"/>
      <c r="H40" s="22"/>
      <c r="I40" s="23">
        <v>5</v>
      </c>
      <c r="J40" s="173"/>
      <c r="K40" s="163"/>
      <c r="L40" s="24"/>
      <c r="M40" s="103"/>
      <c r="N40" s="26">
        <f t="shared" si="2"/>
        <v>0</v>
      </c>
      <c r="O40" s="269"/>
      <c r="P40" s="272"/>
      <c r="Q40" s="101"/>
      <c r="R40" s="18"/>
      <c r="S40" s="18"/>
      <c r="T40" s="18"/>
      <c r="U40" s="18"/>
      <c r="V40" s="18"/>
      <c r="W40" s="18"/>
      <c r="X40" s="18"/>
      <c r="Y40" s="18"/>
      <c r="Z40" s="18"/>
    </row>
    <row r="41" spans="1:26" s="37" customFormat="1" ht="12.75" customHeight="1">
      <c r="A41" s="36"/>
      <c r="B41" s="121">
        <f t="shared" si="1"/>
        <v>29</v>
      </c>
      <c r="C41" s="343"/>
      <c r="D41" s="125" t="s">
        <v>54</v>
      </c>
      <c r="E41" s="108">
        <v>10</v>
      </c>
      <c r="F41" s="20"/>
      <c r="G41" s="21">
        <v>5</v>
      </c>
      <c r="H41" s="22"/>
      <c r="I41" s="23"/>
      <c r="J41" s="173">
        <v>5</v>
      </c>
      <c r="K41" s="163"/>
      <c r="L41" s="24"/>
      <c r="M41" s="103"/>
      <c r="N41" s="26">
        <f t="shared" si="2"/>
        <v>0</v>
      </c>
      <c r="O41" s="269"/>
      <c r="P41" s="272"/>
      <c r="Q41" s="101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37" customFormat="1" ht="12.75" customHeight="1">
      <c r="A42" s="36"/>
      <c r="B42" s="121">
        <f t="shared" si="1"/>
        <v>30</v>
      </c>
      <c r="C42" s="343"/>
      <c r="D42" s="125" t="s">
        <v>55</v>
      </c>
      <c r="E42" s="108">
        <v>5</v>
      </c>
      <c r="F42" s="20">
        <v>5</v>
      </c>
      <c r="G42" s="21">
        <v>5</v>
      </c>
      <c r="H42" s="22"/>
      <c r="I42" s="23"/>
      <c r="J42" s="173">
        <v>5</v>
      </c>
      <c r="K42" s="163"/>
      <c r="L42" s="24"/>
      <c r="M42" s="103"/>
      <c r="N42" s="26">
        <f t="shared" si="2"/>
        <v>0</v>
      </c>
      <c r="O42" s="269"/>
      <c r="P42" s="272"/>
      <c r="Q42" s="101"/>
      <c r="R42" s="18"/>
      <c r="S42" s="18"/>
      <c r="T42" s="18"/>
      <c r="U42" s="18"/>
      <c r="V42" s="18"/>
      <c r="W42" s="18"/>
      <c r="X42" s="18"/>
      <c r="Y42" s="18"/>
      <c r="Z42" s="18"/>
    </row>
    <row r="43" spans="1:26" s="37" customFormat="1" ht="13.5" customHeight="1" thickBot="1">
      <c r="A43" s="36"/>
      <c r="B43" s="169">
        <f t="shared" si="1"/>
        <v>31</v>
      </c>
      <c r="C43" s="343"/>
      <c r="D43" s="126" t="s">
        <v>56</v>
      </c>
      <c r="E43" s="28">
        <v>5</v>
      </c>
      <c r="F43" s="29">
        <v>5</v>
      </c>
      <c r="G43" s="30"/>
      <c r="H43" s="31">
        <v>5</v>
      </c>
      <c r="I43" s="32">
        <v>5</v>
      </c>
      <c r="J43" s="33"/>
      <c r="K43" s="164"/>
      <c r="L43" s="34"/>
      <c r="M43" s="104"/>
      <c r="N43" s="206">
        <f t="shared" si="2"/>
        <v>0</v>
      </c>
      <c r="O43" s="269"/>
      <c r="P43" s="272"/>
      <c r="Q43" s="101"/>
      <c r="R43" s="18"/>
      <c r="S43" s="18"/>
      <c r="T43" s="18"/>
      <c r="U43" s="18"/>
      <c r="V43" s="18"/>
      <c r="W43" s="18"/>
      <c r="X43" s="18"/>
      <c r="Y43" s="18"/>
      <c r="Z43" s="18"/>
    </row>
    <row r="44" spans="1:17" ht="12.75" customHeight="1" outlineLevel="1">
      <c r="A44" s="9"/>
      <c r="B44" s="121">
        <f aca="true" t="shared" si="3" ref="B44:B50">B43+1</f>
        <v>32</v>
      </c>
      <c r="C44" s="343"/>
      <c r="D44" s="200" t="s">
        <v>95</v>
      </c>
      <c r="E44" s="108"/>
      <c r="F44" s="20"/>
      <c r="G44" s="21"/>
      <c r="H44" s="22"/>
      <c r="I44" s="23"/>
      <c r="J44" s="173"/>
      <c r="K44" s="163"/>
      <c r="L44" s="24"/>
      <c r="M44" s="103"/>
      <c r="N44" s="25">
        <f t="shared" si="2"/>
        <v>0</v>
      </c>
      <c r="O44" s="269"/>
      <c r="P44" s="272"/>
      <c r="Q44" s="101"/>
    </row>
    <row r="45" spans="1:17" ht="12.75" customHeight="1" outlineLevel="1">
      <c r="A45" s="9"/>
      <c r="B45" s="121">
        <f>B42+1</f>
        <v>31</v>
      </c>
      <c r="C45" s="343"/>
      <c r="D45" s="200" t="s">
        <v>95</v>
      </c>
      <c r="E45" s="108"/>
      <c r="F45" s="20"/>
      <c r="G45" s="21"/>
      <c r="H45" s="22"/>
      <c r="I45" s="23"/>
      <c r="J45" s="173"/>
      <c r="K45" s="163"/>
      <c r="L45" s="24"/>
      <c r="M45" s="103"/>
      <c r="N45" s="26">
        <f>SUM(K45:M45)</f>
        <v>0</v>
      </c>
      <c r="O45" s="269"/>
      <c r="P45" s="272"/>
      <c r="Q45" s="101"/>
    </row>
    <row r="46" spans="1:17" ht="12.75" customHeight="1" outlineLevel="1">
      <c r="A46" s="9"/>
      <c r="B46" s="121">
        <f>B43+1</f>
        <v>32</v>
      </c>
      <c r="C46" s="343"/>
      <c r="D46" s="200" t="s">
        <v>95</v>
      </c>
      <c r="E46" s="108"/>
      <c r="F46" s="20"/>
      <c r="G46" s="21"/>
      <c r="H46" s="22"/>
      <c r="I46" s="23"/>
      <c r="J46" s="173"/>
      <c r="K46" s="163"/>
      <c r="L46" s="24"/>
      <c r="M46" s="103"/>
      <c r="N46" s="26">
        <f>SUM(K46:M46)</f>
        <v>0</v>
      </c>
      <c r="O46" s="269"/>
      <c r="P46" s="272"/>
      <c r="Q46" s="101"/>
    </row>
    <row r="47" spans="1:17" ht="12.75" customHeight="1" outlineLevel="1">
      <c r="A47" s="9"/>
      <c r="B47" s="121">
        <f>B44+1</f>
        <v>33</v>
      </c>
      <c r="C47" s="343"/>
      <c r="D47" s="200" t="s">
        <v>95</v>
      </c>
      <c r="E47" s="108"/>
      <c r="F47" s="20"/>
      <c r="G47" s="21"/>
      <c r="H47" s="22"/>
      <c r="I47" s="23"/>
      <c r="J47" s="173"/>
      <c r="K47" s="163"/>
      <c r="L47" s="24"/>
      <c r="M47" s="103"/>
      <c r="N47" s="26">
        <f t="shared" si="2"/>
        <v>0</v>
      </c>
      <c r="O47" s="269"/>
      <c r="P47" s="272"/>
      <c r="Q47" s="101"/>
    </row>
    <row r="48" spans="1:17" ht="12.75" customHeight="1" outlineLevel="1">
      <c r="A48" s="9"/>
      <c r="B48" s="121">
        <f t="shared" si="3"/>
        <v>34</v>
      </c>
      <c r="C48" s="343"/>
      <c r="D48" s="200" t="s">
        <v>95</v>
      </c>
      <c r="E48" s="108"/>
      <c r="F48" s="20"/>
      <c r="G48" s="21"/>
      <c r="H48" s="22"/>
      <c r="I48" s="23"/>
      <c r="J48" s="173"/>
      <c r="K48" s="163"/>
      <c r="L48" s="24"/>
      <c r="M48" s="103"/>
      <c r="N48" s="26">
        <f t="shared" si="2"/>
        <v>0</v>
      </c>
      <c r="O48" s="269"/>
      <c r="P48" s="272"/>
      <c r="Q48" s="101"/>
    </row>
    <row r="49" spans="1:17" ht="12.75" customHeight="1" outlineLevel="1">
      <c r="A49" s="9"/>
      <c r="B49" s="121">
        <f t="shared" si="3"/>
        <v>35</v>
      </c>
      <c r="C49" s="343"/>
      <c r="D49" s="200" t="s">
        <v>95</v>
      </c>
      <c r="E49" s="108"/>
      <c r="F49" s="20"/>
      <c r="G49" s="21"/>
      <c r="H49" s="22"/>
      <c r="I49" s="23"/>
      <c r="J49" s="173"/>
      <c r="K49" s="163"/>
      <c r="L49" s="24"/>
      <c r="M49" s="103"/>
      <c r="N49" s="26">
        <f t="shared" si="2"/>
        <v>0</v>
      </c>
      <c r="O49" s="269"/>
      <c r="P49" s="272"/>
      <c r="Q49" s="101"/>
    </row>
    <row r="50" spans="1:17" ht="12.75" customHeight="1" outlineLevel="1" thickBot="1">
      <c r="A50" s="9"/>
      <c r="B50" s="121">
        <f t="shared" si="3"/>
        <v>36</v>
      </c>
      <c r="C50" s="344"/>
      <c r="D50" s="202" t="s">
        <v>95</v>
      </c>
      <c r="E50" s="203"/>
      <c r="F50" s="29"/>
      <c r="G50" s="30"/>
      <c r="H50" s="31"/>
      <c r="I50" s="32"/>
      <c r="J50" s="204"/>
      <c r="K50" s="164"/>
      <c r="L50" s="34"/>
      <c r="M50" s="205"/>
      <c r="N50" s="35">
        <f t="shared" si="2"/>
        <v>0</v>
      </c>
      <c r="O50" s="270"/>
      <c r="P50" s="273"/>
      <c r="Q50" s="101"/>
    </row>
    <row r="51" spans="1:26" s="37" customFormat="1" ht="12.75">
      <c r="A51" s="36"/>
      <c r="B51" s="113">
        <f>B50+1</f>
        <v>37</v>
      </c>
      <c r="C51" s="342" t="s">
        <v>65</v>
      </c>
      <c r="D51" s="201" t="s">
        <v>64</v>
      </c>
      <c r="E51" s="109">
        <v>20</v>
      </c>
      <c r="F51" s="95"/>
      <c r="G51" s="96"/>
      <c r="H51" s="97"/>
      <c r="I51" s="98"/>
      <c r="J51" s="172"/>
      <c r="K51" s="170"/>
      <c r="L51" s="99"/>
      <c r="M51" s="105"/>
      <c r="N51" s="25">
        <f t="shared" si="2"/>
        <v>0</v>
      </c>
      <c r="O51" s="268">
        <v>1390</v>
      </c>
      <c r="P51" s="271">
        <f>SUM(N51:N69)</f>
        <v>0</v>
      </c>
      <c r="Q51" s="101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37" customFormat="1" ht="12.75">
      <c r="A52" s="36"/>
      <c r="B52" s="121">
        <f t="shared" si="1"/>
        <v>38</v>
      </c>
      <c r="C52" s="343"/>
      <c r="D52" s="124" t="s">
        <v>43</v>
      </c>
      <c r="E52" s="109">
        <v>6</v>
      </c>
      <c r="F52" s="95"/>
      <c r="G52" s="96">
        <v>3</v>
      </c>
      <c r="H52" s="97">
        <v>3</v>
      </c>
      <c r="I52" s="98">
        <v>4</v>
      </c>
      <c r="J52" s="172">
        <v>4</v>
      </c>
      <c r="K52" s="170"/>
      <c r="L52" s="99"/>
      <c r="M52" s="105"/>
      <c r="N52" s="25">
        <f>SUM(K52:M52)</f>
        <v>0</v>
      </c>
      <c r="O52" s="269"/>
      <c r="P52" s="272"/>
      <c r="Q52" s="101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37" customFormat="1" ht="12.75">
      <c r="A53" s="36"/>
      <c r="B53" s="121">
        <f t="shared" si="1"/>
        <v>39</v>
      </c>
      <c r="C53" s="343"/>
      <c r="D53" s="125" t="s">
        <v>44</v>
      </c>
      <c r="E53" s="108">
        <v>14</v>
      </c>
      <c r="F53" s="20"/>
      <c r="G53" s="21"/>
      <c r="H53" s="22"/>
      <c r="I53" s="23">
        <v>3</v>
      </c>
      <c r="J53" s="173">
        <v>3</v>
      </c>
      <c r="K53" s="163"/>
      <c r="L53" s="24"/>
      <c r="M53" s="103"/>
      <c r="N53" s="26">
        <f t="shared" si="2"/>
        <v>0</v>
      </c>
      <c r="O53" s="269"/>
      <c r="P53" s="272"/>
      <c r="Q53" s="101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37" customFormat="1" ht="12.75">
      <c r="A54" s="36"/>
      <c r="B54" s="121">
        <f t="shared" si="1"/>
        <v>40</v>
      </c>
      <c r="C54" s="343"/>
      <c r="D54" s="125" t="s">
        <v>45</v>
      </c>
      <c r="E54" s="108">
        <v>14</v>
      </c>
      <c r="F54" s="20"/>
      <c r="G54" s="21"/>
      <c r="H54" s="22">
        <v>3</v>
      </c>
      <c r="I54" s="23">
        <v>3</v>
      </c>
      <c r="J54" s="173"/>
      <c r="K54" s="163"/>
      <c r="L54" s="24"/>
      <c r="M54" s="103"/>
      <c r="N54" s="26">
        <f t="shared" si="2"/>
        <v>0</v>
      </c>
      <c r="O54" s="269"/>
      <c r="P54" s="272"/>
      <c r="Q54" s="101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37" customFormat="1" ht="12.75">
      <c r="A55" s="36"/>
      <c r="B55" s="121">
        <f t="shared" si="1"/>
        <v>41</v>
      </c>
      <c r="C55" s="343"/>
      <c r="D55" s="125" t="s">
        <v>49</v>
      </c>
      <c r="E55" s="108">
        <v>10</v>
      </c>
      <c r="F55" s="20"/>
      <c r="G55" s="21"/>
      <c r="H55" s="22"/>
      <c r="I55" s="23">
        <v>5</v>
      </c>
      <c r="J55" s="173">
        <v>5</v>
      </c>
      <c r="K55" s="163"/>
      <c r="L55" s="24"/>
      <c r="M55" s="103"/>
      <c r="N55" s="26">
        <f t="shared" si="2"/>
        <v>0</v>
      </c>
      <c r="O55" s="269"/>
      <c r="P55" s="272"/>
      <c r="Q55" s="101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37" customFormat="1" ht="12.75">
      <c r="A56" s="36"/>
      <c r="B56" s="121">
        <f t="shared" si="1"/>
        <v>42</v>
      </c>
      <c r="C56" s="343"/>
      <c r="D56" s="125" t="s">
        <v>50</v>
      </c>
      <c r="E56" s="108">
        <v>15</v>
      </c>
      <c r="F56" s="20"/>
      <c r="G56" s="21"/>
      <c r="H56" s="22"/>
      <c r="I56" s="23"/>
      <c r="J56" s="173">
        <v>5</v>
      </c>
      <c r="K56" s="163"/>
      <c r="L56" s="24"/>
      <c r="M56" s="103"/>
      <c r="N56" s="26">
        <f t="shared" si="2"/>
        <v>0</v>
      </c>
      <c r="O56" s="269"/>
      <c r="P56" s="272"/>
      <c r="Q56" s="101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37" customFormat="1" ht="12.75">
      <c r="A57" s="36"/>
      <c r="B57" s="121">
        <f t="shared" si="1"/>
        <v>43</v>
      </c>
      <c r="C57" s="343"/>
      <c r="D57" s="125" t="s">
        <v>51</v>
      </c>
      <c r="E57" s="108">
        <v>15</v>
      </c>
      <c r="F57" s="20">
        <v>5</v>
      </c>
      <c r="G57" s="21"/>
      <c r="H57" s="22"/>
      <c r="I57" s="23"/>
      <c r="J57" s="173"/>
      <c r="K57" s="163"/>
      <c r="L57" s="24"/>
      <c r="M57" s="103"/>
      <c r="N57" s="26">
        <f t="shared" si="2"/>
        <v>0</v>
      </c>
      <c r="O57" s="269"/>
      <c r="P57" s="272"/>
      <c r="Q57" s="101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37" customFormat="1" ht="12.75">
      <c r="A58" s="36"/>
      <c r="B58" s="121">
        <f t="shared" si="1"/>
        <v>44</v>
      </c>
      <c r="C58" s="343"/>
      <c r="D58" s="125" t="s">
        <v>52</v>
      </c>
      <c r="E58" s="108">
        <v>15</v>
      </c>
      <c r="F58" s="20"/>
      <c r="G58" s="21"/>
      <c r="H58" s="22"/>
      <c r="I58" s="23">
        <v>5</v>
      </c>
      <c r="J58" s="173"/>
      <c r="K58" s="163"/>
      <c r="L58" s="24"/>
      <c r="M58" s="103"/>
      <c r="N58" s="26">
        <f t="shared" si="2"/>
        <v>0</v>
      </c>
      <c r="O58" s="269"/>
      <c r="P58" s="272"/>
      <c r="Q58" s="101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37" customFormat="1" ht="12.75">
      <c r="A59" s="36"/>
      <c r="B59" s="121">
        <f t="shared" si="1"/>
        <v>45</v>
      </c>
      <c r="C59" s="343"/>
      <c r="D59" s="125" t="s">
        <v>53</v>
      </c>
      <c r="E59" s="108">
        <v>10</v>
      </c>
      <c r="F59" s="20">
        <v>5</v>
      </c>
      <c r="G59" s="21"/>
      <c r="H59" s="22"/>
      <c r="I59" s="23">
        <v>5</v>
      </c>
      <c r="J59" s="173"/>
      <c r="K59" s="163"/>
      <c r="L59" s="24"/>
      <c r="M59" s="103"/>
      <c r="N59" s="26">
        <f t="shared" si="2"/>
        <v>0</v>
      </c>
      <c r="O59" s="269"/>
      <c r="P59" s="272"/>
      <c r="Q59" s="101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37" customFormat="1" ht="12.75">
      <c r="A60" s="36"/>
      <c r="B60" s="121">
        <f t="shared" si="1"/>
        <v>46</v>
      </c>
      <c r="C60" s="343"/>
      <c r="D60" s="125" t="s">
        <v>54</v>
      </c>
      <c r="E60" s="108">
        <v>10</v>
      </c>
      <c r="F60" s="20"/>
      <c r="G60" s="21">
        <v>5</v>
      </c>
      <c r="H60" s="22"/>
      <c r="I60" s="23"/>
      <c r="J60" s="173">
        <v>5</v>
      </c>
      <c r="K60" s="163"/>
      <c r="L60" s="24"/>
      <c r="M60" s="103"/>
      <c r="N60" s="26">
        <f t="shared" si="2"/>
        <v>0</v>
      </c>
      <c r="O60" s="269"/>
      <c r="P60" s="272"/>
      <c r="Q60" s="101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37" customFormat="1" ht="12.75">
      <c r="A61" s="36"/>
      <c r="B61" s="121">
        <f t="shared" si="1"/>
        <v>47</v>
      </c>
      <c r="C61" s="343"/>
      <c r="D61" s="125" t="s">
        <v>55</v>
      </c>
      <c r="E61" s="108">
        <v>5</v>
      </c>
      <c r="F61" s="20">
        <v>5</v>
      </c>
      <c r="G61" s="21">
        <v>5</v>
      </c>
      <c r="H61" s="22"/>
      <c r="I61" s="23"/>
      <c r="J61" s="173">
        <v>5</v>
      </c>
      <c r="K61" s="163"/>
      <c r="L61" s="24"/>
      <c r="M61" s="103"/>
      <c r="N61" s="26">
        <f t="shared" si="2"/>
        <v>0</v>
      </c>
      <c r="O61" s="269"/>
      <c r="P61" s="272"/>
      <c r="Q61" s="101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37" customFormat="1" ht="13.5" thickBot="1">
      <c r="A62" s="36"/>
      <c r="B62" s="169">
        <f t="shared" si="1"/>
        <v>48</v>
      </c>
      <c r="C62" s="343"/>
      <c r="D62" s="126" t="s">
        <v>56</v>
      </c>
      <c r="E62" s="28">
        <v>5</v>
      </c>
      <c r="F62" s="29">
        <v>5</v>
      </c>
      <c r="G62" s="30"/>
      <c r="H62" s="31">
        <v>5</v>
      </c>
      <c r="I62" s="32">
        <v>5</v>
      </c>
      <c r="J62" s="33"/>
      <c r="K62" s="164"/>
      <c r="L62" s="34"/>
      <c r="M62" s="104"/>
      <c r="N62" s="35">
        <f t="shared" si="2"/>
        <v>0</v>
      </c>
      <c r="O62" s="269"/>
      <c r="P62" s="272"/>
      <c r="Q62" s="101"/>
      <c r="R62" s="18"/>
      <c r="S62" s="18"/>
      <c r="T62" s="18"/>
      <c r="U62" s="18"/>
      <c r="V62" s="18"/>
      <c r="W62" s="18"/>
      <c r="X62" s="18"/>
      <c r="Y62" s="18"/>
      <c r="Z62" s="18"/>
    </row>
    <row r="63" spans="1:17" ht="12.75" customHeight="1" outlineLevel="1">
      <c r="A63" s="9"/>
      <c r="B63" s="121">
        <f t="shared" si="1"/>
        <v>49</v>
      </c>
      <c r="C63" s="343"/>
      <c r="D63" s="200" t="s">
        <v>95</v>
      </c>
      <c r="E63" s="108"/>
      <c r="F63" s="20"/>
      <c r="G63" s="21"/>
      <c r="H63" s="22"/>
      <c r="I63" s="23"/>
      <c r="J63" s="173"/>
      <c r="K63" s="163"/>
      <c r="L63" s="24"/>
      <c r="M63" s="103"/>
      <c r="N63" s="26">
        <f aca="true" t="shared" si="4" ref="N63:N69">SUM(K63:M63)</f>
        <v>0</v>
      </c>
      <c r="O63" s="269"/>
      <c r="P63" s="272"/>
      <c r="Q63" s="101"/>
    </row>
    <row r="64" spans="1:17" ht="12.75" customHeight="1" outlineLevel="1">
      <c r="A64" s="9"/>
      <c r="B64" s="121">
        <f>B61+1</f>
        <v>48</v>
      </c>
      <c r="C64" s="343"/>
      <c r="D64" s="200" t="s">
        <v>95</v>
      </c>
      <c r="E64" s="108"/>
      <c r="F64" s="20"/>
      <c r="G64" s="21"/>
      <c r="H64" s="22"/>
      <c r="I64" s="23"/>
      <c r="J64" s="173"/>
      <c r="K64" s="163"/>
      <c r="L64" s="24"/>
      <c r="M64" s="103"/>
      <c r="N64" s="26">
        <f>SUM(K64:M64)</f>
        <v>0</v>
      </c>
      <c r="O64" s="269"/>
      <c r="P64" s="272"/>
      <c r="Q64" s="101"/>
    </row>
    <row r="65" spans="1:17" ht="12.75" customHeight="1" outlineLevel="1">
      <c r="A65" s="9"/>
      <c r="B65" s="121">
        <f>B62+1</f>
        <v>49</v>
      </c>
      <c r="C65" s="343"/>
      <c r="D65" s="200" t="s">
        <v>95</v>
      </c>
      <c r="E65" s="108"/>
      <c r="F65" s="20"/>
      <c r="G65" s="21"/>
      <c r="H65" s="22"/>
      <c r="I65" s="23"/>
      <c r="J65" s="173"/>
      <c r="K65" s="163"/>
      <c r="L65" s="24"/>
      <c r="M65" s="103"/>
      <c r="N65" s="26">
        <f>SUM(K65:M65)</f>
        <v>0</v>
      </c>
      <c r="O65" s="269"/>
      <c r="P65" s="272"/>
      <c r="Q65" s="101"/>
    </row>
    <row r="66" spans="1:17" ht="12.75" customHeight="1" outlineLevel="1">
      <c r="A66" s="9"/>
      <c r="B66" s="121">
        <f>B63+1</f>
        <v>50</v>
      </c>
      <c r="C66" s="343"/>
      <c r="D66" s="200" t="s">
        <v>95</v>
      </c>
      <c r="E66" s="108"/>
      <c r="F66" s="20"/>
      <c r="G66" s="21"/>
      <c r="H66" s="22"/>
      <c r="I66" s="23"/>
      <c r="J66" s="173"/>
      <c r="K66" s="163"/>
      <c r="L66" s="24"/>
      <c r="M66" s="103"/>
      <c r="N66" s="26">
        <f t="shared" si="4"/>
        <v>0</v>
      </c>
      <c r="O66" s="269"/>
      <c r="P66" s="272"/>
      <c r="Q66" s="101"/>
    </row>
    <row r="67" spans="1:17" ht="12.75" customHeight="1" outlineLevel="1">
      <c r="A67" s="9"/>
      <c r="B67" s="121">
        <f>B64+1</f>
        <v>49</v>
      </c>
      <c r="C67" s="343"/>
      <c r="D67" s="200" t="s">
        <v>95</v>
      </c>
      <c r="E67" s="108"/>
      <c r="F67" s="20"/>
      <c r="G67" s="21"/>
      <c r="H67" s="22"/>
      <c r="I67" s="23"/>
      <c r="J67" s="173"/>
      <c r="K67" s="163"/>
      <c r="L67" s="24"/>
      <c r="M67" s="103"/>
      <c r="N67" s="26">
        <f t="shared" si="4"/>
        <v>0</v>
      </c>
      <c r="O67" s="269"/>
      <c r="P67" s="272"/>
      <c r="Q67" s="101"/>
    </row>
    <row r="68" spans="1:17" ht="12.75" customHeight="1" outlineLevel="1">
      <c r="A68" s="9"/>
      <c r="B68" s="121">
        <f>B65+1</f>
        <v>50</v>
      </c>
      <c r="C68" s="343"/>
      <c r="D68" s="200" t="s">
        <v>95</v>
      </c>
      <c r="E68" s="108"/>
      <c r="F68" s="20"/>
      <c r="G68" s="21"/>
      <c r="H68" s="22"/>
      <c r="I68" s="23"/>
      <c r="J68" s="173"/>
      <c r="K68" s="163"/>
      <c r="L68" s="24"/>
      <c r="M68" s="103"/>
      <c r="N68" s="26">
        <f t="shared" si="4"/>
        <v>0</v>
      </c>
      <c r="O68" s="269"/>
      <c r="P68" s="272"/>
      <c r="Q68" s="101"/>
    </row>
    <row r="69" spans="1:17" ht="12.75" customHeight="1" outlineLevel="1" thickBot="1">
      <c r="A69" s="9"/>
      <c r="B69" s="169">
        <f t="shared" si="1"/>
        <v>51</v>
      </c>
      <c r="C69" s="344"/>
      <c r="D69" s="200" t="s">
        <v>95</v>
      </c>
      <c r="E69" s="108"/>
      <c r="F69" s="20"/>
      <c r="G69" s="21"/>
      <c r="H69" s="22"/>
      <c r="I69" s="23"/>
      <c r="J69" s="173"/>
      <c r="K69" s="163"/>
      <c r="L69" s="24"/>
      <c r="M69" s="103"/>
      <c r="N69" s="26">
        <f t="shared" si="4"/>
        <v>0</v>
      </c>
      <c r="O69" s="270"/>
      <c r="P69" s="273"/>
      <c r="Q69" s="101"/>
    </row>
    <row r="70" spans="1:26" s="37" customFormat="1" ht="105" customHeight="1" thickBot="1">
      <c r="A70" s="38"/>
      <c r="B70" s="121">
        <f>B69+1</f>
        <v>52</v>
      </c>
      <c r="C70" s="136" t="s">
        <v>63</v>
      </c>
      <c r="D70" s="148" t="s">
        <v>64</v>
      </c>
      <c r="E70" s="149">
        <v>10</v>
      </c>
      <c r="F70" s="150"/>
      <c r="G70" s="151"/>
      <c r="H70" s="152"/>
      <c r="I70" s="153"/>
      <c r="J70" s="174"/>
      <c r="K70" s="171"/>
      <c r="L70" s="154"/>
      <c r="M70" s="155"/>
      <c r="N70" s="156">
        <f t="shared" si="2"/>
        <v>0</v>
      </c>
      <c r="O70" s="180">
        <v>750</v>
      </c>
      <c r="P70" s="157">
        <f>SUM(N70:N70)</f>
        <v>0</v>
      </c>
      <c r="Q70" s="101"/>
      <c r="R70" s="18"/>
      <c r="S70" s="18"/>
      <c r="T70" s="18"/>
      <c r="U70" s="18"/>
      <c r="V70" s="18"/>
      <c r="W70" s="18"/>
      <c r="X70" s="18"/>
      <c r="Y70" s="18"/>
      <c r="Z70" s="18"/>
    </row>
    <row r="71" spans="2:17" ht="13.5" thickBot="1">
      <c r="B71" s="39"/>
      <c r="C71" s="40"/>
      <c r="D71" s="6"/>
      <c r="E71" s="8"/>
      <c r="F71" s="8"/>
      <c r="G71" s="8"/>
      <c r="H71" s="8"/>
      <c r="I71" s="8"/>
      <c r="J71" s="8"/>
      <c r="K71" s="8"/>
      <c r="L71" s="57"/>
      <c r="M71" s="57"/>
      <c r="N71" s="89" t="s">
        <v>13</v>
      </c>
      <c r="O71" s="210">
        <f>SUMPRODUCT(O18:O70,P18:P70)</f>
        <v>3380</v>
      </c>
      <c r="P71" s="102">
        <f>SUM(P18:P70)</f>
        <v>2</v>
      </c>
      <c r="Q71" s="101"/>
    </row>
    <row r="72" spans="2:17" ht="12.75">
      <c r="B72" s="8"/>
      <c r="C72" s="6"/>
      <c r="D72" s="6"/>
      <c r="E72" s="8"/>
      <c r="F72" s="8"/>
      <c r="G72" s="8"/>
      <c r="H72" s="8"/>
      <c r="I72" s="8"/>
      <c r="J72" s="8"/>
      <c r="K72" s="8"/>
      <c r="L72" s="8"/>
      <c r="M72" s="41"/>
      <c r="N72" s="42"/>
      <c r="O72" s="43"/>
      <c r="P72" s="39"/>
      <c r="Q72" s="18"/>
    </row>
    <row r="73" spans="1:26" s="37" customFormat="1" ht="13.5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7" customFormat="1" ht="15" thickBot="1">
      <c r="A74" s="5"/>
      <c r="B74" s="339" t="s">
        <v>58</v>
      </c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1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7" customFormat="1" ht="13.5" thickBot="1">
      <c r="A75" s="48"/>
      <c r="B75" s="331" t="s">
        <v>2</v>
      </c>
      <c r="C75" s="346" t="s">
        <v>3</v>
      </c>
      <c r="D75" s="348" t="s">
        <v>62</v>
      </c>
      <c r="E75" s="323" t="s">
        <v>4</v>
      </c>
      <c r="F75" s="324"/>
      <c r="G75" s="324"/>
      <c r="H75" s="324"/>
      <c r="I75" s="324"/>
      <c r="J75" s="414"/>
      <c r="K75" s="348"/>
      <c r="L75" s="349"/>
      <c r="M75" s="433"/>
      <c r="N75" s="349"/>
      <c r="O75" s="355" t="s">
        <v>7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7" customFormat="1" ht="26.25" customHeight="1" thickBot="1">
      <c r="A76" s="49"/>
      <c r="B76" s="332"/>
      <c r="C76" s="347"/>
      <c r="D76" s="443"/>
      <c r="E76" s="114">
        <v>1</v>
      </c>
      <c r="F76" s="115">
        <v>2</v>
      </c>
      <c r="G76" s="116">
        <v>3</v>
      </c>
      <c r="H76" s="117">
        <v>4</v>
      </c>
      <c r="I76" s="118">
        <v>5</v>
      </c>
      <c r="J76" s="119">
        <v>6</v>
      </c>
      <c r="K76" s="345" t="s">
        <v>12</v>
      </c>
      <c r="L76" s="336"/>
      <c r="M76" s="306" t="s">
        <v>11</v>
      </c>
      <c r="N76" s="306"/>
      <c r="O76" s="356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37" customFormat="1" ht="25.5">
      <c r="A77" s="38"/>
      <c r="B77" s="19">
        <f>B70+1</f>
        <v>53</v>
      </c>
      <c r="C77" s="427" t="s">
        <v>14</v>
      </c>
      <c r="D77" s="85" t="s">
        <v>8</v>
      </c>
      <c r="E77" s="10"/>
      <c r="F77" s="11"/>
      <c r="G77" s="12"/>
      <c r="H77" s="13"/>
      <c r="I77" s="14"/>
      <c r="J77" s="15"/>
      <c r="K77" s="434">
        <v>53</v>
      </c>
      <c r="L77" s="435"/>
      <c r="M77" s="307">
        <f>SUM(E77:J77)</f>
        <v>0</v>
      </c>
      <c r="N77" s="307"/>
      <c r="O77" s="147">
        <f>M77*K77</f>
        <v>0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37" customFormat="1" ht="25.5">
      <c r="A78" s="38"/>
      <c r="B78" s="19">
        <f>B77+1</f>
        <v>54</v>
      </c>
      <c r="C78" s="428"/>
      <c r="D78" s="86" t="s">
        <v>9</v>
      </c>
      <c r="E78" s="50"/>
      <c r="F78" s="51"/>
      <c r="G78" s="52"/>
      <c r="H78" s="53"/>
      <c r="I78" s="54"/>
      <c r="J78" s="55"/>
      <c r="K78" s="304">
        <f>K77</f>
        <v>53</v>
      </c>
      <c r="L78" s="305"/>
      <c r="M78" s="412">
        <f>SUM(E78:J78)</f>
        <v>0</v>
      </c>
      <c r="N78" s="412"/>
      <c r="O78" s="147">
        <f>M78*K78</f>
        <v>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37" customFormat="1" ht="26.25" thickBot="1">
      <c r="A79" s="38"/>
      <c r="B79" s="212">
        <f>B78+1</f>
        <v>55</v>
      </c>
      <c r="C79" s="429"/>
      <c r="D79" s="56" t="s">
        <v>10</v>
      </c>
      <c r="E79" s="28"/>
      <c r="F79" s="29"/>
      <c r="G79" s="30"/>
      <c r="H79" s="31"/>
      <c r="I79" s="32"/>
      <c r="J79" s="33"/>
      <c r="K79" s="425">
        <f>K78</f>
        <v>53</v>
      </c>
      <c r="L79" s="426"/>
      <c r="M79" s="413">
        <f>SUM(E79:J79)</f>
        <v>0</v>
      </c>
      <c r="N79" s="413"/>
      <c r="O79" s="160">
        <f>M79*K79</f>
        <v>0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2:17" ht="13.5" thickBot="1">
      <c r="B80" s="8"/>
      <c r="C80" s="6"/>
      <c r="D80" s="6"/>
      <c r="E80" s="8"/>
      <c r="F80" s="8"/>
      <c r="G80" s="8"/>
      <c r="H80" s="8"/>
      <c r="I80" s="8"/>
      <c r="J80" s="8"/>
      <c r="K80" s="8"/>
      <c r="L80" s="175" t="s">
        <v>13</v>
      </c>
      <c r="M80" s="439">
        <f>SUM(M77:M79)</f>
        <v>0</v>
      </c>
      <c r="N80" s="439"/>
      <c r="O80" s="146">
        <f>SUM(O77:O79)</f>
        <v>0</v>
      </c>
      <c r="Q80" s="18"/>
    </row>
    <row r="81" spans="1:26" s="37" customFormat="1" ht="9" customHeight="1" thickBot="1">
      <c r="A81" s="46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46"/>
      <c r="O81" s="4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2" s="7" customFormat="1" ht="12.75" customHeight="1">
      <c r="A82" s="8"/>
      <c r="B82" s="288" t="s">
        <v>2</v>
      </c>
      <c r="C82" s="416" t="s">
        <v>3</v>
      </c>
      <c r="D82" s="417"/>
      <c r="E82" s="417"/>
      <c r="F82" s="417"/>
      <c r="G82" s="418"/>
      <c r="H82" s="406" t="s">
        <v>15</v>
      </c>
      <c r="I82" s="407"/>
      <c r="J82" s="407"/>
      <c r="K82" s="407"/>
      <c r="L82" s="408"/>
      <c r="M82" s="288" t="s">
        <v>16</v>
      </c>
      <c r="N82" s="376" t="s">
        <v>6</v>
      </c>
      <c r="O82" s="355" t="s">
        <v>7</v>
      </c>
      <c r="P82" s="18"/>
      <c r="Q82" s="18"/>
      <c r="R82" s="18"/>
      <c r="S82" s="18"/>
      <c r="T82" s="18"/>
      <c r="U82" s="18"/>
      <c r="V82" s="18"/>
    </row>
    <row r="83" spans="1:22" s="7" customFormat="1" ht="12.75" customHeight="1">
      <c r="A83" s="8"/>
      <c r="B83" s="289"/>
      <c r="C83" s="419"/>
      <c r="D83" s="420"/>
      <c r="E83" s="420"/>
      <c r="F83" s="420"/>
      <c r="G83" s="421"/>
      <c r="H83" s="297" t="s">
        <v>17</v>
      </c>
      <c r="I83" s="298"/>
      <c r="J83" s="404" t="s">
        <v>18</v>
      </c>
      <c r="K83" s="404"/>
      <c r="L83" s="405"/>
      <c r="M83" s="289"/>
      <c r="N83" s="377"/>
      <c r="O83" s="353"/>
      <c r="P83" s="18"/>
      <c r="Q83" s="18"/>
      <c r="R83" s="18"/>
      <c r="S83" s="18"/>
      <c r="T83" s="18"/>
      <c r="U83" s="18"/>
      <c r="V83" s="18"/>
    </row>
    <row r="84" spans="1:22" s="7" customFormat="1" ht="39" thickBot="1">
      <c r="A84" s="8"/>
      <c r="B84" s="290"/>
      <c r="C84" s="422"/>
      <c r="D84" s="423"/>
      <c r="E84" s="423"/>
      <c r="F84" s="423"/>
      <c r="G84" s="424"/>
      <c r="H84" s="158" t="s">
        <v>19</v>
      </c>
      <c r="I84" s="111" t="s">
        <v>8</v>
      </c>
      <c r="J84" s="158" t="s">
        <v>20</v>
      </c>
      <c r="K84" s="111" t="s">
        <v>21</v>
      </c>
      <c r="L84" s="112" t="s">
        <v>22</v>
      </c>
      <c r="M84" s="290"/>
      <c r="N84" s="378"/>
      <c r="O84" s="356"/>
      <c r="P84" s="18"/>
      <c r="Q84" s="18"/>
      <c r="R84" s="18"/>
      <c r="S84" s="18"/>
      <c r="T84" s="18"/>
      <c r="U84" s="18"/>
      <c r="V84" s="18"/>
    </row>
    <row r="85" spans="1:17" ht="14.25" customHeight="1">
      <c r="A85" s="9"/>
      <c r="B85" s="133">
        <f>B79+1</f>
        <v>56</v>
      </c>
      <c r="C85" s="277" t="s">
        <v>23</v>
      </c>
      <c r="D85" s="278"/>
      <c r="E85" s="278"/>
      <c r="F85" s="278"/>
      <c r="G85" s="279"/>
      <c r="H85" s="159"/>
      <c r="I85" s="197"/>
      <c r="J85" s="188"/>
      <c r="K85" s="188"/>
      <c r="L85" s="189"/>
      <c r="M85" s="176">
        <v>420</v>
      </c>
      <c r="N85" s="178">
        <f>H85+I85</f>
        <v>0</v>
      </c>
      <c r="O85" s="161">
        <f>N85*M85</f>
        <v>0</v>
      </c>
      <c r="Q85" s="18"/>
    </row>
    <row r="86" spans="1:17" ht="12.75" customHeight="1">
      <c r="A86" s="9"/>
      <c r="B86" s="19">
        <f>B85+1</f>
        <v>57</v>
      </c>
      <c r="C86" s="430" t="s">
        <v>94</v>
      </c>
      <c r="D86" s="431"/>
      <c r="E86" s="431"/>
      <c r="F86" s="431"/>
      <c r="G86" s="432"/>
      <c r="H86" s="192"/>
      <c r="I86" s="198"/>
      <c r="J86" s="193"/>
      <c r="K86" s="193"/>
      <c r="L86" s="173"/>
      <c r="M86" s="194">
        <v>195</v>
      </c>
      <c r="N86" s="195">
        <f>SUM(H86:L86)</f>
        <v>0</v>
      </c>
      <c r="O86" s="196">
        <f>N86*M86</f>
        <v>0</v>
      </c>
      <c r="Q86" s="18"/>
    </row>
    <row r="87" spans="1:17" ht="13.5" customHeight="1" thickBot="1">
      <c r="A87" s="9"/>
      <c r="B87" s="67">
        <f>B86+1</f>
        <v>58</v>
      </c>
      <c r="C87" s="379" t="s">
        <v>24</v>
      </c>
      <c r="D87" s="380"/>
      <c r="E87" s="380"/>
      <c r="F87" s="380"/>
      <c r="G87" s="381"/>
      <c r="H87" s="159"/>
      <c r="I87" s="199"/>
      <c r="J87" s="159"/>
      <c r="K87" s="159"/>
      <c r="L87" s="190"/>
      <c r="M87" s="177">
        <v>350</v>
      </c>
      <c r="N87" s="68">
        <f>SUM(H87:L87)</f>
        <v>0</v>
      </c>
      <c r="O87" s="191">
        <f>N87*M87</f>
        <v>0</v>
      </c>
      <c r="Q87" s="18"/>
    </row>
    <row r="88" spans="1:17" ht="21" customHeight="1" thickBot="1">
      <c r="A88" s="60"/>
      <c r="B88" s="61"/>
      <c r="C88" s="62"/>
      <c r="D88" s="62"/>
      <c r="E88" s="62"/>
      <c r="F88" s="62"/>
      <c r="G88" s="62"/>
      <c r="H88" s="62"/>
      <c r="I88" s="62"/>
      <c r="J88" s="62"/>
      <c r="K88" s="62"/>
      <c r="M88" s="18"/>
      <c r="N88" s="175" t="s">
        <v>13</v>
      </c>
      <c r="O88" s="146">
        <f>SUM(O85:O87)</f>
        <v>0</v>
      </c>
      <c r="P88" s="181"/>
      <c r="Q88" s="18"/>
    </row>
    <row r="89" spans="1:17" ht="6.75" customHeight="1" thickBot="1">
      <c r="A89" s="60"/>
      <c r="B89" s="6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1"/>
      <c r="P89" s="7"/>
      <c r="Q89" s="18"/>
    </row>
    <row r="90" spans="1:23" s="7" customFormat="1" ht="26.25" thickBot="1">
      <c r="A90" s="8"/>
      <c r="B90" s="64" t="s">
        <v>2</v>
      </c>
      <c r="C90" s="291" t="s">
        <v>3</v>
      </c>
      <c r="D90" s="292"/>
      <c r="E90" s="292"/>
      <c r="F90" s="292"/>
      <c r="G90" s="292"/>
      <c r="H90" s="292"/>
      <c r="I90" s="292"/>
      <c r="J90" s="292"/>
      <c r="K90" s="292"/>
      <c r="L90" s="293"/>
      <c r="M90" s="88" t="s">
        <v>16</v>
      </c>
      <c r="N90" s="65" t="s">
        <v>6</v>
      </c>
      <c r="O90" s="66" t="s">
        <v>7</v>
      </c>
      <c r="Q90" s="18"/>
      <c r="R90" s="18"/>
      <c r="S90" s="18"/>
      <c r="T90" s="18"/>
      <c r="U90" s="18"/>
      <c r="V90" s="18"/>
      <c r="W90" s="18"/>
    </row>
    <row r="91" spans="1:17" ht="15" customHeight="1" thickBot="1">
      <c r="A91" s="9"/>
      <c r="B91" s="67">
        <f>B87+1</f>
        <v>59</v>
      </c>
      <c r="C91" s="277" t="s">
        <v>25</v>
      </c>
      <c r="D91" s="278"/>
      <c r="E91" s="278"/>
      <c r="F91" s="278"/>
      <c r="G91" s="279"/>
      <c r="H91" s="277"/>
      <c r="I91" s="278"/>
      <c r="J91" s="278"/>
      <c r="K91" s="278"/>
      <c r="L91" s="279"/>
      <c r="M91" s="87">
        <v>50</v>
      </c>
      <c r="N91" s="68"/>
      <c r="O91" s="69">
        <f>N91*M91</f>
        <v>0</v>
      </c>
      <c r="P91" s="7"/>
      <c r="Q91" s="7"/>
    </row>
    <row r="92" spans="3:17" ht="13.5" thickBot="1">
      <c r="C92" s="40"/>
      <c r="D92" s="40"/>
      <c r="E92" s="39"/>
      <c r="F92" s="39"/>
      <c r="G92" s="39"/>
      <c r="H92" s="39"/>
      <c r="I92" s="39"/>
      <c r="J92" s="39"/>
      <c r="K92" s="42"/>
      <c r="L92" s="120"/>
      <c r="M92" s="44"/>
      <c r="P92" s="7"/>
      <c r="Q92" s="7"/>
    </row>
    <row r="93" spans="1:15" s="7" customFormat="1" ht="26.25" customHeight="1" hidden="1" thickBot="1">
      <c r="A93" s="8"/>
      <c r="B93" s="64" t="s">
        <v>2</v>
      </c>
      <c r="C93" s="291" t="s">
        <v>3</v>
      </c>
      <c r="D93" s="292"/>
      <c r="E93" s="292"/>
      <c r="F93" s="292"/>
      <c r="G93" s="292"/>
      <c r="H93" s="292"/>
      <c r="I93" s="292"/>
      <c r="J93" s="292"/>
      <c r="K93" s="294"/>
      <c r="L93" s="295"/>
      <c r="M93" s="296"/>
      <c r="N93" s="65" t="s">
        <v>6</v>
      </c>
      <c r="O93" s="66" t="s">
        <v>7</v>
      </c>
    </row>
    <row r="94" spans="1:17" ht="15" customHeight="1" hidden="1" thickBot="1">
      <c r="A94" s="9"/>
      <c r="B94" s="67">
        <f>IF(N94&gt;0,B91+1,B91)</f>
        <v>59</v>
      </c>
      <c r="C94" s="280" t="s">
        <v>26</v>
      </c>
      <c r="D94" s="281"/>
      <c r="E94" s="281"/>
      <c r="F94" s="281"/>
      <c r="G94" s="281"/>
      <c r="H94" s="281"/>
      <c r="I94" s="281"/>
      <c r="J94" s="281"/>
      <c r="K94" s="281"/>
      <c r="L94" s="281"/>
      <c r="M94" s="283"/>
      <c r="N94" s="68"/>
      <c r="O94" s="69" t="e">
        <f>N94*#REF!</f>
        <v>#REF!</v>
      </c>
      <c r="P94" s="7"/>
      <c r="Q94" s="7"/>
    </row>
    <row r="95" spans="1:17" ht="15" customHeight="1" hidden="1" thickBot="1">
      <c r="A95" s="9"/>
      <c r="B95" s="67">
        <f>IF(N95&gt;0,B94+1,B94)</f>
        <v>59</v>
      </c>
      <c r="C95" s="280" t="s">
        <v>27</v>
      </c>
      <c r="D95" s="281"/>
      <c r="E95" s="281"/>
      <c r="F95" s="281"/>
      <c r="G95" s="281"/>
      <c r="H95" s="281"/>
      <c r="I95" s="281"/>
      <c r="J95" s="281"/>
      <c r="K95" s="282"/>
      <c r="L95" s="281"/>
      <c r="M95" s="283"/>
      <c r="N95" s="68"/>
      <c r="O95" s="69" t="e">
        <f>N95*#REF!</f>
        <v>#REF!</v>
      </c>
      <c r="P95" s="7"/>
      <c r="Q95" s="7"/>
    </row>
    <row r="96" spans="3:17" ht="16.5" customHeight="1" thickBot="1">
      <c r="C96" s="6"/>
      <c r="D96" s="6"/>
      <c r="E96" s="8"/>
      <c r="F96" s="8"/>
      <c r="G96" s="8"/>
      <c r="H96" s="8"/>
      <c r="I96" s="8"/>
      <c r="J96" s="8"/>
      <c r="K96" s="49"/>
      <c r="L96" s="142" t="s">
        <v>84</v>
      </c>
      <c r="M96" s="70">
        <f>M80+N11+(P70+N10)*10+(P51+P32+N7+N8)*20+(P18+N6)*30</f>
        <v>60</v>
      </c>
      <c r="N96" s="70">
        <f>P71+N12</f>
        <v>2</v>
      </c>
      <c r="O96" s="71">
        <f>O71+O12+O80+O91+O88</f>
        <v>3380</v>
      </c>
      <c r="P96" s="7"/>
      <c r="Q96" s="7"/>
    </row>
    <row r="97" spans="13:17" ht="13.5" customHeight="1" thickBot="1">
      <c r="M97" s="72" t="s">
        <v>61</v>
      </c>
      <c r="N97" s="72" t="s">
        <v>28</v>
      </c>
      <c r="O97" s="72" t="s">
        <v>29</v>
      </c>
      <c r="P97" s="7"/>
      <c r="Q97" s="7"/>
    </row>
    <row r="98" spans="13:17" ht="13.5" customHeight="1" thickBot="1">
      <c r="M98" s="18"/>
      <c r="N98" s="18"/>
      <c r="O98" s="18"/>
      <c r="P98" s="7"/>
      <c r="Q98" s="7"/>
    </row>
    <row r="99" spans="10:17" ht="16.5" thickBot="1">
      <c r="J99" s="284" t="s">
        <v>96</v>
      </c>
      <c r="K99" s="285"/>
      <c r="L99" s="286"/>
      <c r="M99" s="213">
        <f>IF(O96&lt;50000,0,IF(O96&gt;100000,5%,3%))</f>
        <v>0</v>
      </c>
      <c r="N99" s="211" t="s">
        <v>97</v>
      </c>
      <c r="O99" s="214">
        <f>O96-O96*M99</f>
        <v>3380</v>
      </c>
      <c r="P99" s="7"/>
      <c r="Q99" s="7"/>
    </row>
    <row r="100" spans="2:17" ht="13.5" customHeight="1" thickBot="1">
      <c r="B100" s="73"/>
      <c r="C100" s="74"/>
      <c r="D100" s="74"/>
      <c r="E100" s="73"/>
      <c r="F100" s="73"/>
      <c r="G100" s="73"/>
      <c r="H100" s="73"/>
      <c r="I100" s="73"/>
      <c r="J100" s="73"/>
      <c r="K100" s="73"/>
      <c r="L100" s="73"/>
      <c r="M100" s="73"/>
      <c r="P100" s="7"/>
      <c r="Q100" s="7"/>
    </row>
    <row r="101" spans="1:17" s="2" customFormat="1" ht="14.25" customHeight="1">
      <c r="A101" s="76"/>
      <c r="B101" s="394" t="s">
        <v>30</v>
      </c>
      <c r="C101" s="395"/>
      <c r="D101" s="396"/>
      <c r="E101" s="400" t="s">
        <v>31</v>
      </c>
      <c r="F101" s="357"/>
      <c r="G101" s="357"/>
      <c r="H101" s="357"/>
      <c r="I101" s="357"/>
      <c r="J101" s="401"/>
      <c r="K101" s="357"/>
      <c r="L101" s="357"/>
      <c r="M101" s="357"/>
      <c r="N101" s="357"/>
      <c r="O101" s="358"/>
      <c r="P101" s="7"/>
      <c r="Q101" s="7"/>
    </row>
    <row r="102" spans="1:17" s="2" customFormat="1" ht="14.25" customHeight="1">
      <c r="A102" s="76"/>
      <c r="B102" s="385"/>
      <c r="C102" s="386"/>
      <c r="D102" s="387"/>
      <c r="E102" s="274" t="s">
        <v>32</v>
      </c>
      <c r="F102" s="275"/>
      <c r="G102" s="275"/>
      <c r="H102" s="275"/>
      <c r="I102" s="275"/>
      <c r="J102" s="276"/>
      <c r="K102" s="275"/>
      <c r="L102" s="275"/>
      <c r="M102" s="275"/>
      <c r="N102" s="275"/>
      <c r="O102" s="287"/>
      <c r="P102" s="7"/>
      <c r="Q102" s="7"/>
    </row>
    <row r="103" spans="1:17" s="2" customFormat="1" ht="15" customHeight="1">
      <c r="A103" s="76"/>
      <c r="B103" s="397"/>
      <c r="C103" s="398"/>
      <c r="D103" s="399"/>
      <c r="E103" s="274" t="s">
        <v>33</v>
      </c>
      <c r="F103" s="275"/>
      <c r="G103" s="275"/>
      <c r="H103" s="275"/>
      <c r="I103" s="275"/>
      <c r="J103" s="276"/>
      <c r="K103" s="275"/>
      <c r="L103" s="275"/>
      <c r="M103" s="275"/>
      <c r="N103" s="275"/>
      <c r="O103" s="287"/>
      <c r="P103" s="7"/>
      <c r="Q103" s="7"/>
    </row>
    <row r="104" spans="1:17" s="2" customFormat="1" ht="15.75">
      <c r="A104" s="76"/>
      <c r="B104" s="391" t="s">
        <v>34</v>
      </c>
      <c r="C104" s="392"/>
      <c r="D104" s="392"/>
      <c r="E104" s="392"/>
      <c r="F104" s="392"/>
      <c r="G104" s="392"/>
      <c r="H104" s="392"/>
      <c r="I104" s="392"/>
      <c r="J104" s="393"/>
      <c r="K104" s="371"/>
      <c r="L104" s="372"/>
      <c r="M104" s="372"/>
      <c r="N104" s="372"/>
      <c r="O104" s="372"/>
      <c r="P104" s="7"/>
      <c r="Q104" s="7"/>
    </row>
    <row r="105" spans="1:17" s="2" customFormat="1" ht="12.75" customHeight="1">
      <c r="A105" s="76"/>
      <c r="B105" s="382" t="s">
        <v>35</v>
      </c>
      <c r="C105" s="383"/>
      <c r="D105" s="384"/>
      <c r="E105" s="274" t="s">
        <v>106</v>
      </c>
      <c r="F105" s="275"/>
      <c r="G105" s="275"/>
      <c r="H105" s="275"/>
      <c r="I105" s="275"/>
      <c r="J105" s="276"/>
      <c r="K105" s="275"/>
      <c r="L105" s="275"/>
      <c r="M105" s="275"/>
      <c r="N105" s="275"/>
      <c r="O105" s="287"/>
      <c r="P105" s="7"/>
      <c r="Q105" s="7"/>
    </row>
    <row r="106" spans="1:17" s="2" customFormat="1" ht="12.75" customHeight="1">
      <c r="A106" s="76"/>
      <c r="B106" s="385"/>
      <c r="C106" s="386"/>
      <c r="D106" s="387"/>
      <c r="E106" s="274" t="s">
        <v>59</v>
      </c>
      <c r="F106" s="275"/>
      <c r="G106" s="275"/>
      <c r="H106" s="275"/>
      <c r="I106" s="275"/>
      <c r="J106" s="276"/>
      <c r="K106" s="275"/>
      <c r="L106" s="275"/>
      <c r="M106" s="275"/>
      <c r="N106" s="275"/>
      <c r="O106" s="287"/>
      <c r="P106" s="7"/>
      <c r="Q106" s="7"/>
    </row>
    <row r="107" spans="1:17" s="2" customFormat="1" ht="29.25" customHeight="1">
      <c r="A107" s="76"/>
      <c r="B107" s="385"/>
      <c r="C107" s="386"/>
      <c r="D107" s="387"/>
      <c r="E107" s="373" t="s">
        <v>60</v>
      </c>
      <c r="F107" s="374"/>
      <c r="G107" s="374"/>
      <c r="H107" s="374"/>
      <c r="I107" s="374"/>
      <c r="J107" s="375"/>
      <c r="K107" s="275"/>
      <c r="L107" s="275"/>
      <c r="M107" s="275"/>
      <c r="N107" s="275"/>
      <c r="O107" s="287"/>
      <c r="P107" s="7"/>
      <c r="Q107" s="7"/>
    </row>
    <row r="108" spans="1:17" s="2" customFormat="1" ht="13.5" customHeight="1" thickBot="1">
      <c r="A108" s="76"/>
      <c r="B108" s="388"/>
      <c r="C108" s="389"/>
      <c r="D108" s="390"/>
      <c r="E108" s="366" t="s">
        <v>32</v>
      </c>
      <c r="F108" s="367"/>
      <c r="G108" s="367"/>
      <c r="H108" s="367"/>
      <c r="I108" s="367"/>
      <c r="J108" s="368"/>
      <c r="K108" s="367"/>
      <c r="L108" s="367"/>
      <c r="M108" s="367"/>
      <c r="N108" s="367"/>
      <c r="O108" s="370"/>
      <c r="P108" s="7"/>
      <c r="Q108" s="7"/>
    </row>
    <row r="109" spans="2:17" ht="13.5" thickBot="1">
      <c r="B109" s="77"/>
      <c r="C109" s="78"/>
      <c r="D109" s="78"/>
      <c r="E109" s="77"/>
      <c r="F109" s="77"/>
      <c r="G109" s="77"/>
      <c r="H109" s="77"/>
      <c r="I109" s="77"/>
      <c r="J109" s="77"/>
      <c r="K109" s="77"/>
      <c r="L109" s="77"/>
      <c r="M109" s="79"/>
      <c r="P109" s="7"/>
      <c r="Q109" s="7"/>
    </row>
    <row r="110" spans="1:17" s="4" customFormat="1" ht="20.25" customHeight="1">
      <c r="A110" s="80"/>
      <c r="B110" s="361" t="s">
        <v>36</v>
      </c>
      <c r="C110" s="362"/>
      <c r="D110" s="362"/>
      <c r="E110" s="362"/>
      <c r="F110" s="362"/>
      <c r="G110" s="362"/>
      <c r="H110" s="362"/>
      <c r="I110" s="362"/>
      <c r="J110" s="362"/>
      <c r="K110" s="365"/>
      <c r="L110" s="365"/>
      <c r="M110" s="365"/>
      <c r="N110" s="359" t="s">
        <v>37</v>
      </c>
      <c r="O110" s="360"/>
      <c r="P110" s="7"/>
      <c r="Q110" s="7"/>
    </row>
    <row r="111" spans="1:17" s="2" customFormat="1" ht="20.25" customHeight="1" thickBot="1">
      <c r="A111" s="1"/>
      <c r="B111" s="363" t="s">
        <v>38</v>
      </c>
      <c r="C111" s="364"/>
      <c r="D111" s="364"/>
      <c r="E111" s="364"/>
      <c r="F111" s="364"/>
      <c r="G111" s="364"/>
      <c r="H111" s="364"/>
      <c r="I111" s="364"/>
      <c r="J111" s="364"/>
      <c r="K111" s="369"/>
      <c r="L111" s="369"/>
      <c r="M111" s="369"/>
      <c r="N111" s="350" t="s">
        <v>39</v>
      </c>
      <c r="O111" s="351"/>
      <c r="P111" s="7"/>
      <c r="Q111" s="7"/>
    </row>
    <row r="112" spans="7:17" ht="12.75">
      <c r="G112" s="39"/>
      <c r="H112" s="39"/>
      <c r="I112" s="39"/>
      <c r="J112" s="39"/>
      <c r="N112" s="81"/>
      <c r="P112" s="7"/>
      <c r="Q112" s="7"/>
    </row>
    <row r="115" spans="16:17" ht="12.75">
      <c r="P115" s="7"/>
      <c r="Q115" s="7"/>
    </row>
    <row r="116" spans="16:17" ht="12.75">
      <c r="P116" s="7"/>
      <c r="Q116" s="7"/>
    </row>
    <row r="117" spans="16:17" ht="12.75">
      <c r="P117" s="7"/>
      <c r="Q117" s="7"/>
    </row>
    <row r="118" spans="16:17" ht="12.75">
      <c r="P118" s="7"/>
      <c r="Q118" s="7"/>
    </row>
  </sheetData>
  <sheetProtection formatCells="0" formatColumns="0" formatRows="0" insertRows="0"/>
  <protectedRanges>
    <protectedRange password="CE28" sqref="E77:J79 E18:J70 E6:J12" name="Диапазон2"/>
    <protectedRange password="CE28" sqref="K12:L12 K18:M70 K6:M11" name="Диапазон3"/>
    <protectedRange password="CE28" sqref="L93:M95 K88:K89 L89" name="Диапазон5"/>
  </protectedRanges>
  <mergeCells count="99">
    <mergeCell ref="M75:N75"/>
    <mergeCell ref="K77:L77"/>
    <mergeCell ref="E11:J11"/>
    <mergeCell ref="M80:N80"/>
    <mergeCell ref="M14:O14"/>
    <mergeCell ref="B15:G15"/>
    <mergeCell ref="D75:D76"/>
    <mergeCell ref="F14:L14"/>
    <mergeCell ref="B14:E14"/>
    <mergeCell ref="O75:O76"/>
    <mergeCell ref="K79:L79"/>
    <mergeCell ref="C77:C79"/>
    <mergeCell ref="C85:G85"/>
    <mergeCell ref="C86:G86"/>
    <mergeCell ref="E101:J101"/>
    <mergeCell ref="M3:O3"/>
    <mergeCell ref="J83:L83"/>
    <mergeCell ref="H82:L82"/>
    <mergeCell ref="H15:O15"/>
    <mergeCell ref="M78:N78"/>
    <mergeCell ref="M79:N79"/>
    <mergeCell ref="E75:J75"/>
    <mergeCell ref="F3:L3"/>
    <mergeCell ref="C82:G84"/>
    <mergeCell ref="K104:O104"/>
    <mergeCell ref="E106:J106"/>
    <mergeCell ref="E107:J107"/>
    <mergeCell ref="N82:N84"/>
    <mergeCell ref="M82:M84"/>
    <mergeCell ref="C87:G87"/>
    <mergeCell ref="B105:D108"/>
    <mergeCell ref="E105:J105"/>
    <mergeCell ref="B104:J104"/>
    <mergeCell ref="B101:D103"/>
    <mergeCell ref="K107:O107"/>
    <mergeCell ref="K108:O108"/>
    <mergeCell ref="K106:O106"/>
    <mergeCell ref="K105:O105"/>
    <mergeCell ref="B110:J110"/>
    <mergeCell ref="B111:J111"/>
    <mergeCell ref="K110:M110"/>
    <mergeCell ref="E108:J108"/>
    <mergeCell ref="K111:M111"/>
    <mergeCell ref="N111:O111"/>
    <mergeCell ref="P15:P17"/>
    <mergeCell ref="P51:P69"/>
    <mergeCell ref="O82:O84"/>
    <mergeCell ref="O18:O31"/>
    <mergeCell ref="O51:O69"/>
    <mergeCell ref="P18:P31"/>
    <mergeCell ref="K101:O101"/>
    <mergeCell ref="N110:O110"/>
    <mergeCell ref="K103:O103"/>
    <mergeCell ref="B16:B17"/>
    <mergeCell ref="B74:O74"/>
    <mergeCell ref="B75:B76"/>
    <mergeCell ref="K16:M16"/>
    <mergeCell ref="C51:C69"/>
    <mergeCell ref="K76:L76"/>
    <mergeCell ref="C75:C76"/>
    <mergeCell ref="C18:C31"/>
    <mergeCell ref="C32:C50"/>
    <mergeCell ref="K75:L75"/>
    <mergeCell ref="B1:O1"/>
    <mergeCell ref="O16:O17"/>
    <mergeCell ref="N16:N17"/>
    <mergeCell ref="E16:J16"/>
    <mergeCell ref="C16:C17"/>
    <mergeCell ref="D16:D17"/>
    <mergeCell ref="O4:O5"/>
    <mergeCell ref="B4:B5"/>
    <mergeCell ref="B3:E3"/>
    <mergeCell ref="C4:C5"/>
    <mergeCell ref="K4:M4"/>
    <mergeCell ref="E8:J8"/>
    <mergeCell ref="E10:J10"/>
    <mergeCell ref="K78:L78"/>
    <mergeCell ref="M76:N76"/>
    <mergeCell ref="M77:N77"/>
    <mergeCell ref="N4:N5"/>
    <mergeCell ref="D4:J5"/>
    <mergeCell ref="E6:J6"/>
    <mergeCell ref="E7:J7"/>
    <mergeCell ref="C94:M94"/>
    <mergeCell ref="B82:B84"/>
    <mergeCell ref="C90:L90"/>
    <mergeCell ref="K93:M93"/>
    <mergeCell ref="C93:J93"/>
    <mergeCell ref="H83:I83"/>
    <mergeCell ref="E9:J9"/>
    <mergeCell ref="O32:O50"/>
    <mergeCell ref="P32:P50"/>
    <mergeCell ref="E103:J103"/>
    <mergeCell ref="C91:G91"/>
    <mergeCell ref="H91:L91"/>
    <mergeCell ref="C95:M95"/>
    <mergeCell ref="J99:L99"/>
    <mergeCell ref="K102:O102"/>
    <mergeCell ref="E102:J102"/>
  </mergeCells>
  <conditionalFormatting sqref="N18:N70 N6:N11">
    <cfRule type="cellIs" priority="1" dxfId="2" operator="notEqual" stopIfTrue="1">
      <formula>0</formula>
    </cfRule>
    <cfRule type="cellIs" priority="2" dxfId="1" operator="equal" stopIfTrue="1">
      <formula>"выберите только 1 размер"</formula>
    </cfRule>
  </conditionalFormatting>
  <conditionalFormatting sqref="K12:L12 K18:M70 K6:M11">
    <cfRule type="cellIs" priority="3" dxfId="0" operator="greaterThan" stopIfTrue="1">
      <formula>0</formula>
    </cfRule>
  </conditionalFormatting>
  <hyperlinks>
    <hyperlink ref="N110" r:id="rId1" display="www.nosmag.ru"/>
    <hyperlink ref="N111" r:id="rId2" display="opt@nosmag.ru"/>
    <hyperlink ref="C85" r:id="rId3" display="Женский комлект &quot;Неделька&quot; 7 пар (шт)"/>
    <hyperlink ref="C77:C79" r:id="rId4" display="Носки без упаковки"/>
    <hyperlink ref="C94:M94" r:id="rId5" display="Комплект носков 100 пар (Эконом, бамбук)"/>
    <hyperlink ref="C95:M95" r:id="rId6" display="Комплект носков 100 пар (БИЗНЕС, Кавальери)"/>
    <hyperlink ref="D18" r:id="rId7" display="черные"/>
    <hyperlink ref="D19" r:id="rId8" display="микс №1"/>
    <hyperlink ref="D20" r:id="rId9" display="микс №4"/>
    <hyperlink ref="D21" r:id="rId10" display="микс №5"/>
    <hyperlink ref="D22" r:id="rId11" display="микс №6"/>
    <hyperlink ref="D23" r:id="rId12" display="микс №7"/>
    <hyperlink ref="D24" r:id="rId13" display="микс №8"/>
    <hyperlink ref="D33" r:id="rId14" display="микс №1"/>
    <hyperlink ref="D32" r:id="rId15" display="черные"/>
    <hyperlink ref="D34" r:id="rId16" display="микс №4"/>
    <hyperlink ref="D35" r:id="rId17" display="микс №5"/>
    <hyperlink ref="D36" r:id="rId18" display="микс №9"/>
    <hyperlink ref="D37" r:id="rId19" display="микс №10"/>
    <hyperlink ref="D38" r:id="rId20" display="микс №11"/>
    <hyperlink ref="D39" r:id="rId21" display="микс №12"/>
    <hyperlink ref="D40" r:id="rId22" display="микс №13"/>
    <hyperlink ref="D41" r:id="rId23" display="микс №14"/>
    <hyperlink ref="D42" r:id="rId24" display="микс №15"/>
    <hyperlink ref="D43" r:id="rId25" display="микс №16"/>
    <hyperlink ref="D52" r:id="rId26" display="микс №1"/>
    <hyperlink ref="D53" r:id="rId27" display="микс №4"/>
    <hyperlink ref="D54" r:id="rId28" display="микс №5"/>
    <hyperlink ref="D55" r:id="rId29" display="микс №9"/>
    <hyperlink ref="D56" r:id="rId30" display="микс №10"/>
    <hyperlink ref="D57" r:id="rId31" display="микс №11"/>
    <hyperlink ref="D58" r:id="rId32" display="микс №12"/>
    <hyperlink ref="D59" r:id="rId33" display="микс №13"/>
    <hyperlink ref="D60" r:id="rId34" display="микс №14"/>
    <hyperlink ref="D61" r:id="rId35" display="микс №15"/>
    <hyperlink ref="D62" r:id="rId36" display="микс №16"/>
    <hyperlink ref="D70" r:id="rId37" display="черные"/>
    <hyperlink ref="D6" r:id="rId38" display="черные"/>
    <hyperlink ref="D7" r:id="rId39" display="черные +мешок"/>
    <hyperlink ref="D8" r:id="rId40" display="черные"/>
    <hyperlink ref="D10" r:id="rId41" display="черные"/>
    <hyperlink ref="C7" r:id="rId42" display="Черный кейс 20 пар"/>
    <hyperlink ref="C6" r:id="rId43" display="Черный кейс 30 пар"/>
    <hyperlink ref="D51" r:id="rId44" display="черные"/>
    <hyperlink ref="C86:G86" r:id="rId45" display="Комплект укороченных носков из 3 пар (шт)"/>
    <hyperlink ref="C87:G87" r:id="rId46" display="Комплект подследников для мокасин из 3 пар (шт)"/>
    <hyperlink ref="C91:L91" r:id="rId47" display="Мешок для стирки и сбора носков (шт)"/>
    <hyperlink ref="D9" r:id="rId48" display="черные"/>
    <hyperlink ref="C10" r:id="rId49" display="Новинка!!! Комплект &quot;De-Luxe&quot; из 7 пар"/>
  </hyperlinks>
  <printOptions/>
  <pageMargins left="0.3937007874015748" right="0.3937007874015748" top="0.3937007874015748" bottom="0.3937007874015748" header="0" footer="0"/>
  <pageSetup horizontalDpi="600" verticalDpi="600" orientation="portrait" paperSize="9" scale="72" r:id="rId53"/>
  <drawing r:id="rId52"/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2015-08-18T17:50:53Z</dcterms:created>
  <dcterms:modified xsi:type="dcterms:W3CDTF">2016-01-16T14:22:53Z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