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<sst xmlns="http://schemas.openxmlformats.org/spreadsheetml/2006/main" count="846" uniqueCount="176">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</sst>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35" borderId="0" xfId="42" applyFont="1" applyFill="1" applyAlignment="1" applyProtection="1">
      <alignment/>
      <protection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42" applyFill="1" applyAlignment="1" applyProtection="1">
      <alignment/>
      <protection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1" fillId="36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8" borderId="0" xfId="0" applyFont="1" applyFill="1" applyAlignment="1">
      <alignment/>
    </xf>
    <xf numFmtId="0" fontId="0" fillId="39" borderId="10" xfId="0" applyFill="1" applyBorder="1" applyAlignment="1">
      <alignment/>
    </xf>
    <xf numFmtId="1" fontId="0" fillId="39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3"/>
  <sheetViews>
    <sheetView tabSelected="1" zoomScalePageLayoutView="0" workbookViewId="0" topLeftCell="A85">
      <selection activeCell="Q111" sqref="Q111"/>
    </sheetView>
  </sheetViews>
  <sheetFormatPr defaultColWidth="9.00390625" defaultRowHeight="12.75"/>
  <cols>
    <col min="19" max="19" width="9.125" style="23" customWidth="1"/>
    <col min="20" max="20" width="9.125" style="25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1" t="s">
        <v>12</v>
      </c>
    </row>
    <row r="2" spans="1:16" ht="12.75">
      <c r="A2" s="6" t="s">
        <v>14</v>
      </c>
      <c r="G2" t="s">
        <v>15</v>
      </c>
      <c r="L2">
        <v>1</v>
      </c>
      <c r="M2">
        <v>390</v>
      </c>
      <c r="P2" s="3">
        <f>L2*M2</f>
        <v>390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20" s="4" customFormat="1" ht="13.5" thickBot="1">
      <c r="Q4" s="4">
        <f>SUM(P2:P3)</f>
        <v>567</v>
      </c>
      <c r="S4" s="21">
        <f>Q4*1.05</f>
        <v>595.35</v>
      </c>
      <c r="T4" s="26"/>
    </row>
    <row r="5" spans="1:16" ht="12.75">
      <c r="A5" s="6" t="s">
        <v>17</v>
      </c>
      <c r="G5" t="s">
        <v>18</v>
      </c>
      <c r="L5">
        <v>2</v>
      </c>
      <c r="M5">
        <v>209</v>
      </c>
      <c r="P5" s="3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153</v>
      </c>
      <c r="L7">
        <v>6</v>
      </c>
      <c r="M7">
        <v>149</v>
      </c>
      <c r="P7" s="3">
        <f aca="true" t="shared" si="0" ref="P7:P17">L7*M7</f>
        <v>894</v>
      </c>
    </row>
    <row r="8" spans="7:16" ht="12.75">
      <c r="G8" t="s">
        <v>15</v>
      </c>
      <c r="L8">
        <v>2</v>
      </c>
      <c r="M8">
        <v>390</v>
      </c>
      <c r="P8" s="3">
        <f t="shared" si="0"/>
        <v>780</v>
      </c>
    </row>
    <row r="9" spans="7:16" ht="12.75">
      <c r="G9" t="s">
        <v>20</v>
      </c>
      <c r="L9">
        <v>2</v>
      </c>
      <c r="M9">
        <v>169</v>
      </c>
      <c r="P9" s="3">
        <f t="shared" si="0"/>
        <v>338</v>
      </c>
    </row>
    <row r="10" spans="7:16" ht="12.75">
      <c r="G10" t="s">
        <v>130</v>
      </c>
      <c r="L10">
        <v>1</v>
      </c>
      <c r="M10">
        <v>269</v>
      </c>
      <c r="P10" s="3">
        <f t="shared" si="0"/>
        <v>269</v>
      </c>
    </row>
    <row r="11" spans="7:16" ht="12.75">
      <c r="G11" t="s">
        <v>21</v>
      </c>
      <c r="L11">
        <v>2</v>
      </c>
      <c r="M11">
        <v>179</v>
      </c>
      <c r="P11" s="3">
        <f t="shared" si="0"/>
        <v>358</v>
      </c>
    </row>
    <row r="12" spans="7:16" ht="12.75">
      <c r="G12" t="s">
        <v>55</v>
      </c>
      <c r="L12">
        <v>2</v>
      </c>
      <c r="M12">
        <v>229</v>
      </c>
      <c r="P12" s="3">
        <f t="shared" si="0"/>
        <v>458</v>
      </c>
    </row>
    <row r="13" spans="7:16" ht="12.75">
      <c r="G13" t="s">
        <v>27</v>
      </c>
      <c r="L13">
        <v>2</v>
      </c>
      <c r="M13">
        <v>219</v>
      </c>
      <c r="P13" s="3">
        <f t="shared" si="0"/>
        <v>438</v>
      </c>
    </row>
    <row r="14" spans="7:16" ht="12.75">
      <c r="G14" t="s">
        <v>35</v>
      </c>
      <c r="L14">
        <v>1</v>
      </c>
      <c r="M14">
        <v>309</v>
      </c>
      <c r="P14" s="3">
        <f t="shared" si="0"/>
        <v>309</v>
      </c>
    </row>
    <row r="15" spans="7:16" ht="12.75">
      <c r="G15" t="s">
        <v>30</v>
      </c>
      <c r="L15">
        <v>1</v>
      </c>
      <c r="M15">
        <v>89</v>
      </c>
      <c r="P15" s="3">
        <f t="shared" si="0"/>
        <v>89</v>
      </c>
    </row>
    <row r="16" spans="7:16" ht="12.75">
      <c r="G16" t="s">
        <v>31</v>
      </c>
      <c r="L16">
        <v>1</v>
      </c>
      <c r="M16">
        <v>99</v>
      </c>
      <c r="P16" s="3">
        <f t="shared" si="0"/>
        <v>99</v>
      </c>
    </row>
    <row r="17" spans="7:16" ht="12.75">
      <c r="G17" t="s">
        <v>146</v>
      </c>
      <c r="L17">
        <v>1</v>
      </c>
      <c r="M17">
        <v>159</v>
      </c>
      <c r="P17" s="3">
        <f t="shared" si="0"/>
        <v>159</v>
      </c>
    </row>
    <row r="18" spans="16:20" s="4" customFormat="1" ht="13.5" thickBot="1">
      <c r="P18" s="5">
        <f aca="true" t="shared" si="1" ref="P18:P29">L18*M18</f>
        <v>0</v>
      </c>
      <c r="Q18" s="4">
        <f>SUM(P5:P16)</f>
        <v>5335</v>
      </c>
      <c r="S18" s="21">
        <f>Q18*1.1</f>
        <v>5868.500000000001</v>
      </c>
      <c r="T18" s="26">
        <v>5869</v>
      </c>
    </row>
    <row r="19" spans="1:16" ht="12.75">
      <c r="A19" s="6" t="s">
        <v>22</v>
      </c>
      <c r="G19" t="s">
        <v>15</v>
      </c>
      <c r="L19">
        <v>0</v>
      </c>
      <c r="M19">
        <v>390</v>
      </c>
      <c r="P19" s="3">
        <f t="shared" si="1"/>
        <v>0</v>
      </c>
    </row>
    <row r="20" spans="7:16" ht="12.75">
      <c r="G20" t="s">
        <v>18</v>
      </c>
      <c r="L20">
        <v>2</v>
      </c>
      <c r="M20">
        <v>209</v>
      </c>
      <c r="P20" s="3">
        <f t="shared" si="1"/>
        <v>418</v>
      </c>
    </row>
    <row r="21" spans="7:16" ht="12.75">
      <c r="G21" t="s">
        <v>23</v>
      </c>
      <c r="L21">
        <v>1</v>
      </c>
      <c r="M21">
        <v>159</v>
      </c>
      <c r="P21" s="3">
        <f t="shared" si="1"/>
        <v>159</v>
      </c>
    </row>
    <row r="22" spans="7:16" ht="12.75">
      <c r="G22" t="s">
        <v>56</v>
      </c>
      <c r="L22">
        <v>3</v>
      </c>
      <c r="M22">
        <v>129</v>
      </c>
      <c r="P22" s="3">
        <f t="shared" si="1"/>
        <v>387</v>
      </c>
    </row>
    <row r="23" spans="16:20" s="4" customFormat="1" ht="13.5" thickBot="1">
      <c r="P23" s="5">
        <f t="shared" si="1"/>
        <v>0</v>
      </c>
      <c r="Q23" s="4">
        <f>SUM(P19:P22)</f>
        <v>964</v>
      </c>
      <c r="S23" s="21">
        <f>Q23*1.15</f>
        <v>1108.6</v>
      </c>
      <c r="T23" s="26">
        <v>850</v>
      </c>
    </row>
    <row r="24" spans="1:16" ht="12.75">
      <c r="A24" s="6" t="s">
        <v>38</v>
      </c>
      <c r="G24" t="s">
        <v>39</v>
      </c>
      <c r="L24">
        <v>3</v>
      </c>
      <c r="M24">
        <v>269</v>
      </c>
      <c r="P24" s="3">
        <f t="shared" si="1"/>
        <v>807</v>
      </c>
    </row>
    <row r="25" spans="7:16" ht="12.75">
      <c r="G25" t="s">
        <v>18</v>
      </c>
      <c r="L25">
        <v>5</v>
      </c>
      <c r="M25">
        <v>209</v>
      </c>
      <c r="P25" s="3">
        <f t="shared" si="1"/>
        <v>1045</v>
      </c>
    </row>
    <row r="26" spans="7:16" ht="12.75">
      <c r="G26" t="s">
        <v>23</v>
      </c>
      <c r="L26">
        <v>2</v>
      </c>
      <c r="M26">
        <v>159</v>
      </c>
      <c r="P26" s="3">
        <f t="shared" si="1"/>
        <v>318</v>
      </c>
    </row>
    <row r="27" spans="7:16" ht="12.75">
      <c r="G27" t="s">
        <v>40</v>
      </c>
      <c r="P27" s="3">
        <f t="shared" si="1"/>
        <v>0</v>
      </c>
    </row>
    <row r="28" spans="7:16" ht="12.75">
      <c r="G28" t="s">
        <v>41</v>
      </c>
      <c r="P28" s="3">
        <f t="shared" si="1"/>
        <v>0</v>
      </c>
    </row>
    <row r="29" spans="7:16" ht="12.75">
      <c r="G29" t="s">
        <v>20</v>
      </c>
      <c r="L29">
        <v>2</v>
      </c>
      <c r="M29">
        <v>169</v>
      </c>
      <c r="P29" s="3">
        <f t="shared" si="1"/>
        <v>338</v>
      </c>
    </row>
    <row r="30" spans="7:16" ht="12.75">
      <c r="G30" t="s">
        <v>16</v>
      </c>
      <c r="N30">
        <v>5</v>
      </c>
      <c r="O30">
        <v>59</v>
      </c>
      <c r="P30">
        <f>N30*O30</f>
        <v>295</v>
      </c>
    </row>
    <row r="31" spans="7:16" ht="12.75">
      <c r="G31" t="s">
        <v>15</v>
      </c>
      <c r="L31">
        <v>1</v>
      </c>
      <c r="M31">
        <v>390</v>
      </c>
      <c r="P31" s="3">
        <f aca="true" t="shared" si="2" ref="P31:P54">L31*M31</f>
        <v>390</v>
      </c>
    </row>
    <row r="32" spans="7:16" ht="12.75">
      <c r="G32" t="s">
        <v>42</v>
      </c>
      <c r="L32">
        <v>3</v>
      </c>
      <c r="P32" s="3">
        <f t="shared" si="2"/>
        <v>0</v>
      </c>
    </row>
    <row r="33" spans="7:16" ht="12.75">
      <c r="G33" t="s">
        <v>43</v>
      </c>
      <c r="L33">
        <v>2</v>
      </c>
      <c r="M33">
        <v>379</v>
      </c>
      <c r="P33" s="3">
        <f t="shared" si="2"/>
        <v>758</v>
      </c>
    </row>
    <row r="34" spans="7:16" ht="12.75">
      <c r="G34" t="s">
        <v>44</v>
      </c>
      <c r="L34">
        <v>4</v>
      </c>
      <c r="M34">
        <v>349</v>
      </c>
      <c r="P34" s="3">
        <f t="shared" si="2"/>
        <v>1396</v>
      </c>
    </row>
    <row r="35" spans="16:20" s="4" customFormat="1" ht="13.5" thickBot="1">
      <c r="P35" s="5">
        <f t="shared" si="2"/>
        <v>0</v>
      </c>
      <c r="Q35" s="4">
        <f>SUM(P24:P34)</f>
        <v>5347</v>
      </c>
      <c r="S35" s="21">
        <f>Q35*1.12</f>
        <v>5988.64</v>
      </c>
      <c r="T35" s="26">
        <v>6000</v>
      </c>
    </row>
    <row r="36" spans="1:16" ht="12.75">
      <c r="A36" s="6" t="s">
        <v>45</v>
      </c>
      <c r="G36" t="s">
        <v>18</v>
      </c>
      <c r="L36">
        <v>1</v>
      </c>
      <c r="M36">
        <v>209</v>
      </c>
      <c r="P36" s="3">
        <f t="shared" si="2"/>
        <v>209</v>
      </c>
    </row>
    <row r="37" spans="7:16" ht="12.75">
      <c r="G37" t="s">
        <v>23</v>
      </c>
      <c r="L37">
        <v>1</v>
      </c>
      <c r="M37">
        <v>159</v>
      </c>
      <c r="P37" s="3">
        <f t="shared" si="2"/>
        <v>159</v>
      </c>
    </row>
    <row r="38" spans="7:16" ht="12.75">
      <c r="G38" t="s">
        <v>27</v>
      </c>
      <c r="L38">
        <v>1</v>
      </c>
      <c r="M38">
        <v>219</v>
      </c>
      <c r="P38" s="3">
        <f t="shared" si="2"/>
        <v>219</v>
      </c>
    </row>
    <row r="39" spans="7:16" ht="12.75">
      <c r="G39" t="s">
        <v>20</v>
      </c>
      <c r="L39">
        <v>1</v>
      </c>
      <c r="M39">
        <v>169</v>
      </c>
      <c r="P39" s="3">
        <f t="shared" si="2"/>
        <v>169</v>
      </c>
    </row>
    <row r="40" spans="7:16" ht="12.75">
      <c r="G40" t="s">
        <v>39</v>
      </c>
      <c r="L40">
        <v>1</v>
      </c>
      <c r="M40">
        <v>0</v>
      </c>
      <c r="P40" s="3">
        <f t="shared" si="2"/>
        <v>0</v>
      </c>
    </row>
    <row r="41" spans="7:16" ht="12.75">
      <c r="G41" t="s">
        <v>15</v>
      </c>
      <c r="L41">
        <v>0.5</v>
      </c>
      <c r="M41">
        <v>390</v>
      </c>
      <c r="P41" s="3">
        <f>L41*M41</f>
        <v>195</v>
      </c>
    </row>
    <row r="42" spans="7:16" ht="12.75">
      <c r="G42" t="s">
        <v>19</v>
      </c>
      <c r="L42">
        <v>1</v>
      </c>
      <c r="M42">
        <v>0</v>
      </c>
      <c r="P42" s="3">
        <f t="shared" si="2"/>
        <v>0</v>
      </c>
    </row>
    <row r="43" spans="16:20" s="4" customFormat="1" ht="13.5" thickBot="1">
      <c r="P43" s="5">
        <f t="shared" si="2"/>
        <v>0</v>
      </c>
      <c r="Q43" s="4">
        <f>SUM(P36:P42)</f>
        <v>951</v>
      </c>
      <c r="S43" s="21">
        <f>Q43*1.1</f>
        <v>1046.1000000000001</v>
      </c>
      <c r="T43" s="26">
        <v>1446</v>
      </c>
    </row>
    <row r="44" spans="1:16" ht="12.75">
      <c r="A44" s="6" t="s">
        <v>46</v>
      </c>
      <c r="G44" t="s">
        <v>18</v>
      </c>
      <c r="L44">
        <v>1</v>
      </c>
      <c r="M44">
        <v>209</v>
      </c>
      <c r="P44" s="3">
        <f t="shared" si="2"/>
        <v>209</v>
      </c>
    </row>
    <row r="45" spans="7:16" ht="12.75">
      <c r="G45" t="s">
        <v>27</v>
      </c>
      <c r="L45">
        <v>1</v>
      </c>
      <c r="M45">
        <v>219</v>
      </c>
      <c r="P45" s="3">
        <f t="shared" si="2"/>
        <v>219</v>
      </c>
    </row>
    <row r="46" spans="7:16" ht="12.75">
      <c r="G46" t="s">
        <v>130</v>
      </c>
      <c r="L46">
        <v>3</v>
      </c>
      <c r="M46">
        <v>269</v>
      </c>
      <c r="P46" s="3">
        <f t="shared" si="2"/>
        <v>807</v>
      </c>
    </row>
    <row r="47" spans="7:16" ht="12.75">
      <c r="G47" t="s">
        <v>20</v>
      </c>
      <c r="L47">
        <v>2</v>
      </c>
      <c r="M47">
        <v>169</v>
      </c>
      <c r="P47" s="3">
        <f t="shared" si="2"/>
        <v>338</v>
      </c>
    </row>
    <row r="48" spans="7:16" ht="12.75">
      <c r="G48" t="s">
        <v>15</v>
      </c>
      <c r="L48">
        <v>0.5</v>
      </c>
      <c r="M48">
        <v>390</v>
      </c>
      <c r="P48" s="33">
        <f t="shared" si="2"/>
        <v>195</v>
      </c>
    </row>
    <row r="49" spans="7:16" ht="12.75">
      <c r="G49" t="s">
        <v>30</v>
      </c>
      <c r="L49">
        <v>5</v>
      </c>
      <c r="M49">
        <v>89</v>
      </c>
      <c r="P49" s="3">
        <f t="shared" si="2"/>
        <v>445</v>
      </c>
    </row>
    <row r="50" spans="7:16" ht="12.75">
      <c r="G50" t="s">
        <v>43</v>
      </c>
      <c r="L50">
        <v>2</v>
      </c>
      <c r="M50">
        <v>379</v>
      </c>
      <c r="P50" s="3">
        <f t="shared" si="2"/>
        <v>758</v>
      </c>
    </row>
    <row r="51" spans="16:20" s="4" customFormat="1" ht="13.5" thickBot="1">
      <c r="P51" s="5">
        <f t="shared" si="2"/>
        <v>0</v>
      </c>
      <c r="Q51" s="4">
        <f>SUM(P44:P50)</f>
        <v>2971</v>
      </c>
      <c r="S51" s="21">
        <f>Q51*1.1</f>
        <v>3268.1000000000004</v>
      </c>
      <c r="T51" s="26">
        <v>3268</v>
      </c>
    </row>
    <row r="52" spans="1:16" ht="12.75">
      <c r="A52" s="6" t="s">
        <v>47</v>
      </c>
      <c r="G52" t="s">
        <v>153</v>
      </c>
      <c r="L52">
        <v>1</v>
      </c>
      <c r="M52">
        <v>149</v>
      </c>
      <c r="P52" s="3">
        <f t="shared" si="2"/>
        <v>149</v>
      </c>
    </row>
    <row r="53" spans="7:16" ht="12.75">
      <c r="G53" t="s">
        <v>55</v>
      </c>
      <c r="L53">
        <v>0.5</v>
      </c>
      <c r="M53">
        <v>229</v>
      </c>
      <c r="P53" s="3">
        <f t="shared" si="2"/>
        <v>114.5</v>
      </c>
    </row>
    <row r="54" spans="7:16" ht="12.75">
      <c r="G54" t="s">
        <v>35</v>
      </c>
      <c r="L54">
        <v>2</v>
      </c>
      <c r="M54">
        <v>309</v>
      </c>
      <c r="P54" s="3">
        <f t="shared" si="2"/>
        <v>618</v>
      </c>
    </row>
    <row r="55" spans="7:16" ht="12.75">
      <c r="G55" t="s">
        <v>16</v>
      </c>
      <c r="N55">
        <v>1</v>
      </c>
      <c r="O55">
        <v>59</v>
      </c>
      <c r="P55">
        <f>N55*O55</f>
        <v>59</v>
      </c>
    </row>
    <row r="56" spans="7:12" ht="12.75">
      <c r="G56" t="s">
        <v>166</v>
      </c>
      <c r="L56">
        <v>0.5</v>
      </c>
    </row>
    <row r="57" spans="7:16" ht="12.75">
      <c r="G57" t="s">
        <v>18</v>
      </c>
      <c r="L57">
        <v>1</v>
      </c>
      <c r="M57">
        <v>209</v>
      </c>
      <c r="P57" s="3">
        <f>L57*M57</f>
        <v>209</v>
      </c>
    </row>
    <row r="58" spans="7:16" ht="12.75">
      <c r="G58" t="s">
        <v>23</v>
      </c>
      <c r="L58">
        <v>1</v>
      </c>
      <c r="M58">
        <v>159</v>
      </c>
      <c r="P58" s="3">
        <f>L58*M58</f>
        <v>159</v>
      </c>
    </row>
    <row r="59" spans="7:16" ht="12.75">
      <c r="G59" t="s">
        <v>30</v>
      </c>
      <c r="L59">
        <v>2</v>
      </c>
      <c r="M59">
        <v>89</v>
      </c>
      <c r="P59" s="3">
        <f>L59*M59</f>
        <v>178</v>
      </c>
    </row>
    <row r="60" spans="7:16" ht="12.75">
      <c r="G60" t="s">
        <v>159</v>
      </c>
      <c r="L60">
        <v>1</v>
      </c>
      <c r="M60">
        <v>149</v>
      </c>
      <c r="P60" s="3">
        <f>L60*M60</f>
        <v>149</v>
      </c>
    </row>
    <row r="61" spans="7:16" ht="12.75">
      <c r="G61" t="s">
        <v>15</v>
      </c>
      <c r="L61">
        <v>2</v>
      </c>
      <c r="M61">
        <v>390</v>
      </c>
      <c r="P61" s="33">
        <f>L61*M61</f>
        <v>780</v>
      </c>
    </row>
    <row r="62" spans="7:16" ht="12.75">
      <c r="G62" t="s">
        <v>175</v>
      </c>
      <c r="L62">
        <v>1</v>
      </c>
      <c r="M62">
        <v>179</v>
      </c>
      <c r="P62" s="33">
        <f>L62*M62</f>
        <v>179</v>
      </c>
    </row>
    <row r="63" spans="7:16" ht="12.75">
      <c r="G63" t="s">
        <v>135</v>
      </c>
      <c r="L63">
        <v>0.5</v>
      </c>
      <c r="M63">
        <v>99</v>
      </c>
      <c r="P63" s="3">
        <f>L63*M63</f>
        <v>49.5</v>
      </c>
    </row>
    <row r="64" spans="16:20" s="4" customFormat="1" ht="13.5" thickBot="1">
      <c r="P64" s="5">
        <f>L64*M64</f>
        <v>0</v>
      </c>
      <c r="Q64" s="4">
        <f>SUM(P52:P63)</f>
        <v>2644</v>
      </c>
      <c r="S64" s="21">
        <f>Q64</f>
        <v>2644</v>
      </c>
      <c r="T64" s="26">
        <v>2800</v>
      </c>
    </row>
    <row r="65" spans="1:16" ht="12.75">
      <c r="A65" s="6" t="s">
        <v>48</v>
      </c>
      <c r="G65" t="s">
        <v>15</v>
      </c>
      <c r="L65">
        <v>1.5</v>
      </c>
      <c r="M65">
        <v>390</v>
      </c>
      <c r="P65" s="3">
        <f>L65*M65</f>
        <v>585</v>
      </c>
    </row>
    <row r="66" spans="7:16" ht="12.75">
      <c r="G66" t="s">
        <v>49</v>
      </c>
      <c r="L66">
        <v>0.5</v>
      </c>
      <c r="P66" s="3">
        <f>L66*M66</f>
        <v>0</v>
      </c>
    </row>
    <row r="67" spans="7:16" ht="12.75">
      <c r="G67" t="s">
        <v>50</v>
      </c>
      <c r="L67">
        <v>0.5</v>
      </c>
      <c r="P67" s="3">
        <f aca="true" t="shared" si="3" ref="P67:P74">L67*M67</f>
        <v>0</v>
      </c>
    </row>
    <row r="68" spans="7:16" ht="12.75">
      <c r="G68" t="s">
        <v>35</v>
      </c>
      <c r="L68">
        <v>1</v>
      </c>
      <c r="M68">
        <v>309</v>
      </c>
      <c r="P68" s="3">
        <f t="shared" si="3"/>
        <v>309</v>
      </c>
    </row>
    <row r="69" spans="7:16" ht="12.75">
      <c r="G69" t="s">
        <v>19</v>
      </c>
      <c r="L69">
        <v>1</v>
      </c>
      <c r="M69">
        <v>0</v>
      </c>
      <c r="P69" s="3">
        <f t="shared" si="3"/>
        <v>0</v>
      </c>
    </row>
    <row r="70" spans="7:16" ht="12.75">
      <c r="G70" t="s">
        <v>27</v>
      </c>
      <c r="L70">
        <v>1</v>
      </c>
      <c r="M70">
        <v>219</v>
      </c>
      <c r="P70" s="3">
        <f t="shared" si="3"/>
        <v>219</v>
      </c>
    </row>
    <row r="71" spans="7:16" ht="12.75">
      <c r="G71" t="s">
        <v>32</v>
      </c>
      <c r="L71">
        <v>0.5</v>
      </c>
      <c r="M71">
        <v>129</v>
      </c>
      <c r="P71" s="3">
        <f t="shared" si="3"/>
        <v>64.5</v>
      </c>
    </row>
    <row r="72" spans="7:16" ht="12.75">
      <c r="G72" t="s">
        <v>30</v>
      </c>
      <c r="L72">
        <v>1</v>
      </c>
      <c r="M72">
        <v>89</v>
      </c>
      <c r="P72" s="3">
        <f t="shared" si="3"/>
        <v>89</v>
      </c>
    </row>
    <row r="73" spans="7:16" ht="12.75">
      <c r="G73" t="s">
        <v>18</v>
      </c>
      <c r="L73">
        <v>1</v>
      </c>
      <c r="M73">
        <v>209</v>
      </c>
      <c r="P73" s="3">
        <f t="shared" si="3"/>
        <v>209</v>
      </c>
    </row>
    <row r="74" spans="7:16" ht="12.75">
      <c r="G74" t="s">
        <v>23</v>
      </c>
      <c r="L74">
        <v>1</v>
      </c>
      <c r="M74">
        <v>159</v>
      </c>
      <c r="P74" s="3">
        <f t="shared" si="3"/>
        <v>159</v>
      </c>
    </row>
    <row r="75" spans="16:20" s="4" customFormat="1" ht="13.5" thickBot="1">
      <c r="P75" s="5">
        <f>L75*M75</f>
        <v>0</v>
      </c>
      <c r="Q75" s="4">
        <f>SUM(P65:P74)</f>
        <v>1634.5</v>
      </c>
      <c r="S75" s="21">
        <f>Q75*1.15</f>
        <v>1879.675</v>
      </c>
      <c r="T75" s="26">
        <v>1210</v>
      </c>
    </row>
    <row r="76" spans="1:20" s="13" customFormat="1" ht="12.75">
      <c r="A76" s="12" t="s">
        <v>52</v>
      </c>
      <c r="G76" s="13" t="s">
        <v>135</v>
      </c>
      <c r="L76" s="13">
        <v>1</v>
      </c>
      <c r="M76" s="13">
        <v>99</v>
      </c>
      <c r="P76" s="17">
        <f>L76*M76</f>
        <v>99</v>
      </c>
      <c r="S76" s="23"/>
      <c r="T76" s="25"/>
    </row>
    <row r="77" spans="1:20" s="13" customFormat="1" ht="12.75">
      <c r="A77" s="12"/>
      <c r="G77" s="13" t="s">
        <v>15</v>
      </c>
      <c r="L77" s="13">
        <v>1</v>
      </c>
      <c r="M77" s="13">
        <v>390</v>
      </c>
      <c r="P77" s="17">
        <f>L77*M77</f>
        <v>390</v>
      </c>
      <c r="S77" s="23"/>
      <c r="T77" s="25"/>
    </row>
    <row r="78" spans="7:20" s="13" customFormat="1" ht="12.75">
      <c r="G78" s="13" t="s">
        <v>16</v>
      </c>
      <c r="N78" s="13">
        <v>2</v>
      </c>
      <c r="O78" s="13">
        <v>59</v>
      </c>
      <c r="P78" s="13">
        <f>N78*O78</f>
        <v>118</v>
      </c>
      <c r="S78" s="23"/>
      <c r="T78" s="25"/>
    </row>
    <row r="79" spans="16:20" s="4" customFormat="1" ht="13.5" thickBot="1">
      <c r="P79" s="5">
        <f aca="true" t="shared" si="4" ref="P79:P114">L79*M79</f>
        <v>0</v>
      </c>
      <c r="Q79" s="4">
        <f>SUM(P76:P76:P78)</f>
        <v>607</v>
      </c>
      <c r="S79" s="21">
        <f>Q79*1.15</f>
        <v>698.05</v>
      </c>
      <c r="T79" s="26">
        <v>250</v>
      </c>
    </row>
    <row r="80" spans="1:16" ht="12.75">
      <c r="A80" s="6" t="s">
        <v>53</v>
      </c>
      <c r="G80" t="s">
        <v>39</v>
      </c>
      <c r="L80">
        <v>1</v>
      </c>
      <c r="M80">
        <v>0</v>
      </c>
      <c r="P80" s="3">
        <f t="shared" si="4"/>
        <v>0</v>
      </c>
    </row>
    <row r="81" spans="7:16" ht="12.75">
      <c r="G81" t="s">
        <v>18</v>
      </c>
      <c r="L81">
        <v>1</v>
      </c>
      <c r="M81">
        <v>209</v>
      </c>
      <c r="P81" s="3">
        <f t="shared" si="4"/>
        <v>209</v>
      </c>
    </row>
    <row r="82" spans="7:16" ht="12.75">
      <c r="G82" t="s">
        <v>30</v>
      </c>
      <c r="L82">
        <v>1</v>
      </c>
      <c r="M82">
        <v>89</v>
      </c>
      <c r="P82" s="3">
        <f t="shared" si="4"/>
        <v>89</v>
      </c>
    </row>
    <row r="83" spans="7:16" ht="12.75">
      <c r="G83" t="s">
        <v>31</v>
      </c>
      <c r="L83">
        <v>1</v>
      </c>
      <c r="M83">
        <v>99</v>
      </c>
      <c r="P83" s="3">
        <f t="shared" si="4"/>
        <v>99</v>
      </c>
    </row>
    <row r="84" spans="7:16" ht="12.75">
      <c r="G84" t="s">
        <v>32</v>
      </c>
      <c r="L84">
        <v>1</v>
      </c>
      <c r="M84">
        <v>129</v>
      </c>
      <c r="P84" s="3">
        <f t="shared" si="4"/>
        <v>129</v>
      </c>
    </row>
    <row r="85" spans="7:16" ht="12.75">
      <c r="G85" t="s">
        <v>27</v>
      </c>
      <c r="L85">
        <v>1</v>
      </c>
      <c r="M85">
        <v>219</v>
      </c>
      <c r="P85" s="3">
        <f t="shared" si="4"/>
        <v>219</v>
      </c>
    </row>
    <row r="86" spans="7:16" ht="12.75">
      <c r="G86" t="s">
        <v>15</v>
      </c>
      <c r="L86">
        <v>1</v>
      </c>
      <c r="M86">
        <v>390</v>
      </c>
      <c r="P86" s="3">
        <f t="shared" si="4"/>
        <v>390</v>
      </c>
    </row>
    <row r="87" spans="16:20" s="4" customFormat="1" ht="13.5" thickBot="1">
      <c r="P87" s="5">
        <f t="shared" si="4"/>
        <v>0</v>
      </c>
      <c r="Q87" s="4">
        <f>SUM(P80:P86)</f>
        <v>1135</v>
      </c>
      <c r="S87" s="21">
        <f>Q87*1.1</f>
        <v>1248.5</v>
      </c>
      <c r="T87" s="26"/>
    </row>
    <row r="88" spans="1:20" s="13" customFormat="1" ht="12.75">
      <c r="A88" s="12" t="s">
        <v>54</v>
      </c>
      <c r="G88" s="13" t="s">
        <v>18</v>
      </c>
      <c r="L88" s="13">
        <v>3</v>
      </c>
      <c r="M88" s="13">
        <v>209</v>
      </c>
      <c r="P88" s="17">
        <f t="shared" si="4"/>
        <v>627</v>
      </c>
      <c r="S88" s="23"/>
      <c r="T88" s="25"/>
    </row>
    <row r="89" spans="7:20" s="13" customFormat="1" ht="12.75">
      <c r="G89" s="13" t="s">
        <v>27</v>
      </c>
      <c r="L89" s="13">
        <v>1</v>
      </c>
      <c r="M89" s="13">
        <v>219</v>
      </c>
      <c r="P89" s="17">
        <f t="shared" si="4"/>
        <v>219</v>
      </c>
      <c r="S89" s="23"/>
      <c r="T89" s="25"/>
    </row>
    <row r="90" spans="7:20" s="13" customFormat="1" ht="12.75">
      <c r="G90" s="13" t="s">
        <v>55</v>
      </c>
      <c r="L90" s="13">
        <v>3</v>
      </c>
      <c r="M90" s="13">
        <v>229</v>
      </c>
      <c r="P90" s="17">
        <f t="shared" si="4"/>
        <v>687</v>
      </c>
      <c r="S90" s="23"/>
      <c r="T90" s="25"/>
    </row>
    <row r="91" spans="7:20" s="13" customFormat="1" ht="12.75">
      <c r="G91" s="13" t="s">
        <v>20</v>
      </c>
      <c r="L91" s="13">
        <v>2</v>
      </c>
      <c r="M91" s="13">
        <v>169</v>
      </c>
      <c r="P91" s="17">
        <f t="shared" si="4"/>
        <v>338</v>
      </c>
      <c r="S91" s="23"/>
      <c r="T91" s="25"/>
    </row>
    <row r="92" spans="7:20" s="13" customFormat="1" ht="12.75">
      <c r="G92" s="14" t="s">
        <v>19</v>
      </c>
      <c r="H92" s="14"/>
      <c r="I92" s="14"/>
      <c r="J92" s="14"/>
      <c r="K92" s="14"/>
      <c r="L92" s="14">
        <v>1.5</v>
      </c>
      <c r="M92" s="14">
        <v>0</v>
      </c>
      <c r="N92" s="14"/>
      <c r="O92" s="14"/>
      <c r="P92" s="15">
        <f t="shared" si="4"/>
        <v>0</v>
      </c>
      <c r="S92" s="23"/>
      <c r="T92" s="25"/>
    </row>
    <row r="93" spans="7:20" s="13" customFormat="1" ht="12.75">
      <c r="G93" s="13" t="s">
        <v>59</v>
      </c>
      <c r="L93" s="13">
        <v>0.5</v>
      </c>
      <c r="M93" s="13">
        <v>149</v>
      </c>
      <c r="P93" s="17">
        <f t="shared" si="4"/>
        <v>74.5</v>
      </c>
      <c r="S93" s="23"/>
      <c r="T93" s="25"/>
    </row>
    <row r="94" spans="7:20" s="13" customFormat="1" ht="12.75">
      <c r="G94" s="13" t="s">
        <v>36</v>
      </c>
      <c r="L94" s="13">
        <v>2</v>
      </c>
      <c r="M94" s="13">
        <v>129</v>
      </c>
      <c r="P94" s="17">
        <f t="shared" si="4"/>
        <v>258</v>
      </c>
      <c r="S94" s="23"/>
      <c r="T94" s="25"/>
    </row>
    <row r="95" spans="7:20" s="13" customFormat="1" ht="12.75">
      <c r="G95" s="14" t="s">
        <v>39</v>
      </c>
      <c r="H95" s="14"/>
      <c r="I95" s="14"/>
      <c r="J95" s="14"/>
      <c r="K95" s="14"/>
      <c r="L95" s="14">
        <v>2</v>
      </c>
      <c r="M95" s="14">
        <v>0</v>
      </c>
      <c r="N95" s="14"/>
      <c r="O95" s="14"/>
      <c r="P95" s="15">
        <f t="shared" si="4"/>
        <v>0</v>
      </c>
      <c r="S95" s="23"/>
      <c r="T95" s="25"/>
    </row>
    <row r="96" spans="7:20" s="13" customFormat="1" ht="12.75">
      <c r="G96" s="13" t="s">
        <v>21</v>
      </c>
      <c r="L96" s="13">
        <v>2</v>
      </c>
      <c r="M96" s="13">
        <v>179</v>
      </c>
      <c r="P96" s="17">
        <f t="shared" si="4"/>
        <v>358</v>
      </c>
      <c r="S96" s="23"/>
      <c r="T96" s="25"/>
    </row>
    <row r="97" spans="7:20" s="13" customFormat="1" ht="12.75">
      <c r="G97" s="13" t="s">
        <v>30</v>
      </c>
      <c r="L97" s="13">
        <v>1</v>
      </c>
      <c r="M97" s="13">
        <v>89</v>
      </c>
      <c r="P97" s="17">
        <f t="shared" si="4"/>
        <v>89</v>
      </c>
      <c r="S97" s="23"/>
      <c r="T97" s="25"/>
    </row>
    <row r="98" spans="7:20" s="13" customFormat="1" ht="12.75">
      <c r="G98" s="13" t="s">
        <v>31</v>
      </c>
      <c r="L98" s="13">
        <v>1</v>
      </c>
      <c r="M98" s="13">
        <v>99</v>
      </c>
      <c r="P98" s="17">
        <f t="shared" si="4"/>
        <v>99</v>
      </c>
      <c r="S98" s="23"/>
      <c r="T98" s="25"/>
    </row>
    <row r="99" spans="7:20" s="13" customFormat="1" ht="12.75">
      <c r="G99" s="13" t="s">
        <v>32</v>
      </c>
      <c r="L99" s="13">
        <v>1</v>
      </c>
      <c r="M99" s="13">
        <v>129</v>
      </c>
      <c r="P99" s="17">
        <f t="shared" si="4"/>
        <v>129</v>
      </c>
      <c r="S99" s="23"/>
      <c r="T99" s="25"/>
    </row>
    <row r="100" spans="7:20" s="13" customFormat="1" ht="12.75">
      <c r="G100" s="13" t="s">
        <v>56</v>
      </c>
      <c r="L100" s="13">
        <v>1</v>
      </c>
      <c r="M100" s="13">
        <v>129</v>
      </c>
      <c r="P100" s="17">
        <f t="shared" si="4"/>
        <v>129</v>
      </c>
      <c r="S100" s="23"/>
      <c r="T100" s="25"/>
    </row>
    <row r="101" spans="16:20" s="4" customFormat="1" ht="13.5" thickBot="1">
      <c r="P101" s="5">
        <f t="shared" si="4"/>
        <v>0</v>
      </c>
      <c r="Q101" s="4">
        <f>SUM(P88:P92)</f>
        <v>1871</v>
      </c>
      <c r="S101" s="21">
        <f>Q101*1.1</f>
        <v>2058.1000000000004</v>
      </c>
      <c r="T101" s="26"/>
    </row>
    <row r="102" spans="1:16" ht="12.75">
      <c r="A102" s="6" t="s">
        <v>57</v>
      </c>
      <c r="G102" t="s">
        <v>21</v>
      </c>
      <c r="L102">
        <v>2</v>
      </c>
      <c r="M102">
        <v>179</v>
      </c>
      <c r="P102" s="3">
        <f t="shared" si="4"/>
        <v>358</v>
      </c>
    </row>
    <row r="103" spans="7:16" ht="12.75">
      <c r="G103" t="s">
        <v>129</v>
      </c>
      <c r="L103">
        <v>5</v>
      </c>
      <c r="M103">
        <v>179</v>
      </c>
      <c r="P103" s="3">
        <f t="shared" si="4"/>
        <v>895</v>
      </c>
    </row>
    <row r="104" spans="7:16" ht="12.75">
      <c r="G104" t="s">
        <v>18</v>
      </c>
      <c r="L104">
        <v>2</v>
      </c>
      <c r="M104">
        <v>209</v>
      </c>
      <c r="P104" s="3">
        <f t="shared" si="4"/>
        <v>418</v>
      </c>
    </row>
    <row r="105" spans="7:16" ht="12.75">
      <c r="G105" t="s">
        <v>23</v>
      </c>
      <c r="L105">
        <v>5</v>
      </c>
      <c r="M105">
        <v>159</v>
      </c>
      <c r="P105" s="3">
        <f t="shared" si="4"/>
        <v>795</v>
      </c>
    </row>
    <row r="106" spans="7:16" ht="12.75">
      <c r="G106" t="s">
        <v>30</v>
      </c>
      <c r="L106">
        <v>5</v>
      </c>
      <c r="M106">
        <v>89</v>
      </c>
      <c r="P106" s="3">
        <f t="shared" si="4"/>
        <v>445</v>
      </c>
    </row>
    <row r="107" spans="7:16" ht="12.75">
      <c r="G107" t="s">
        <v>31</v>
      </c>
      <c r="L107">
        <v>4</v>
      </c>
      <c r="M107">
        <v>99</v>
      </c>
      <c r="P107" s="3">
        <f t="shared" si="4"/>
        <v>396</v>
      </c>
    </row>
    <row r="108" spans="7:16" ht="12.75">
      <c r="G108" t="s">
        <v>32</v>
      </c>
      <c r="L108">
        <v>4</v>
      </c>
      <c r="M108">
        <v>129</v>
      </c>
      <c r="P108" s="3">
        <f t="shared" si="4"/>
        <v>516</v>
      </c>
    </row>
    <row r="109" spans="7:16" ht="12.75">
      <c r="G109" t="s">
        <v>27</v>
      </c>
      <c r="L109">
        <v>4</v>
      </c>
      <c r="M109">
        <v>219</v>
      </c>
      <c r="P109" s="3">
        <f t="shared" si="4"/>
        <v>876</v>
      </c>
    </row>
    <row r="110" spans="7:16" ht="12.75">
      <c r="G110" t="s">
        <v>55</v>
      </c>
      <c r="L110">
        <v>3</v>
      </c>
      <c r="M110">
        <v>229</v>
      </c>
      <c r="P110" s="3">
        <f t="shared" si="4"/>
        <v>687</v>
      </c>
    </row>
    <row r="111" spans="7:16" ht="12.75">
      <c r="G111" t="s">
        <v>20</v>
      </c>
      <c r="L111">
        <v>7</v>
      </c>
      <c r="M111">
        <v>169</v>
      </c>
      <c r="P111" s="3">
        <f t="shared" si="4"/>
        <v>1183</v>
      </c>
    </row>
    <row r="112" spans="7:16" ht="12.75">
      <c r="G112" t="s">
        <v>136</v>
      </c>
      <c r="L112">
        <v>4</v>
      </c>
      <c r="M112">
        <v>89</v>
      </c>
      <c r="P112" s="3">
        <f t="shared" si="4"/>
        <v>356</v>
      </c>
    </row>
    <row r="113" spans="7:16" ht="12.75">
      <c r="G113" s="13" t="s">
        <v>135</v>
      </c>
      <c r="H113" s="13"/>
      <c r="I113" s="13"/>
      <c r="J113" s="13"/>
      <c r="K113" s="13"/>
      <c r="L113" s="13">
        <v>3</v>
      </c>
      <c r="M113" s="13">
        <v>99</v>
      </c>
      <c r="N113" s="13"/>
      <c r="O113" s="13"/>
      <c r="P113" s="17">
        <f>L113*M113</f>
        <v>297</v>
      </c>
    </row>
    <row r="114" spans="7:16" ht="12.75">
      <c r="G114" s="13" t="s">
        <v>59</v>
      </c>
      <c r="H114" s="13"/>
      <c r="I114" s="13"/>
      <c r="J114" s="13"/>
      <c r="K114" s="13"/>
      <c r="L114" s="13">
        <v>1</v>
      </c>
      <c r="M114" s="13">
        <v>149</v>
      </c>
      <c r="N114" s="13"/>
      <c r="O114" s="13"/>
      <c r="P114" s="17">
        <f t="shared" si="4"/>
        <v>149</v>
      </c>
    </row>
    <row r="115" spans="16:20" s="4" customFormat="1" ht="13.5" thickBot="1">
      <c r="P115" s="5">
        <f aca="true" t="shared" si="5" ref="P115:P125">L115*M115</f>
        <v>0</v>
      </c>
      <c r="Q115" s="4">
        <f>SUM(P102:P114)</f>
        <v>7371</v>
      </c>
      <c r="S115" s="21">
        <f>Q115*1.1</f>
        <v>8108.1</v>
      </c>
      <c r="T115" s="26"/>
    </row>
    <row r="116" spans="1:20" s="13" customFormat="1" ht="12.75">
      <c r="A116" s="12" t="s">
        <v>58</v>
      </c>
      <c r="G116" s="13" t="s">
        <v>21</v>
      </c>
      <c r="L116" s="13">
        <v>0.5</v>
      </c>
      <c r="M116" s="13">
        <v>179</v>
      </c>
      <c r="P116" s="17">
        <f t="shared" si="5"/>
        <v>89.5</v>
      </c>
      <c r="S116" s="23"/>
      <c r="T116" s="25"/>
    </row>
    <row r="117" spans="7:20" s="13" customFormat="1" ht="12.75">
      <c r="G117" s="13" t="s">
        <v>130</v>
      </c>
      <c r="L117" s="13">
        <v>1</v>
      </c>
      <c r="M117" s="13">
        <v>269</v>
      </c>
      <c r="P117" s="17">
        <f t="shared" si="5"/>
        <v>269</v>
      </c>
      <c r="S117" s="23"/>
      <c r="T117" s="25"/>
    </row>
    <row r="118" spans="7:20" s="13" customFormat="1" ht="12.75">
      <c r="G118" s="13" t="s">
        <v>18</v>
      </c>
      <c r="L118" s="13">
        <v>1</v>
      </c>
      <c r="M118" s="13">
        <v>209</v>
      </c>
      <c r="P118" s="17">
        <f t="shared" si="5"/>
        <v>209</v>
      </c>
      <c r="S118" s="23"/>
      <c r="T118" s="25"/>
    </row>
    <row r="119" spans="7:20" s="13" customFormat="1" ht="12.75">
      <c r="G119" s="13" t="s">
        <v>55</v>
      </c>
      <c r="L119" s="13">
        <v>0.5</v>
      </c>
      <c r="M119" s="13">
        <v>229</v>
      </c>
      <c r="P119" s="17">
        <f t="shared" si="5"/>
        <v>114.5</v>
      </c>
      <c r="Q119" s="13" t="s">
        <v>110</v>
      </c>
      <c r="S119" s="23"/>
      <c r="T119" s="25"/>
    </row>
    <row r="120" spans="7:20" s="13" customFormat="1" ht="12.75">
      <c r="G120" s="13" t="s">
        <v>59</v>
      </c>
      <c r="L120" s="13">
        <v>1</v>
      </c>
      <c r="M120" s="13">
        <v>149</v>
      </c>
      <c r="P120" s="17">
        <f t="shared" si="5"/>
        <v>149</v>
      </c>
      <c r="S120" s="23"/>
      <c r="T120" s="25"/>
    </row>
    <row r="121" spans="7:20" s="13" customFormat="1" ht="12.75">
      <c r="G121" s="13" t="s">
        <v>15</v>
      </c>
      <c r="L121" s="13">
        <v>1</v>
      </c>
      <c r="M121" s="13">
        <v>390</v>
      </c>
      <c r="P121" s="17">
        <f t="shared" si="5"/>
        <v>390</v>
      </c>
      <c r="S121" s="23"/>
      <c r="T121" s="25"/>
    </row>
    <row r="122" spans="7:20" s="13" customFormat="1" ht="12.75">
      <c r="G122" s="13" t="s">
        <v>35</v>
      </c>
      <c r="L122" s="13">
        <v>1</v>
      </c>
      <c r="M122" s="13">
        <v>309</v>
      </c>
      <c r="P122" s="17">
        <f t="shared" si="5"/>
        <v>309</v>
      </c>
      <c r="S122" s="23"/>
      <c r="T122" s="25"/>
    </row>
    <row r="123" spans="7:20" s="13" customFormat="1" ht="12.75">
      <c r="G123" s="13" t="s">
        <v>148</v>
      </c>
      <c r="L123" s="13">
        <v>1</v>
      </c>
      <c r="M123" s="13">
        <v>119</v>
      </c>
      <c r="P123" s="17">
        <f t="shared" si="5"/>
        <v>119</v>
      </c>
      <c r="S123" s="23"/>
      <c r="T123" s="25"/>
    </row>
    <row r="124" spans="16:20" s="4" customFormat="1" ht="13.5" thickBot="1">
      <c r="P124" s="5">
        <f t="shared" si="5"/>
        <v>0</v>
      </c>
      <c r="Q124" s="4">
        <f>SUM(P116:P123)</f>
        <v>1649</v>
      </c>
      <c r="S124" s="21">
        <f>Q124*1.05</f>
        <v>1731.45</v>
      </c>
      <c r="T124" s="26">
        <f>1322+409</f>
        <v>1731</v>
      </c>
    </row>
    <row r="125" spans="1:16" ht="12.75">
      <c r="A125" s="6" t="s">
        <v>60</v>
      </c>
      <c r="G125" t="s">
        <v>39</v>
      </c>
      <c r="L125">
        <v>1</v>
      </c>
      <c r="M125">
        <v>0</v>
      </c>
      <c r="P125" s="3">
        <f t="shared" si="5"/>
        <v>0</v>
      </c>
    </row>
    <row r="126" spans="7:16" ht="12.75">
      <c r="G126" t="s">
        <v>30</v>
      </c>
      <c r="L126">
        <v>2</v>
      </c>
      <c r="M126">
        <v>89</v>
      </c>
      <c r="P126" s="3">
        <f aca="true" t="shared" si="6" ref="P126:P131">L126*M126</f>
        <v>178</v>
      </c>
    </row>
    <row r="127" spans="7:16" ht="12.75">
      <c r="G127" t="s">
        <v>31</v>
      </c>
      <c r="L127">
        <v>2</v>
      </c>
      <c r="M127">
        <v>99</v>
      </c>
      <c r="P127" s="3">
        <f t="shared" si="6"/>
        <v>198</v>
      </c>
    </row>
    <row r="128" spans="7:16" ht="12.75">
      <c r="G128" t="s">
        <v>32</v>
      </c>
      <c r="L128">
        <v>1</v>
      </c>
      <c r="M128">
        <v>129</v>
      </c>
      <c r="P128" s="3">
        <f t="shared" si="6"/>
        <v>129</v>
      </c>
    </row>
    <row r="129" spans="7:16" ht="12.75">
      <c r="G129" t="s">
        <v>19</v>
      </c>
      <c r="L129">
        <v>1</v>
      </c>
      <c r="M129">
        <v>0</v>
      </c>
      <c r="P129" s="3">
        <f t="shared" si="6"/>
        <v>0</v>
      </c>
    </row>
    <row r="130" spans="7:16" ht="12.75">
      <c r="G130" t="s">
        <v>15</v>
      </c>
      <c r="L130">
        <v>2</v>
      </c>
      <c r="M130">
        <v>390</v>
      </c>
      <c r="P130" s="3">
        <f t="shared" si="6"/>
        <v>780</v>
      </c>
    </row>
    <row r="131" spans="7:16" ht="12.75">
      <c r="G131" t="s">
        <v>20</v>
      </c>
      <c r="L131">
        <v>1</v>
      </c>
      <c r="M131">
        <v>169</v>
      </c>
      <c r="P131" s="3">
        <f t="shared" si="6"/>
        <v>169</v>
      </c>
    </row>
    <row r="132" spans="16:20" s="4" customFormat="1" ht="13.5" thickBot="1">
      <c r="P132" s="5">
        <f aca="true" t="shared" si="7" ref="P132:P141">L132*M132</f>
        <v>0</v>
      </c>
      <c r="Q132" s="4">
        <f>SUM(P125:P131)</f>
        <v>1454</v>
      </c>
      <c r="S132" s="21">
        <f>Q132*1.15</f>
        <v>1672.1</v>
      </c>
      <c r="T132" s="26">
        <v>775</v>
      </c>
    </row>
    <row r="133" spans="1:20" s="13" customFormat="1" ht="12.75">
      <c r="A133" s="12" t="s">
        <v>61</v>
      </c>
      <c r="G133" s="13" t="s">
        <v>27</v>
      </c>
      <c r="L133" s="13">
        <v>1</v>
      </c>
      <c r="M133" s="13">
        <v>219</v>
      </c>
      <c r="P133" s="17">
        <f t="shared" si="7"/>
        <v>219</v>
      </c>
      <c r="S133" s="23"/>
      <c r="T133" s="25"/>
    </row>
    <row r="134" spans="7:20" s="13" customFormat="1" ht="12.75">
      <c r="G134" s="13" t="s">
        <v>55</v>
      </c>
      <c r="L134" s="13">
        <v>1</v>
      </c>
      <c r="M134" s="13">
        <v>229</v>
      </c>
      <c r="P134" s="17">
        <f t="shared" si="7"/>
        <v>229</v>
      </c>
      <c r="S134" s="23"/>
      <c r="T134" s="25"/>
    </row>
    <row r="135" spans="7:20" s="13" customFormat="1" ht="12.75">
      <c r="G135" s="13" t="s">
        <v>18</v>
      </c>
      <c r="L135" s="13">
        <v>1</v>
      </c>
      <c r="M135" s="13">
        <v>209</v>
      </c>
      <c r="P135" s="17">
        <f t="shared" si="7"/>
        <v>209</v>
      </c>
      <c r="S135" s="23"/>
      <c r="T135" s="25"/>
    </row>
    <row r="136" spans="7:20" s="13" customFormat="1" ht="12.75">
      <c r="G136" s="13" t="s">
        <v>23</v>
      </c>
      <c r="L136" s="13">
        <v>1</v>
      </c>
      <c r="M136" s="13">
        <v>159</v>
      </c>
      <c r="P136" s="17">
        <f t="shared" si="7"/>
        <v>159</v>
      </c>
      <c r="S136" s="23"/>
      <c r="T136" s="25"/>
    </row>
    <row r="137" spans="7:20" s="13" customFormat="1" ht="12.75">
      <c r="G137" s="13" t="s">
        <v>21</v>
      </c>
      <c r="L137" s="13">
        <v>1</v>
      </c>
      <c r="M137" s="13">
        <v>179</v>
      </c>
      <c r="P137" s="17">
        <f t="shared" si="7"/>
        <v>179</v>
      </c>
      <c r="S137" s="23"/>
      <c r="T137" s="25"/>
    </row>
    <row r="138" spans="7:20" s="13" customFormat="1" ht="12.75">
      <c r="G138" s="14" t="s">
        <v>39</v>
      </c>
      <c r="H138" s="14"/>
      <c r="I138" s="14"/>
      <c r="J138" s="14"/>
      <c r="K138" s="14"/>
      <c r="L138" s="14">
        <v>1</v>
      </c>
      <c r="M138" s="14">
        <v>0</v>
      </c>
      <c r="N138" s="14"/>
      <c r="O138" s="14"/>
      <c r="P138" s="15">
        <f t="shared" si="7"/>
        <v>0</v>
      </c>
      <c r="S138" s="23"/>
      <c r="T138" s="25"/>
    </row>
    <row r="139" spans="7:20" s="13" customFormat="1" ht="12.75">
      <c r="G139" s="13" t="s">
        <v>30</v>
      </c>
      <c r="L139" s="13">
        <v>2</v>
      </c>
      <c r="M139" s="13">
        <v>89</v>
      </c>
      <c r="P139" s="17">
        <f t="shared" si="7"/>
        <v>178</v>
      </c>
      <c r="S139" s="23"/>
      <c r="T139" s="25"/>
    </row>
    <row r="140" spans="7:20" s="13" customFormat="1" ht="12.75">
      <c r="G140" s="13" t="s">
        <v>31</v>
      </c>
      <c r="L140" s="13">
        <v>2</v>
      </c>
      <c r="M140" s="13">
        <v>99</v>
      </c>
      <c r="P140" s="17">
        <f t="shared" si="7"/>
        <v>198</v>
      </c>
      <c r="S140" s="23"/>
      <c r="T140" s="25"/>
    </row>
    <row r="141" spans="7:20" s="13" customFormat="1" ht="12.75">
      <c r="G141" s="13" t="s">
        <v>32</v>
      </c>
      <c r="L141" s="13">
        <v>2</v>
      </c>
      <c r="M141" s="13">
        <v>129</v>
      </c>
      <c r="P141" s="17">
        <f t="shared" si="7"/>
        <v>258</v>
      </c>
      <c r="S141" s="23"/>
      <c r="T141" s="25"/>
    </row>
    <row r="142" spans="7:20" s="13" customFormat="1" ht="12.75">
      <c r="G142" s="13" t="s">
        <v>35</v>
      </c>
      <c r="L142" s="13">
        <v>2</v>
      </c>
      <c r="M142" s="13">
        <v>309</v>
      </c>
      <c r="P142" s="17">
        <f aca="true" t="shared" si="8" ref="P142:P148">L142*M142</f>
        <v>618</v>
      </c>
      <c r="S142" s="23"/>
      <c r="T142" s="25"/>
    </row>
    <row r="143" spans="7:20" s="13" customFormat="1" ht="12.75">
      <c r="G143" s="14" t="s">
        <v>19</v>
      </c>
      <c r="H143" s="14"/>
      <c r="I143" s="14"/>
      <c r="J143" s="14"/>
      <c r="K143" s="14"/>
      <c r="L143" s="14">
        <v>2</v>
      </c>
      <c r="M143" s="14">
        <v>0</v>
      </c>
      <c r="N143" s="14"/>
      <c r="O143" s="14"/>
      <c r="P143" s="15">
        <f t="shared" si="8"/>
        <v>0</v>
      </c>
      <c r="S143" s="23"/>
      <c r="T143" s="25"/>
    </row>
    <row r="144" spans="7:20" s="13" customFormat="1" ht="12.75">
      <c r="G144" s="13" t="s">
        <v>59</v>
      </c>
      <c r="L144" s="13">
        <v>3</v>
      </c>
      <c r="M144" s="13">
        <v>149</v>
      </c>
      <c r="P144" s="17">
        <f t="shared" si="8"/>
        <v>447</v>
      </c>
      <c r="S144" s="23"/>
      <c r="T144" s="25"/>
    </row>
    <row r="145" spans="7:20" s="13" customFormat="1" ht="12.75">
      <c r="G145" s="13" t="s">
        <v>20</v>
      </c>
      <c r="L145" s="13">
        <v>2</v>
      </c>
      <c r="M145" s="13">
        <v>169</v>
      </c>
      <c r="P145" s="17">
        <f t="shared" si="8"/>
        <v>338</v>
      </c>
      <c r="S145" s="23"/>
      <c r="T145" s="25"/>
    </row>
    <row r="146" spans="7:20" s="13" customFormat="1" ht="12.75">
      <c r="G146" s="13" t="s">
        <v>130</v>
      </c>
      <c r="L146" s="13">
        <v>2</v>
      </c>
      <c r="M146" s="13">
        <v>269</v>
      </c>
      <c r="P146" s="17">
        <f t="shared" si="8"/>
        <v>538</v>
      </c>
      <c r="S146" s="23"/>
      <c r="T146" s="25"/>
    </row>
    <row r="147" spans="7:20" s="13" customFormat="1" ht="12.75">
      <c r="G147" s="14" t="s">
        <v>15</v>
      </c>
      <c r="H147" s="14"/>
      <c r="I147" s="14"/>
      <c r="J147" s="14"/>
      <c r="K147" s="14"/>
      <c r="L147" s="14">
        <v>1</v>
      </c>
      <c r="M147" s="14">
        <v>390</v>
      </c>
      <c r="N147" s="14"/>
      <c r="O147" s="14"/>
      <c r="P147" s="15">
        <f t="shared" si="8"/>
        <v>390</v>
      </c>
      <c r="S147" s="23"/>
      <c r="T147" s="25"/>
    </row>
    <row r="148" spans="16:20" s="4" customFormat="1" ht="13.5" thickBot="1">
      <c r="P148" s="5">
        <f t="shared" si="8"/>
        <v>0</v>
      </c>
      <c r="Q148" s="4">
        <f>SUM(P133:P147)</f>
        <v>3960</v>
      </c>
      <c r="S148" s="21">
        <f>Q148*1.1</f>
        <v>4356</v>
      </c>
      <c r="T148" s="26">
        <v>3927</v>
      </c>
    </row>
    <row r="149" spans="1:20" s="13" customFormat="1" ht="12.75">
      <c r="A149" s="12" t="s">
        <v>62</v>
      </c>
      <c r="G149" s="13" t="s">
        <v>18</v>
      </c>
      <c r="L149" s="13">
        <v>1</v>
      </c>
      <c r="M149" s="13">
        <v>209</v>
      </c>
      <c r="P149" s="17">
        <f aca="true" t="shared" si="9" ref="P149:P161">L149*M149</f>
        <v>209</v>
      </c>
      <c r="S149" s="23"/>
      <c r="T149" s="25"/>
    </row>
    <row r="150" spans="7:20" s="13" customFormat="1" ht="12.75">
      <c r="G150" s="13" t="s">
        <v>23</v>
      </c>
      <c r="L150" s="13">
        <v>1</v>
      </c>
      <c r="M150" s="13">
        <v>159</v>
      </c>
      <c r="P150" s="17">
        <f t="shared" si="9"/>
        <v>159</v>
      </c>
      <c r="S150" s="23"/>
      <c r="T150" s="25"/>
    </row>
    <row r="151" spans="7:20" s="13" customFormat="1" ht="12.75">
      <c r="G151" s="13" t="s">
        <v>130</v>
      </c>
      <c r="L151" s="13">
        <v>4</v>
      </c>
      <c r="M151" s="13">
        <v>269</v>
      </c>
      <c r="P151" s="17">
        <f t="shared" si="9"/>
        <v>1076</v>
      </c>
      <c r="S151" s="23"/>
      <c r="T151" s="25"/>
    </row>
    <row r="152" spans="7:20" s="13" customFormat="1" ht="12.75">
      <c r="G152" s="13" t="s">
        <v>140</v>
      </c>
      <c r="L152" s="13">
        <v>1</v>
      </c>
      <c r="M152" s="13">
        <v>149</v>
      </c>
      <c r="P152" s="17">
        <f t="shared" si="9"/>
        <v>149</v>
      </c>
      <c r="S152" s="23"/>
      <c r="T152" s="25"/>
    </row>
    <row r="153" spans="7:20" s="13" customFormat="1" ht="12.75">
      <c r="G153" s="13" t="s">
        <v>35</v>
      </c>
      <c r="L153" s="13">
        <v>1</v>
      </c>
      <c r="M153" s="13">
        <v>309</v>
      </c>
      <c r="P153" s="17">
        <f t="shared" si="9"/>
        <v>309</v>
      </c>
      <c r="S153" s="23"/>
      <c r="T153" s="25"/>
    </row>
    <row r="154" spans="7:20" s="13" customFormat="1" ht="12.75">
      <c r="G154" s="13" t="s">
        <v>135</v>
      </c>
      <c r="L154" s="13">
        <v>1</v>
      </c>
      <c r="M154" s="13">
        <v>99</v>
      </c>
      <c r="P154" s="17">
        <f t="shared" si="9"/>
        <v>99</v>
      </c>
      <c r="S154" s="23"/>
      <c r="T154" s="25"/>
    </row>
    <row r="155" spans="7:20" s="13" customFormat="1" ht="12.75">
      <c r="G155" s="13" t="s">
        <v>59</v>
      </c>
      <c r="L155" s="13">
        <v>3</v>
      </c>
      <c r="M155" s="13">
        <v>149</v>
      </c>
      <c r="P155" s="17">
        <f t="shared" si="9"/>
        <v>447</v>
      </c>
      <c r="S155" s="23"/>
      <c r="T155" s="25"/>
    </row>
    <row r="156" spans="7:20" s="13" customFormat="1" ht="12.75">
      <c r="G156" s="13" t="s">
        <v>137</v>
      </c>
      <c r="L156" s="13">
        <v>2</v>
      </c>
      <c r="M156" s="13">
        <v>89</v>
      </c>
      <c r="P156" s="17">
        <f t="shared" si="9"/>
        <v>178</v>
      </c>
      <c r="S156" s="23"/>
      <c r="T156" s="25"/>
    </row>
    <row r="157" spans="7:20" s="13" customFormat="1" ht="12.75">
      <c r="G157" s="13" t="s">
        <v>32</v>
      </c>
      <c r="L157" s="13">
        <v>1</v>
      </c>
      <c r="M157" s="13">
        <v>129</v>
      </c>
      <c r="P157" s="17">
        <f t="shared" si="9"/>
        <v>129</v>
      </c>
      <c r="S157" s="23"/>
      <c r="T157" s="25"/>
    </row>
    <row r="158" spans="7:20" s="13" customFormat="1" ht="12.75">
      <c r="G158" s="13" t="s">
        <v>148</v>
      </c>
      <c r="L158" s="13">
        <v>5</v>
      </c>
      <c r="M158" s="13">
        <v>119</v>
      </c>
      <c r="P158" s="17">
        <f t="shared" si="9"/>
        <v>595</v>
      </c>
      <c r="S158" s="23"/>
      <c r="T158" s="25"/>
    </row>
    <row r="159" spans="7:20" s="13" customFormat="1" ht="12.75">
      <c r="G159" s="13" t="s">
        <v>149</v>
      </c>
      <c r="L159" s="13">
        <v>1</v>
      </c>
      <c r="M159" s="13">
        <v>89</v>
      </c>
      <c r="P159" s="17">
        <f t="shared" si="9"/>
        <v>89</v>
      </c>
      <c r="S159" s="23"/>
      <c r="T159" s="25"/>
    </row>
    <row r="160" spans="7:20" s="13" customFormat="1" ht="12.75">
      <c r="G160" s="13" t="s">
        <v>150</v>
      </c>
      <c r="L160" s="13">
        <v>2</v>
      </c>
      <c r="M160" s="13">
        <v>159</v>
      </c>
      <c r="P160" s="17">
        <f t="shared" si="9"/>
        <v>318</v>
      </c>
      <c r="S160" s="23"/>
      <c r="T160" s="25"/>
    </row>
    <row r="161" spans="7:20" s="13" customFormat="1" ht="12.75">
      <c r="G161" s="13" t="s">
        <v>27</v>
      </c>
      <c r="L161" s="13">
        <v>1</v>
      </c>
      <c r="M161" s="13">
        <v>219</v>
      </c>
      <c r="P161" s="17">
        <f t="shared" si="9"/>
        <v>219</v>
      </c>
      <c r="S161" s="23"/>
      <c r="T161" s="25"/>
    </row>
    <row r="162" spans="16:20" s="4" customFormat="1" ht="13.5" thickBot="1">
      <c r="P162" s="5">
        <f aca="true" t="shared" si="10" ref="P162:P173">L162*M162</f>
        <v>0</v>
      </c>
      <c r="Q162" s="4">
        <f>SUM(P149:P161)</f>
        <v>3976</v>
      </c>
      <c r="S162" s="21">
        <f>Q162*1.1</f>
        <v>4373.6</v>
      </c>
      <c r="T162" s="26">
        <v>4374</v>
      </c>
    </row>
    <row r="163" spans="1:16" ht="12.75">
      <c r="A163" s="6" t="s">
        <v>63</v>
      </c>
      <c r="G163" t="s">
        <v>27</v>
      </c>
      <c r="L163">
        <v>0.5</v>
      </c>
      <c r="M163">
        <v>219</v>
      </c>
      <c r="P163" s="3">
        <f t="shared" si="10"/>
        <v>109.5</v>
      </c>
    </row>
    <row r="164" spans="7:16" ht="12.75">
      <c r="G164" t="s">
        <v>21</v>
      </c>
      <c r="L164">
        <v>1</v>
      </c>
      <c r="M164">
        <v>179</v>
      </c>
      <c r="P164" s="3">
        <f t="shared" si="10"/>
        <v>179</v>
      </c>
    </row>
    <row r="165" spans="7:16" ht="12.75">
      <c r="G165" t="s">
        <v>30</v>
      </c>
      <c r="L165">
        <v>1</v>
      </c>
      <c r="M165">
        <v>89</v>
      </c>
      <c r="P165" s="3">
        <f t="shared" si="10"/>
        <v>89</v>
      </c>
    </row>
    <row r="166" spans="7:16" ht="12.75">
      <c r="G166" t="s">
        <v>31</v>
      </c>
      <c r="L166">
        <v>1</v>
      </c>
      <c r="M166">
        <v>99</v>
      </c>
      <c r="P166" s="3">
        <f t="shared" si="10"/>
        <v>99</v>
      </c>
    </row>
    <row r="167" spans="7:16" ht="12.75">
      <c r="G167" t="s">
        <v>32</v>
      </c>
      <c r="L167">
        <v>1</v>
      </c>
      <c r="M167">
        <v>129</v>
      </c>
      <c r="P167" s="3">
        <f t="shared" si="10"/>
        <v>129</v>
      </c>
    </row>
    <row r="168" spans="7:16" ht="12.75">
      <c r="G168" t="s">
        <v>36</v>
      </c>
      <c r="L168">
        <v>0.5</v>
      </c>
      <c r="M168">
        <v>129</v>
      </c>
      <c r="P168" s="3">
        <f t="shared" si="10"/>
        <v>64.5</v>
      </c>
    </row>
    <row r="169" spans="7:16" ht="12.75">
      <c r="G169" t="s">
        <v>19</v>
      </c>
      <c r="L169">
        <v>1</v>
      </c>
      <c r="M169">
        <v>0</v>
      </c>
      <c r="P169" s="3">
        <f t="shared" si="10"/>
        <v>0</v>
      </c>
    </row>
    <row r="170" spans="16:20" s="4" customFormat="1" ht="13.5" thickBot="1">
      <c r="P170" s="5">
        <f t="shared" si="10"/>
        <v>0</v>
      </c>
      <c r="Q170" s="4">
        <f>SUM(P163:P169)</f>
        <v>670</v>
      </c>
      <c r="S170" s="21">
        <f>Q170*1.15</f>
        <v>770.4999999999999</v>
      </c>
      <c r="T170" s="26">
        <v>770.5</v>
      </c>
    </row>
    <row r="171" spans="1:16" ht="12.75">
      <c r="A171" s="6" t="s">
        <v>64</v>
      </c>
      <c r="G171" t="s">
        <v>30</v>
      </c>
      <c r="L171">
        <v>2</v>
      </c>
      <c r="M171">
        <v>89</v>
      </c>
      <c r="P171" s="3">
        <f t="shared" si="10"/>
        <v>178</v>
      </c>
    </row>
    <row r="172" spans="7:16" ht="12.75">
      <c r="G172" t="s">
        <v>31</v>
      </c>
      <c r="L172">
        <v>2</v>
      </c>
      <c r="M172">
        <v>99</v>
      </c>
      <c r="P172" s="3">
        <f t="shared" si="10"/>
        <v>198</v>
      </c>
    </row>
    <row r="173" spans="7:16" ht="12.75">
      <c r="G173" t="s">
        <v>56</v>
      </c>
      <c r="L173">
        <v>2</v>
      </c>
      <c r="M173">
        <v>129</v>
      </c>
      <c r="P173" s="3">
        <f t="shared" si="10"/>
        <v>258</v>
      </c>
    </row>
    <row r="174" spans="7:16" ht="12.75">
      <c r="G174" t="s">
        <v>16</v>
      </c>
      <c r="N174">
        <v>2</v>
      </c>
      <c r="O174">
        <v>59</v>
      </c>
      <c r="P174">
        <f>N174*O174</f>
        <v>118</v>
      </c>
    </row>
    <row r="175" spans="7:16" ht="12.75">
      <c r="G175" t="s">
        <v>15</v>
      </c>
      <c r="L175">
        <v>0.5</v>
      </c>
      <c r="M175">
        <v>390</v>
      </c>
      <c r="P175" s="3">
        <f aca="true" t="shared" si="11" ref="P175:P186">L175*M175</f>
        <v>195</v>
      </c>
    </row>
    <row r="176" spans="7:16" ht="12.75">
      <c r="G176" t="s">
        <v>32</v>
      </c>
      <c r="L176">
        <v>0.5</v>
      </c>
      <c r="M176">
        <v>129</v>
      </c>
      <c r="P176" s="3">
        <f t="shared" si="11"/>
        <v>64.5</v>
      </c>
    </row>
    <row r="177" spans="7:16" ht="12.75">
      <c r="G177" t="s">
        <v>35</v>
      </c>
      <c r="L177">
        <v>0.5</v>
      </c>
      <c r="M177">
        <v>309</v>
      </c>
      <c r="P177" s="3">
        <f t="shared" si="11"/>
        <v>154.5</v>
      </c>
    </row>
    <row r="178" spans="16:20" s="4" customFormat="1" ht="13.5" thickBot="1">
      <c r="P178" s="5">
        <f t="shared" si="11"/>
        <v>0</v>
      </c>
      <c r="Q178" s="4">
        <f>SUM(P171:P177)</f>
        <v>1166</v>
      </c>
      <c r="S178" s="21">
        <f>Q178*1.15</f>
        <v>1340.8999999999999</v>
      </c>
      <c r="T178" s="26">
        <v>1117</v>
      </c>
    </row>
    <row r="179" spans="1:16" ht="12.75">
      <c r="A179" s="6" t="s">
        <v>66</v>
      </c>
      <c r="G179" t="s">
        <v>21</v>
      </c>
      <c r="L179">
        <v>1</v>
      </c>
      <c r="M179">
        <v>179</v>
      </c>
      <c r="P179" s="3">
        <f t="shared" si="11"/>
        <v>179</v>
      </c>
    </row>
    <row r="180" spans="7:16" ht="12.75">
      <c r="G180" t="s">
        <v>59</v>
      </c>
      <c r="L180">
        <v>3</v>
      </c>
      <c r="M180">
        <v>149</v>
      </c>
      <c r="P180" s="3">
        <f t="shared" si="11"/>
        <v>447</v>
      </c>
    </row>
    <row r="181" spans="7:16" ht="12.75">
      <c r="G181" t="s">
        <v>20</v>
      </c>
      <c r="L181">
        <v>1</v>
      </c>
      <c r="M181">
        <v>169</v>
      </c>
      <c r="P181" s="3">
        <f t="shared" si="11"/>
        <v>169</v>
      </c>
    </row>
    <row r="182" spans="16:20" s="4" customFormat="1" ht="13.5" thickBot="1">
      <c r="P182" s="5">
        <f t="shared" si="11"/>
        <v>0</v>
      </c>
      <c r="Q182" s="4">
        <f>SUM(P179:P181)</f>
        <v>795</v>
      </c>
      <c r="S182" s="21">
        <f>Q182*1.15</f>
        <v>914.2499999999999</v>
      </c>
      <c r="T182" s="26"/>
    </row>
    <row r="183" spans="1:20" s="13" customFormat="1" ht="12.75">
      <c r="A183" s="12" t="s">
        <v>67</v>
      </c>
      <c r="G183" s="13" t="s">
        <v>21</v>
      </c>
      <c r="L183" s="13">
        <v>1</v>
      </c>
      <c r="M183" s="13">
        <v>179</v>
      </c>
      <c r="P183" s="17">
        <f t="shared" si="11"/>
        <v>179</v>
      </c>
      <c r="S183" s="23"/>
      <c r="T183" s="25"/>
    </row>
    <row r="184" spans="7:20" s="13" customFormat="1" ht="12.75">
      <c r="G184" s="13" t="s">
        <v>31</v>
      </c>
      <c r="L184" s="13">
        <v>1</v>
      </c>
      <c r="M184" s="13">
        <v>99</v>
      </c>
      <c r="P184" s="17">
        <f t="shared" si="11"/>
        <v>99</v>
      </c>
      <c r="S184" s="23"/>
      <c r="T184" s="25"/>
    </row>
    <row r="185" spans="7:20" s="13" customFormat="1" ht="12.75">
      <c r="G185" s="13" t="s">
        <v>32</v>
      </c>
      <c r="L185" s="13">
        <v>1</v>
      </c>
      <c r="M185" s="13">
        <v>129</v>
      </c>
      <c r="P185" s="17">
        <f t="shared" si="11"/>
        <v>129</v>
      </c>
      <c r="S185" s="23"/>
      <c r="T185" s="25"/>
    </row>
    <row r="186" spans="7:20" s="13" customFormat="1" ht="12.75">
      <c r="G186" s="14" t="s">
        <v>19</v>
      </c>
      <c r="H186" s="14"/>
      <c r="I186" s="14"/>
      <c r="J186" s="14"/>
      <c r="K186" s="14"/>
      <c r="L186" s="14">
        <v>1</v>
      </c>
      <c r="M186" s="14">
        <v>0</v>
      </c>
      <c r="N186" s="14"/>
      <c r="O186" s="14"/>
      <c r="P186" s="15">
        <f t="shared" si="11"/>
        <v>0</v>
      </c>
      <c r="S186" s="23"/>
      <c r="T186" s="25"/>
    </row>
    <row r="187" spans="7:20" s="13" customFormat="1" ht="12.75">
      <c r="G187" s="13" t="s">
        <v>16</v>
      </c>
      <c r="N187" s="13">
        <v>2</v>
      </c>
      <c r="O187" s="13">
        <v>59</v>
      </c>
      <c r="P187" s="13">
        <f>N187*O187</f>
        <v>118</v>
      </c>
      <c r="S187" s="23"/>
      <c r="T187" s="25"/>
    </row>
    <row r="188" spans="7:20" s="13" customFormat="1" ht="12.75">
      <c r="G188" s="13" t="s">
        <v>23</v>
      </c>
      <c r="L188" s="13">
        <v>1</v>
      </c>
      <c r="M188" s="13">
        <v>159</v>
      </c>
      <c r="P188" s="17">
        <f>L188*M188</f>
        <v>159</v>
      </c>
      <c r="S188" s="23"/>
      <c r="T188" s="25"/>
    </row>
    <row r="189" spans="7:20" s="13" customFormat="1" ht="12.75">
      <c r="G189" s="13" t="s">
        <v>27</v>
      </c>
      <c r="L189" s="13">
        <v>1</v>
      </c>
      <c r="M189" s="13">
        <v>219</v>
      </c>
      <c r="P189" s="17">
        <f>L189*M189</f>
        <v>219</v>
      </c>
      <c r="S189" s="23"/>
      <c r="T189" s="25"/>
    </row>
    <row r="190" spans="7:20" s="13" customFormat="1" ht="12.75">
      <c r="G190" s="13" t="s">
        <v>30</v>
      </c>
      <c r="L190" s="13">
        <v>1</v>
      </c>
      <c r="M190" s="13">
        <v>89</v>
      </c>
      <c r="P190" s="17">
        <f>L190*M190</f>
        <v>89</v>
      </c>
      <c r="S190" s="23"/>
      <c r="T190" s="25"/>
    </row>
    <row r="191" spans="16:20" s="4" customFormat="1" ht="13.5" thickBot="1">
      <c r="P191" s="5">
        <f aca="true" t="shared" si="12" ref="P191:P231">L191*M191</f>
        <v>0</v>
      </c>
      <c r="Q191" s="4">
        <f>SUM(P183:P190)</f>
        <v>992</v>
      </c>
      <c r="S191" s="21">
        <f>Q191*1.15</f>
        <v>1140.8</v>
      </c>
      <c r="T191" s="26">
        <v>1141</v>
      </c>
    </row>
    <row r="192" spans="1:20" s="13" customFormat="1" ht="12.75">
      <c r="A192" s="12" t="s">
        <v>68</v>
      </c>
      <c r="G192" s="13" t="s">
        <v>130</v>
      </c>
      <c r="L192" s="13">
        <v>1</v>
      </c>
      <c r="M192" s="13">
        <v>269</v>
      </c>
      <c r="P192" s="17">
        <f aca="true" t="shared" si="13" ref="P192:P199">L192*M192</f>
        <v>269</v>
      </c>
      <c r="S192" s="23"/>
      <c r="T192" s="25"/>
    </row>
    <row r="193" spans="7:20" s="13" customFormat="1" ht="12.75">
      <c r="G193" s="13" t="s">
        <v>18</v>
      </c>
      <c r="L193" s="13">
        <v>1</v>
      </c>
      <c r="M193" s="13">
        <v>209</v>
      </c>
      <c r="P193" s="17">
        <f t="shared" si="13"/>
        <v>209</v>
      </c>
      <c r="S193" s="23"/>
      <c r="T193" s="25"/>
    </row>
    <row r="194" spans="7:20" s="13" customFormat="1" ht="12.75">
      <c r="G194" s="13" t="s">
        <v>23</v>
      </c>
      <c r="L194" s="13">
        <v>1</v>
      </c>
      <c r="M194" s="13">
        <v>159</v>
      </c>
      <c r="P194" s="17">
        <f t="shared" si="13"/>
        <v>159</v>
      </c>
      <c r="S194" s="23"/>
      <c r="T194" s="25"/>
    </row>
    <row r="195" spans="7:20" s="13" customFormat="1" ht="12.75">
      <c r="G195" s="13" t="s">
        <v>30</v>
      </c>
      <c r="L195" s="13">
        <v>3</v>
      </c>
      <c r="M195" s="13">
        <v>89</v>
      </c>
      <c r="P195" s="17">
        <f t="shared" si="13"/>
        <v>267</v>
      </c>
      <c r="S195" s="23"/>
      <c r="T195" s="25"/>
    </row>
    <row r="196" spans="7:20" s="13" customFormat="1" ht="12.75">
      <c r="G196" s="13" t="s">
        <v>31</v>
      </c>
      <c r="L196" s="13">
        <v>1</v>
      </c>
      <c r="M196" s="13">
        <v>99</v>
      </c>
      <c r="P196" s="17">
        <f t="shared" si="13"/>
        <v>99</v>
      </c>
      <c r="S196" s="23"/>
      <c r="T196" s="25"/>
    </row>
    <row r="197" spans="7:20" s="13" customFormat="1" ht="12.75">
      <c r="G197" s="13" t="s">
        <v>32</v>
      </c>
      <c r="L197" s="13">
        <v>1</v>
      </c>
      <c r="M197" s="13">
        <v>129</v>
      </c>
      <c r="P197" s="17">
        <f t="shared" si="13"/>
        <v>129</v>
      </c>
      <c r="S197" s="23"/>
      <c r="T197" s="25"/>
    </row>
    <row r="198" spans="7:20" s="13" customFormat="1" ht="12.75">
      <c r="G198" s="13" t="s">
        <v>27</v>
      </c>
      <c r="L198" s="13">
        <v>1</v>
      </c>
      <c r="M198" s="13">
        <v>219</v>
      </c>
      <c r="P198" s="17">
        <f t="shared" si="13"/>
        <v>219</v>
      </c>
      <c r="S198" s="23"/>
      <c r="T198" s="25"/>
    </row>
    <row r="199" spans="7:20" s="13" customFormat="1" ht="12.75">
      <c r="G199" s="13" t="s">
        <v>19</v>
      </c>
      <c r="L199" s="13">
        <v>0.5</v>
      </c>
      <c r="M199" s="13">
        <v>0</v>
      </c>
      <c r="P199" s="17">
        <f t="shared" si="13"/>
        <v>0</v>
      </c>
      <c r="S199" s="23"/>
      <c r="T199" s="25"/>
    </row>
    <row r="200" spans="16:20" s="4" customFormat="1" ht="13.5" thickBot="1">
      <c r="P200" s="5">
        <f t="shared" si="12"/>
        <v>0</v>
      </c>
      <c r="Q200" s="4">
        <f>SUM(P192:P199)</f>
        <v>1351</v>
      </c>
      <c r="S200" s="21">
        <f>Q200*1.15</f>
        <v>1553.6499999999999</v>
      </c>
      <c r="T200" s="26">
        <v>1554</v>
      </c>
    </row>
    <row r="201" spans="1:16" ht="12.75">
      <c r="A201" s="6" t="s">
        <v>69</v>
      </c>
      <c r="G201" t="s">
        <v>35</v>
      </c>
      <c r="L201">
        <v>3</v>
      </c>
      <c r="M201">
        <v>309</v>
      </c>
      <c r="P201" s="3">
        <f t="shared" si="12"/>
        <v>927</v>
      </c>
    </row>
    <row r="202" spans="1:16" ht="12.75">
      <c r="A202" s="6"/>
      <c r="G202" t="s">
        <v>27</v>
      </c>
      <c r="L202">
        <v>1</v>
      </c>
      <c r="M202">
        <v>219</v>
      </c>
      <c r="P202" s="3">
        <f>L202*M202</f>
        <v>219</v>
      </c>
    </row>
    <row r="203" spans="1:16" ht="12.75">
      <c r="A203" s="6"/>
      <c r="G203" t="s">
        <v>35</v>
      </c>
      <c r="L203">
        <v>1</v>
      </c>
      <c r="M203">
        <v>309</v>
      </c>
      <c r="P203" s="3">
        <f>L203*M203</f>
        <v>309</v>
      </c>
    </row>
    <row r="204" spans="1:16" ht="12.75">
      <c r="A204" s="6"/>
      <c r="G204" t="s">
        <v>16</v>
      </c>
      <c r="N204">
        <v>3</v>
      </c>
      <c r="O204">
        <v>59</v>
      </c>
      <c r="P204">
        <f>N204*O204</f>
        <v>177</v>
      </c>
    </row>
    <row r="205" spans="16:20" s="4" customFormat="1" ht="13.5" thickBot="1">
      <c r="P205" s="5">
        <f t="shared" si="12"/>
        <v>0</v>
      </c>
      <c r="Q205" s="4">
        <f>SUM(P201:P204)</f>
        <v>1632</v>
      </c>
      <c r="S205" s="21">
        <f>Q205*1.1</f>
        <v>1795.2</v>
      </c>
      <c r="T205" s="26">
        <v>1521</v>
      </c>
    </row>
    <row r="206" spans="1:16" ht="12.75">
      <c r="A206" s="6" t="s">
        <v>70</v>
      </c>
      <c r="G206" t="s">
        <v>21</v>
      </c>
      <c r="L206">
        <v>2</v>
      </c>
      <c r="M206">
        <v>179</v>
      </c>
      <c r="P206" s="3">
        <f t="shared" si="12"/>
        <v>358</v>
      </c>
    </row>
    <row r="207" spans="7:16" ht="12.75">
      <c r="G207" t="s">
        <v>18</v>
      </c>
      <c r="L207">
        <v>1</v>
      </c>
      <c r="M207">
        <v>209</v>
      </c>
      <c r="P207" s="3">
        <f t="shared" si="12"/>
        <v>209</v>
      </c>
    </row>
    <row r="208" spans="7:16" ht="12.75">
      <c r="G208" t="s">
        <v>27</v>
      </c>
      <c r="L208">
        <v>2</v>
      </c>
      <c r="M208">
        <v>219</v>
      </c>
      <c r="P208" s="3">
        <f t="shared" si="12"/>
        <v>438</v>
      </c>
    </row>
    <row r="209" spans="7:16" ht="12.75">
      <c r="G209" t="s">
        <v>71</v>
      </c>
      <c r="L209">
        <v>1</v>
      </c>
      <c r="M209">
        <v>0</v>
      </c>
      <c r="P209" s="3">
        <f t="shared" si="12"/>
        <v>0</v>
      </c>
    </row>
    <row r="210" spans="16:20" s="4" customFormat="1" ht="13.5" thickBot="1">
      <c r="P210" s="5">
        <f t="shared" si="12"/>
        <v>0</v>
      </c>
      <c r="Q210" s="4">
        <f>SUM(P206:P209)</f>
        <v>1005</v>
      </c>
      <c r="S210" s="21">
        <f>Q210*1.15</f>
        <v>1155.75</v>
      </c>
      <c r="T210" s="26">
        <v>1156</v>
      </c>
    </row>
    <row r="211" spans="1:20" s="13" customFormat="1" ht="12.75">
      <c r="A211" s="12" t="s">
        <v>72</v>
      </c>
      <c r="G211" s="13" t="s">
        <v>130</v>
      </c>
      <c r="L211" s="13">
        <v>1</v>
      </c>
      <c r="M211" s="13">
        <v>269</v>
      </c>
      <c r="P211" s="17">
        <f t="shared" si="12"/>
        <v>269</v>
      </c>
      <c r="S211" s="23"/>
      <c r="T211" s="25"/>
    </row>
    <row r="212" spans="7:20" s="13" customFormat="1" ht="12.75">
      <c r="G212" s="13" t="s">
        <v>18</v>
      </c>
      <c r="L212" s="13">
        <v>1</v>
      </c>
      <c r="M212" s="13">
        <v>209</v>
      </c>
      <c r="P212" s="17">
        <f aca="true" t="shared" si="14" ref="P212:P218">L212*M212</f>
        <v>209</v>
      </c>
      <c r="S212" s="23"/>
      <c r="T212" s="25"/>
    </row>
    <row r="213" spans="7:20" s="13" customFormat="1" ht="12.75">
      <c r="G213" s="13" t="s">
        <v>32</v>
      </c>
      <c r="L213" s="13">
        <v>0.5</v>
      </c>
      <c r="M213" s="13">
        <v>129</v>
      </c>
      <c r="P213" s="17">
        <f t="shared" si="14"/>
        <v>64.5</v>
      </c>
      <c r="S213" s="23"/>
      <c r="T213" s="25"/>
    </row>
    <row r="214" spans="7:20" s="13" customFormat="1" ht="12.75">
      <c r="G214" s="13" t="s">
        <v>27</v>
      </c>
      <c r="L214" s="13">
        <v>0.5</v>
      </c>
      <c r="M214" s="13">
        <v>219</v>
      </c>
      <c r="P214" s="17">
        <f t="shared" si="14"/>
        <v>109.5</v>
      </c>
      <c r="S214" s="23"/>
      <c r="T214" s="25"/>
    </row>
    <row r="215" spans="7:20" s="13" customFormat="1" ht="12.75">
      <c r="G215" s="14" t="s">
        <v>19</v>
      </c>
      <c r="H215" s="14"/>
      <c r="I215" s="14"/>
      <c r="J215" s="14"/>
      <c r="K215" s="14"/>
      <c r="L215" s="14">
        <v>2</v>
      </c>
      <c r="M215" s="14">
        <v>0</v>
      </c>
      <c r="N215" s="14"/>
      <c r="O215" s="14"/>
      <c r="P215" s="15">
        <f t="shared" si="14"/>
        <v>0</v>
      </c>
      <c r="S215" s="23"/>
      <c r="T215" s="25"/>
    </row>
    <row r="216" spans="7:20" s="13" customFormat="1" ht="12.75">
      <c r="G216" s="13" t="s">
        <v>59</v>
      </c>
      <c r="L216" s="13">
        <v>1</v>
      </c>
      <c r="M216" s="13">
        <v>149</v>
      </c>
      <c r="P216" s="17">
        <f t="shared" si="14"/>
        <v>149</v>
      </c>
      <c r="S216" s="23"/>
      <c r="T216" s="25"/>
    </row>
    <row r="217" spans="7:20" s="13" customFormat="1" ht="12.75">
      <c r="G217" s="13" t="s">
        <v>35</v>
      </c>
      <c r="L217" s="13">
        <v>0.5</v>
      </c>
      <c r="M217" s="13">
        <v>309</v>
      </c>
      <c r="P217" s="17">
        <f t="shared" si="14"/>
        <v>154.5</v>
      </c>
      <c r="S217" s="23"/>
      <c r="T217" s="25"/>
    </row>
    <row r="218" spans="7:20" s="13" customFormat="1" ht="12.75">
      <c r="G218" s="13" t="s">
        <v>56</v>
      </c>
      <c r="L218" s="13">
        <v>1</v>
      </c>
      <c r="M218" s="13">
        <v>129</v>
      </c>
      <c r="P218" s="17">
        <f t="shared" si="14"/>
        <v>129</v>
      </c>
      <c r="S218" s="23"/>
      <c r="T218" s="25"/>
    </row>
    <row r="219" spans="16:20" s="4" customFormat="1" ht="13.5" thickBot="1">
      <c r="P219" s="5">
        <f t="shared" si="12"/>
        <v>0</v>
      </c>
      <c r="Q219" s="4">
        <f>SUM(P211:P218)</f>
        <v>1084.5</v>
      </c>
      <c r="S219" s="21">
        <f>Q219*1.15</f>
        <v>1247.175</v>
      </c>
      <c r="T219" s="26">
        <v>1247</v>
      </c>
    </row>
    <row r="220" spans="1:20" s="13" customFormat="1" ht="12.75">
      <c r="A220" s="12" t="s">
        <v>73</v>
      </c>
      <c r="G220" s="13" t="s">
        <v>21</v>
      </c>
      <c r="L220" s="13">
        <v>2</v>
      </c>
      <c r="M220" s="13">
        <v>179</v>
      </c>
      <c r="P220" s="17">
        <f t="shared" si="12"/>
        <v>358</v>
      </c>
      <c r="S220" s="23"/>
      <c r="T220" s="25"/>
    </row>
    <row r="221" spans="7:20" s="13" customFormat="1" ht="12.75">
      <c r="G221" s="14" t="s">
        <v>39</v>
      </c>
      <c r="H221" s="14"/>
      <c r="I221" s="14"/>
      <c r="J221" s="14"/>
      <c r="K221" s="14"/>
      <c r="L221" s="14">
        <v>2</v>
      </c>
      <c r="M221" s="14">
        <v>0</v>
      </c>
      <c r="N221" s="14"/>
      <c r="O221" s="14"/>
      <c r="P221" s="15">
        <f t="shared" si="12"/>
        <v>0</v>
      </c>
      <c r="S221" s="23"/>
      <c r="T221" s="25"/>
    </row>
    <row r="222" spans="7:20" s="13" customFormat="1" ht="12.75">
      <c r="G222" s="13" t="s">
        <v>18</v>
      </c>
      <c r="L222" s="13">
        <v>2</v>
      </c>
      <c r="M222" s="13">
        <v>209</v>
      </c>
      <c r="P222" s="17">
        <f t="shared" si="12"/>
        <v>418</v>
      </c>
      <c r="S222" s="23"/>
      <c r="T222" s="25"/>
    </row>
    <row r="223" spans="7:20" s="13" customFormat="1" ht="12.75">
      <c r="G223" s="13" t="s">
        <v>23</v>
      </c>
      <c r="L223" s="13">
        <v>2</v>
      </c>
      <c r="M223" s="13">
        <v>159</v>
      </c>
      <c r="P223" s="17">
        <f t="shared" si="12"/>
        <v>318</v>
      </c>
      <c r="S223" s="23"/>
      <c r="T223" s="25"/>
    </row>
    <row r="224" spans="7:20" s="13" customFormat="1" ht="12.75">
      <c r="G224" s="13" t="s">
        <v>30</v>
      </c>
      <c r="L224" s="13">
        <v>4</v>
      </c>
      <c r="M224" s="13">
        <v>89</v>
      </c>
      <c r="P224" s="17">
        <f t="shared" si="12"/>
        <v>356</v>
      </c>
      <c r="S224" s="23"/>
      <c r="T224" s="25"/>
    </row>
    <row r="225" spans="7:20" s="13" customFormat="1" ht="12.75">
      <c r="G225" s="13" t="s">
        <v>31</v>
      </c>
      <c r="L225" s="13">
        <v>4</v>
      </c>
      <c r="M225" s="13">
        <v>99</v>
      </c>
      <c r="P225" s="17">
        <f t="shared" si="12"/>
        <v>396</v>
      </c>
      <c r="S225" s="23"/>
      <c r="T225" s="25"/>
    </row>
    <row r="226" spans="7:20" s="13" customFormat="1" ht="12.75">
      <c r="G226" s="13" t="s">
        <v>32</v>
      </c>
      <c r="L226" s="13">
        <v>1</v>
      </c>
      <c r="M226" s="13">
        <v>129</v>
      </c>
      <c r="P226" s="17">
        <f t="shared" si="12"/>
        <v>129</v>
      </c>
      <c r="S226" s="23"/>
      <c r="T226" s="25"/>
    </row>
    <row r="227" spans="7:20" s="13" customFormat="1" ht="12.75">
      <c r="G227" s="13" t="s">
        <v>27</v>
      </c>
      <c r="L227" s="13">
        <v>2</v>
      </c>
      <c r="M227" s="13">
        <v>219</v>
      </c>
      <c r="P227" s="17">
        <f t="shared" si="12"/>
        <v>438</v>
      </c>
      <c r="S227" s="23"/>
      <c r="T227" s="25"/>
    </row>
    <row r="228" spans="7:20" s="13" customFormat="1" ht="12.75">
      <c r="G228" s="13" t="s">
        <v>55</v>
      </c>
      <c r="L228" s="13">
        <v>2</v>
      </c>
      <c r="M228" s="13">
        <v>229</v>
      </c>
      <c r="P228" s="17">
        <f t="shared" si="12"/>
        <v>458</v>
      </c>
      <c r="S228" s="23"/>
      <c r="T228" s="25"/>
    </row>
    <row r="229" spans="7:20" s="13" customFormat="1" ht="12.75">
      <c r="G229" s="14" t="s">
        <v>19</v>
      </c>
      <c r="H229" s="14"/>
      <c r="I229" s="14"/>
      <c r="J229" s="14"/>
      <c r="K229" s="14"/>
      <c r="L229" s="14">
        <v>2</v>
      </c>
      <c r="M229" s="14">
        <v>0</v>
      </c>
      <c r="N229" s="14"/>
      <c r="O229" s="14"/>
      <c r="P229" s="15">
        <f t="shared" si="12"/>
        <v>0</v>
      </c>
      <c r="S229" s="23"/>
      <c r="T229" s="25"/>
    </row>
    <row r="230" spans="7:20" s="13" customFormat="1" ht="12.75">
      <c r="G230" s="13" t="s">
        <v>35</v>
      </c>
      <c r="L230" s="13">
        <v>1</v>
      </c>
      <c r="M230" s="13">
        <v>309</v>
      </c>
      <c r="P230" s="17">
        <f t="shared" si="12"/>
        <v>309</v>
      </c>
      <c r="S230" s="23"/>
      <c r="T230" s="25"/>
    </row>
    <row r="231" spans="7:20" s="13" customFormat="1" ht="12.75">
      <c r="G231" s="14" t="s">
        <v>15</v>
      </c>
      <c r="H231" s="14"/>
      <c r="I231" s="14"/>
      <c r="J231" s="14"/>
      <c r="K231" s="14"/>
      <c r="L231" s="14">
        <v>1</v>
      </c>
      <c r="M231" s="14">
        <v>390</v>
      </c>
      <c r="N231" s="14"/>
      <c r="O231" s="14"/>
      <c r="P231" s="15">
        <f t="shared" si="12"/>
        <v>390</v>
      </c>
      <c r="S231" s="23"/>
      <c r="T231" s="25"/>
    </row>
    <row r="232" spans="7:20" s="13" customFormat="1" ht="12.75">
      <c r="G232" s="13" t="s">
        <v>16</v>
      </c>
      <c r="N232" s="13">
        <v>3</v>
      </c>
      <c r="O232" s="13">
        <v>59</v>
      </c>
      <c r="P232" s="13">
        <f>N232*O232</f>
        <v>177</v>
      </c>
      <c r="S232" s="23"/>
      <c r="T232" s="25"/>
    </row>
    <row r="233" spans="7:20" s="13" customFormat="1" ht="12.75">
      <c r="G233" s="13" t="s">
        <v>20</v>
      </c>
      <c r="L233" s="13">
        <v>4</v>
      </c>
      <c r="M233" s="13">
        <v>169</v>
      </c>
      <c r="P233" s="17">
        <f>L233*M233</f>
        <v>676</v>
      </c>
      <c r="S233" s="23"/>
      <c r="T233" s="25"/>
    </row>
    <row r="234" spans="7:20" s="13" customFormat="1" ht="12.75">
      <c r="G234" s="13" t="s">
        <v>74</v>
      </c>
      <c r="L234" s="13">
        <v>1</v>
      </c>
      <c r="M234" s="13">
        <v>0</v>
      </c>
      <c r="P234" s="17">
        <f>L234*M234</f>
        <v>0</v>
      </c>
      <c r="S234" s="23"/>
      <c r="T234" s="25"/>
    </row>
    <row r="235" spans="7:20" s="13" customFormat="1" ht="12.75">
      <c r="G235" s="13" t="s">
        <v>56</v>
      </c>
      <c r="L235" s="13">
        <v>1</v>
      </c>
      <c r="M235" s="13">
        <v>129</v>
      </c>
      <c r="P235" s="17">
        <f>L235*M235</f>
        <v>129</v>
      </c>
      <c r="S235" s="23"/>
      <c r="T235" s="25"/>
    </row>
    <row r="236" spans="7:20" s="13" customFormat="1" ht="12.75">
      <c r="G236" s="13" t="s">
        <v>133</v>
      </c>
      <c r="L236" s="13">
        <v>2</v>
      </c>
      <c r="M236" s="13">
        <v>99</v>
      </c>
      <c r="P236" s="17">
        <f>L236*M236</f>
        <v>198</v>
      </c>
      <c r="S236" s="23"/>
      <c r="T236" s="25"/>
    </row>
    <row r="237" spans="7:20" s="13" customFormat="1" ht="12.75">
      <c r="G237" s="13" t="s">
        <v>129</v>
      </c>
      <c r="L237" s="13">
        <v>2</v>
      </c>
      <c r="M237" s="13">
        <v>179</v>
      </c>
      <c r="P237" s="17">
        <f>L237*M237</f>
        <v>358</v>
      </c>
      <c r="Q237" s="13" t="s">
        <v>134</v>
      </c>
      <c r="S237" s="23"/>
      <c r="T237" s="25"/>
    </row>
    <row r="238" spans="17:20" s="4" customFormat="1" ht="13.5" thickBot="1">
      <c r="Q238" s="4">
        <f>SUM(P220:P237)</f>
        <v>5108</v>
      </c>
      <c r="R238" s="4" t="s">
        <v>165</v>
      </c>
      <c r="S238" s="21">
        <f>Q238*1.1+235</f>
        <v>5853.8</v>
      </c>
      <c r="T238" s="26">
        <v>4813.2</v>
      </c>
    </row>
    <row r="239" spans="1:16" ht="12.75">
      <c r="A239" s="6" t="s">
        <v>75</v>
      </c>
      <c r="G239" t="s">
        <v>59</v>
      </c>
      <c r="L239">
        <v>0.5</v>
      </c>
      <c r="M239">
        <v>149</v>
      </c>
      <c r="P239" s="3">
        <f aca="true" t="shared" si="15" ref="P239:P245">L239*M239</f>
        <v>74.5</v>
      </c>
    </row>
    <row r="240" spans="7:16" ht="12.75">
      <c r="G240" t="s">
        <v>56</v>
      </c>
      <c r="L240">
        <v>1</v>
      </c>
      <c r="M240">
        <v>129</v>
      </c>
      <c r="P240" s="3">
        <f t="shared" si="15"/>
        <v>129</v>
      </c>
    </row>
    <row r="241" spans="7:16" ht="12.75">
      <c r="G241" t="s">
        <v>20</v>
      </c>
      <c r="L241">
        <v>0.5</v>
      </c>
      <c r="M241">
        <v>169</v>
      </c>
      <c r="P241" s="3">
        <f t="shared" si="15"/>
        <v>84.5</v>
      </c>
    </row>
    <row r="242" spans="7:16" ht="12.75">
      <c r="G242" t="s">
        <v>30</v>
      </c>
      <c r="L242">
        <v>0.5</v>
      </c>
      <c r="M242">
        <v>89</v>
      </c>
      <c r="P242" s="3">
        <f t="shared" si="15"/>
        <v>44.5</v>
      </c>
    </row>
    <row r="243" spans="7:16" ht="12.75">
      <c r="G243" t="s">
        <v>31</v>
      </c>
      <c r="L243">
        <v>0.5</v>
      </c>
      <c r="M243">
        <v>99</v>
      </c>
      <c r="P243" s="3">
        <f t="shared" si="15"/>
        <v>49.5</v>
      </c>
    </row>
    <row r="244" spans="7:16" ht="12.75">
      <c r="G244" t="s">
        <v>32</v>
      </c>
      <c r="L244">
        <v>0.5</v>
      </c>
      <c r="M244">
        <v>129</v>
      </c>
      <c r="P244" s="3">
        <f t="shared" si="15"/>
        <v>64.5</v>
      </c>
    </row>
    <row r="245" spans="7:16" ht="12.75">
      <c r="G245" t="s">
        <v>39</v>
      </c>
      <c r="L245">
        <v>0.5</v>
      </c>
      <c r="M245">
        <v>0</v>
      </c>
      <c r="P245" s="3">
        <f t="shared" si="15"/>
        <v>0</v>
      </c>
    </row>
    <row r="246" spans="17:20" s="4" customFormat="1" ht="13.5" thickBot="1">
      <c r="Q246" s="4">
        <f>SUM(P239:P245)</f>
        <v>446.5</v>
      </c>
      <c r="S246" s="21">
        <f>Q246*1.15</f>
        <v>513.4749999999999</v>
      </c>
      <c r="T246" s="26"/>
    </row>
    <row r="247" spans="1:20" s="13" customFormat="1" ht="12.75">
      <c r="A247" s="12" t="s">
        <v>76</v>
      </c>
      <c r="G247" s="13" t="s">
        <v>27</v>
      </c>
      <c r="L247" s="13">
        <v>2.5</v>
      </c>
      <c r="M247" s="13">
        <v>219</v>
      </c>
      <c r="P247" s="17">
        <f>L247*M247</f>
        <v>547.5</v>
      </c>
      <c r="S247" s="23"/>
      <c r="T247" s="25"/>
    </row>
    <row r="248" spans="7:20" s="13" customFormat="1" ht="12.75">
      <c r="G248" s="13" t="s">
        <v>21</v>
      </c>
      <c r="L248" s="13">
        <v>2.5</v>
      </c>
      <c r="M248" s="13">
        <v>179</v>
      </c>
      <c r="P248" s="17">
        <f>L248*M248</f>
        <v>447.5</v>
      </c>
      <c r="S248" s="23"/>
      <c r="T248" s="25"/>
    </row>
    <row r="249" spans="7:20" s="13" customFormat="1" ht="12.75">
      <c r="G249" s="13" t="s">
        <v>16</v>
      </c>
      <c r="N249" s="13">
        <v>3</v>
      </c>
      <c r="O249" s="13">
        <v>59</v>
      </c>
      <c r="P249" s="13">
        <f>N249*O249</f>
        <v>177</v>
      </c>
      <c r="S249" s="23"/>
      <c r="T249" s="25"/>
    </row>
    <row r="250" spans="7:20" s="13" customFormat="1" ht="12.75">
      <c r="G250" s="13" t="s">
        <v>36</v>
      </c>
      <c r="L250" s="13">
        <v>0.5</v>
      </c>
      <c r="M250" s="13">
        <v>129</v>
      </c>
      <c r="S250" s="23"/>
      <c r="T250" s="25"/>
    </row>
    <row r="251" spans="7:20" s="13" customFormat="1" ht="12.75">
      <c r="G251" s="13" t="s">
        <v>153</v>
      </c>
      <c r="L251" s="13">
        <v>2</v>
      </c>
      <c r="M251" s="13">
        <v>149</v>
      </c>
      <c r="P251" s="17">
        <f>L251*M251</f>
        <v>298</v>
      </c>
      <c r="S251" s="23"/>
      <c r="T251" s="25"/>
    </row>
    <row r="252" spans="7:20" s="13" customFormat="1" ht="12.75">
      <c r="G252" s="13" t="s">
        <v>20</v>
      </c>
      <c r="L252" s="13">
        <v>2.5</v>
      </c>
      <c r="M252" s="13">
        <v>169</v>
      </c>
      <c r="P252" s="17">
        <f>L252*M252</f>
        <v>422.5</v>
      </c>
      <c r="S252" s="23"/>
      <c r="T252" s="25"/>
    </row>
    <row r="253" spans="7:20" s="13" customFormat="1" ht="12.75">
      <c r="G253" s="13" t="s">
        <v>56</v>
      </c>
      <c r="L253" s="13">
        <v>1.5</v>
      </c>
      <c r="M253" s="13">
        <v>129</v>
      </c>
      <c r="P253" s="17">
        <f>L253*M253</f>
        <v>193.5</v>
      </c>
      <c r="S253" s="23"/>
      <c r="T253" s="25"/>
    </row>
    <row r="254" spans="7:20" s="13" customFormat="1" ht="12.75">
      <c r="G254" s="13" t="s">
        <v>154</v>
      </c>
      <c r="L254" s="13">
        <v>1</v>
      </c>
      <c r="M254" s="13">
        <v>379</v>
      </c>
      <c r="P254" s="17"/>
      <c r="S254" s="23"/>
      <c r="T254" s="25"/>
    </row>
    <row r="255" spans="7:20" s="13" customFormat="1" ht="12.75">
      <c r="G255" s="13" t="s">
        <v>151</v>
      </c>
      <c r="L255" s="13">
        <v>0.5</v>
      </c>
      <c r="P255" s="17"/>
      <c r="S255" s="23"/>
      <c r="T255" s="25"/>
    </row>
    <row r="256" spans="7:20" s="13" customFormat="1" ht="12.75">
      <c r="G256" s="13" t="s">
        <v>152</v>
      </c>
      <c r="L256" s="13">
        <v>0.5</v>
      </c>
      <c r="P256" s="17"/>
      <c r="S256" s="23"/>
      <c r="T256" s="25"/>
    </row>
    <row r="257" spans="7:20" s="13" customFormat="1" ht="12.75">
      <c r="G257" s="31" t="s">
        <v>15</v>
      </c>
      <c r="H257" s="31"/>
      <c r="I257" s="31"/>
      <c r="J257" s="31"/>
      <c r="K257" s="31"/>
      <c r="L257" s="31">
        <v>0.5</v>
      </c>
      <c r="M257" s="31">
        <v>390</v>
      </c>
      <c r="N257" s="31"/>
      <c r="O257" s="31"/>
      <c r="P257" s="32">
        <f>L257*M257</f>
        <v>195</v>
      </c>
      <c r="S257" s="23"/>
      <c r="T257" s="25"/>
    </row>
    <row r="258" spans="16:20" s="13" customFormat="1" ht="12.75">
      <c r="P258" s="17"/>
      <c r="S258" s="23"/>
      <c r="T258" s="25"/>
    </row>
    <row r="259" spans="17:20" s="4" customFormat="1" ht="13.5" thickBot="1">
      <c r="Q259" s="4">
        <f>SUM(P247:P253)</f>
        <v>2086</v>
      </c>
      <c r="S259" s="21">
        <f>Q259*1.1+103</f>
        <v>2397.6000000000004</v>
      </c>
      <c r="T259" s="26">
        <v>2397.6</v>
      </c>
    </row>
    <row r="260" spans="1:20" s="13" customFormat="1" ht="12.75">
      <c r="A260" s="12" t="s">
        <v>77</v>
      </c>
      <c r="G260" s="13" t="s">
        <v>32</v>
      </c>
      <c r="L260" s="13">
        <v>1</v>
      </c>
      <c r="M260" s="13">
        <v>129</v>
      </c>
      <c r="P260" s="17">
        <f aca="true" t="shared" si="16" ref="P260:P266">L260*M260</f>
        <v>129</v>
      </c>
      <c r="S260" s="23"/>
      <c r="T260" s="25"/>
    </row>
    <row r="261" spans="7:20" s="13" customFormat="1" ht="12.75">
      <c r="G261" s="13" t="s">
        <v>23</v>
      </c>
      <c r="L261" s="13">
        <v>0.5</v>
      </c>
      <c r="M261" s="13">
        <v>159</v>
      </c>
      <c r="P261" s="17">
        <f t="shared" si="16"/>
        <v>79.5</v>
      </c>
      <c r="S261" s="23"/>
      <c r="T261" s="25"/>
    </row>
    <row r="262" spans="7:20" s="13" customFormat="1" ht="12.75">
      <c r="G262" s="13" t="s">
        <v>56</v>
      </c>
      <c r="L262" s="13">
        <v>2</v>
      </c>
      <c r="M262" s="13">
        <v>129</v>
      </c>
      <c r="P262" s="17">
        <f t="shared" si="16"/>
        <v>258</v>
      </c>
      <c r="S262" s="23"/>
      <c r="T262" s="25"/>
    </row>
    <row r="263" spans="7:20" s="13" customFormat="1" ht="12.75">
      <c r="G263" s="13" t="s">
        <v>35</v>
      </c>
      <c r="L263" s="13">
        <v>0.5</v>
      </c>
      <c r="M263" s="13">
        <v>309</v>
      </c>
      <c r="P263" s="17">
        <f t="shared" si="16"/>
        <v>154.5</v>
      </c>
      <c r="S263" s="23"/>
      <c r="T263" s="25"/>
    </row>
    <row r="264" spans="6:20" s="13" customFormat="1" ht="12.75">
      <c r="F264" s="14"/>
      <c r="G264" s="14" t="s">
        <v>78</v>
      </c>
      <c r="H264" s="14"/>
      <c r="I264" s="14"/>
      <c r="J264" s="14"/>
      <c r="K264" s="14"/>
      <c r="L264" s="14">
        <v>1</v>
      </c>
      <c r="M264" s="14">
        <v>0</v>
      </c>
      <c r="N264" s="14"/>
      <c r="O264" s="14"/>
      <c r="P264" s="15">
        <f t="shared" si="16"/>
        <v>0</v>
      </c>
      <c r="S264" s="23"/>
      <c r="T264" s="25"/>
    </row>
    <row r="265" spans="7:20" s="13" customFormat="1" ht="12.75">
      <c r="G265" s="13" t="s">
        <v>27</v>
      </c>
      <c r="L265" s="13">
        <v>0.5</v>
      </c>
      <c r="M265" s="13">
        <v>219</v>
      </c>
      <c r="P265" s="17">
        <f t="shared" si="16"/>
        <v>109.5</v>
      </c>
      <c r="S265" s="23"/>
      <c r="T265" s="25"/>
    </row>
    <row r="266" spans="7:20" s="13" customFormat="1" ht="12.75">
      <c r="G266" s="13" t="s">
        <v>31</v>
      </c>
      <c r="L266" s="13">
        <v>1</v>
      </c>
      <c r="M266" s="13">
        <v>99</v>
      </c>
      <c r="P266" s="17">
        <f t="shared" si="16"/>
        <v>99</v>
      </c>
      <c r="S266" s="23"/>
      <c r="T266" s="25"/>
    </row>
    <row r="267" spans="7:20" s="13" customFormat="1" ht="12.75">
      <c r="G267" s="13" t="s">
        <v>20</v>
      </c>
      <c r="L267" s="13">
        <v>1</v>
      </c>
      <c r="M267" s="13">
        <v>169</v>
      </c>
      <c r="P267" s="17">
        <f>L267*M267</f>
        <v>169</v>
      </c>
      <c r="S267" s="23"/>
      <c r="T267" s="25"/>
    </row>
    <row r="268" spans="7:20" s="13" customFormat="1" ht="12.75">
      <c r="G268" s="13" t="s">
        <v>21</v>
      </c>
      <c r="L268" s="13">
        <v>1</v>
      </c>
      <c r="M268" s="13">
        <v>179</v>
      </c>
      <c r="P268" s="17">
        <f>L268*M268</f>
        <v>179</v>
      </c>
      <c r="Q268" s="13" t="s">
        <v>147</v>
      </c>
      <c r="S268" s="23"/>
      <c r="T268" s="25"/>
    </row>
    <row r="269" spans="7:20" s="13" customFormat="1" ht="12.75">
      <c r="G269" s="13" t="s">
        <v>36</v>
      </c>
      <c r="L269" s="13">
        <v>1</v>
      </c>
      <c r="M269" s="13">
        <v>129</v>
      </c>
      <c r="P269" s="17">
        <f>L269*M269</f>
        <v>129</v>
      </c>
      <c r="S269" s="23"/>
      <c r="T269" s="25"/>
    </row>
    <row r="270" spans="7:20" s="13" customFormat="1" ht="12.75">
      <c r="G270" s="13" t="s">
        <v>107</v>
      </c>
      <c r="L270" s="13">
        <v>0.5</v>
      </c>
      <c r="M270" s="13">
        <v>379</v>
      </c>
      <c r="P270" s="17">
        <f>L270*M270</f>
        <v>189.5</v>
      </c>
      <c r="S270" s="23"/>
      <c r="T270" s="25"/>
    </row>
    <row r="271" spans="7:20" s="13" customFormat="1" ht="12.75">
      <c r="G271" s="13" t="s">
        <v>42</v>
      </c>
      <c r="L271" s="13">
        <v>0.5</v>
      </c>
      <c r="P271" s="17"/>
      <c r="S271" s="23"/>
      <c r="T271" s="25"/>
    </row>
    <row r="272" spans="7:20" s="13" customFormat="1" ht="12.75">
      <c r="G272" s="13" t="s">
        <v>157</v>
      </c>
      <c r="L272" s="13">
        <v>0.5</v>
      </c>
      <c r="P272" s="17"/>
      <c r="S272" s="23"/>
      <c r="T272" s="25"/>
    </row>
    <row r="273" spans="17:20" s="4" customFormat="1" ht="13.5" thickBot="1">
      <c r="Q273" s="4">
        <f>SUM(P260:P266)</f>
        <v>829.5</v>
      </c>
      <c r="S273" s="21">
        <f>Q273*1.15</f>
        <v>953.925</v>
      </c>
      <c r="T273" s="26">
        <v>954</v>
      </c>
    </row>
    <row r="274" spans="1:20" s="13" customFormat="1" ht="12.75">
      <c r="A274" s="12" t="s">
        <v>79</v>
      </c>
      <c r="B274" s="13">
        <v>2</v>
      </c>
      <c r="G274" s="14" t="s">
        <v>39</v>
      </c>
      <c r="H274" s="14"/>
      <c r="I274" s="14"/>
      <c r="J274" s="14"/>
      <c r="K274" s="14"/>
      <c r="L274" s="14">
        <v>0.5</v>
      </c>
      <c r="M274" s="14">
        <v>0</v>
      </c>
      <c r="N274" s="14"/>
      <c r="O274" s="14"/>
      <c r="P274" s="15">
        <f aca="true" t="shared" si="17" ref="P274:P281">L274*M274</f>
        <v>0</v>
      </c>
      <c r="S274" s="23"/>
      <c r="T274" s="25"/>
    </row>
    <row r="275" spans="7:20" s="13" customFormat="1" ht="12.75">
      <c r="G275" s="13" t="s">
        <v>18</v>
      </c>
      <c r="L275" s="13">
        <v>0.5</v>
      </c>
      <c r="M275" s="13">
        <v>209</v>
      </c>
      <c r="P275" s="17">
        <f t="shared" si="17"/>
        <v>104.5</v>
      </c>
      <c r="S275" s="23"/>
      <c r="T275" s="25"/>
    </row>
    <row r="276" spans="7:20" s="13" customFormat="1" ht="12.75">
      <c r="G276" s="14" t="s">
        <v>55</v>
      </c>
      <c r="H276" s="14"/>
      <c r="I276" s="14"/>
      <c r="J276" s="14"/>
      <c r="K276" s="14"/>
      <c r="L276" s="14">
        <v>0.5</v>
      </c>
      <c r="M276" s="14">
        <v>229</v>
      </c>
      <c r="N276" s="14"/>
      <c r="O276" s="14"/>
      <c r="P276" s="15">
        <f t="shared" si="17"/>
        <v>114.5</v>
      </c>
      <c r="S276" s="23"/>
      <c r="T276" s="25"/>
    </row>
    <row r="277" spans="7:20" s="13" customFormat="1" ht="12.75">
      <c r="G277" s="14" t="s">
        <v>19</v>
      </c>
      <c r="H277" s="14"/>
      <c r="I277" s="14"/>
      <c r="J277" s="14"/>
      <c r="K277" s="14"/>
      <c r="L277" s="14">
        <v>0.5</v>
      </c>
      <c r="M277" s="14">
        <v>0</v>
      </c>
      <c r="N277" s="14"/>
      <c r="O277" s="14"/>
      <c r="P277" s="15">
        <f t="shared" si="17"/>
        <v>0</v>
      </c>
      <c r="S277" s="23"/>
      <c r="T277" s="25"/>
    </row>
    <row r="278" spans="7:20" s="13" customFormat="1" ht="12.75">
      <c r="G278" s="16" t="s">
        <v>59</v>
      </c>
      <c r="H278" s="16"/>
      <c r="I278" s="16"/>
      <c r="J278" s="16"/>
      <c r="K278" s="16"/>
      <c r="L278" s="16">
        <v>0.5</v>
      </c>
      <c r="M278" s="16">
        <v>149</v>
      </c>
      <c r="N278" s="16"/>
      <c r="O278" s="16"/>
      <c r="P278" s="17">
        <f t="shared" si="17"/>
        <v>74.5</v>
      </c>
      <c r="Q278" s="16"/>
      <c r="S278" s="23"/>
      <c r="T278" s="25"/>
    </row>
    <row r="279" spans="7:20" s="13" customFormat="1" ht="12.75">
      <c r="G279" s="16" t="s">
        <v>130</v>
      </c>
      <c r="H279" s="16"/>
      <c r="I279" s="16"/>
      <c r="J279" s="16"/>
      <c r="K279" s="16"/>
      <c r="L279" s="16">
        <v>0.5</v>
      </c>
      <c r="M279" s="16">
        <v>269</v>
      </c>
      <c r="N279" s="16"/>
      <c r="O279" s="16"/>
      <c r="P279" s="17">
        <f t="shared" si="17"/>
        <v>134.5</v>
      </c>
      <c r="Q279" s="16"/>
      <c r="S279" s="23"/>
      <c r="T279" s="25"/>
    </row>
    <row r="280" spans="7:20" s="13" customFormat="1" ht="12.75">
      <c r="G280" s="13" t="s">
        <v>35</v>
      </c>
      <c r="L280" s="13">
        <v>0.5</v>
      </c>
      <c r="M280" s="13">
        <v>309</v>
      </c>
      <c r="P280" s="17">
        <f t="shared" si="17"/>
        <v>154.5</v>
      </c>
      <c r="S280" s="23"/>
      <c r="T280" s="25"/>
    </row>
    <row r="281" spans="7:20" s="13" customFormat="1" ht="12.75">
      <c r="G281" s="31" t="s">
        <v>15</v>
      </c>
      <c r="H281" s="31"/>
      <c r="I281" s="31"/>
      <c r="J281" s="31"/>
      <c r="K281" s="31"/>
      <c r="L281" s="31">
        <v>0.5</v>
      </c>
      <c r="M281" s="31">
        <v>390</v>
      </c>
      <c r="N281" s="31"/>
      <c r="O281" s="31"/>
      <c r="P281" s="32">
        <f t="shared" si="17"/>
        <v>195</v>
      </c>
      <c r="S281" s="23"/>
      <c r="T281" s="25"/>
    </row>
    <row r="282" spans="17:20" s="4" customFormat="1" ht="13.5" customHeight="1" thickBot="1">
      <c r="Q282" s="4">
        <f>SUM(P274:P281)</f>
        <v>777.5</v>
      </c>
      <c r="S282" s="21">
        <f>Q282*1.15</f>
        <v>894.1249999999999</v>
      </c>
      <c r="T282" s="26">
        <v>1031</v>
      </c>
    </row>
    <row r="283" spans="1:16" ht="12.75">
      <c r="A283" s="6" t="s">
        <v>81</v>
      </c>
      <c r="G283" t="s">
        <v>15</v>
      </c>
      <c r="L283">
        <v>2</v>
      </c>
      <c r="M283">
        <v>390</v>
      </c>
      <c r="P283" s="3">
        <f>L283*M283</f>
        <v>780</v>
      </c>
    </row>
    <row r="284" spans="7:16" ht="12.75">
      <c r="G284" t="s">
        <v>27</v>
      </c>
      <c r="L284">
        <v>1</v>
      </c>
      <c r="M284">
        <v>219</v>
      </c>
      <c r="P284" s="3">
        <f>L284*M284</f>
        <v>219</v>
      </c>
    </row>
    <row r="285" spans="7:16" ht="12.75">
      <c r="G285" t="s">
        <v>21</v>
      </c>
      <c r="L285">
        <v>1</v>
      </c>
      <c r="M285">
        <v>179</v>
      </c>
      <c r="P285" s="3">
        <f>L285*M285</f>
        <v>179</v>
      </c>
    </row>
    <row r="286" spans="7:16" ht="12.75">
      <c r="G286" t="s">
        <v>32</v>
      </c>
      <c r="L286">
        <v>1</v>
      </c>
      <c r="M286">
        <v>129</v>
      </c>
      <c r="P286" s="3">
        <f>L286*M286</f>
        <v>129</v>
      </c>
    </row>
    <row r="287" spans="7:12" ht="12.75">
      <c r="G287" t="s">
        <v>82</v>
      </c>
      <c r="L287">
        <v>1</v>
      </c>
    </row>
    <row r="288" spans="7:16" ht="12.75">
      <c r="G288" t="s">
        <v>20</v>
      </c>
      <c r="L288">
        <v>1</v>
      </c>
      <c r="M288">
        <v>169</v>
      </c>
      <c r="P288" s="3">
        <f>L288*M288</f>
        <v>169</v>
      </c>
    </row>
    <row r="289" spans="17:20" s="4" customFormat="1" ht="13.5" thickBot="1">
      <c r="Q289" s="4">
        <f>SUM(P283:P288)</f>
        <v>1476</v>
      </c>
      <c r="S289" s="21">
        <f>Q289*1.15</f>
        <v>1697.3999999999999</v>
      </c>
      <c r="T289" s="26"/>
    </row>
    <row r="290" spans="1:16" ht="12.75">
      <c r="A290" s="6" t="s">
        <v>83</v>
      </c>
      <c r="G290" t="s">
        <v>30</v>
      </c>
      <c r="L290">
        <v>1</v>
      </c>
      <c r="M290">
        <v>89</v>
      </c>
      <c r="P290" s="3">
        <f aca="true" t="shared" si="18" ref="P290:P299">L290*M290</f>
        <v>89</v>
      </c>
    </row>
    <row r="291" spans="7:16" ht="12.75">
      <c r="G291" t="s">
        <v>31</v>
      </c>
      <c r="L291">
        <v>2</v>
      </c>
      <c r="M291">
        <v>99</v>
      </c>
      <c r="P291" s="3">
        <f t="shared" si="18"/>
        <v>198</v>
      </c>
    </row>
    <row r="292" spans="7:16" ht="12.75">
      <c r="G292" t="s">
        <v>32</v>
      </c>
      <c r="L292">
        <v>3</v>
      </c>
      <c r="M292">
        <v>129</v>
      </c>
      <c r="P292" s="3">
        <f t="shared" si="18"/>
        <v>387</v>
      </c>
    </row>
    <row r="293" spans="7:16" ht="12.75">
      <c r="G293" t="s">
        <v>36</v>
      </c>
      <c r="L293">
        <v>3</v>
      </c>
      <c r="M293">
        <v>129</v>
      </c>
      <c r="P293" s="3">
        <f t="shared" si="18"/>
        <v>387</v>
      </c>
    </row>
    <row r="294" spans="7:16" ht="12.75">
      <c r="G294" t="s">
        <v>18</v>
      </c>
      <c r="L294">
        <v>2</v>
      </c>
      <c r="M294">
        <v>209</v>
      </c>
      <c r="P294" s="3">
        <f t="shared" si="18"/>
        <v>418</v>
      </c>
    </row>
    <row r="295" spans="7:16" ht="12.75">
      <c r="G295" t="s">
        <v>23</v>
      </c>
      <c r="L295">
        <v>2</v>
      </c>
      <c r="M295">
        <v>159</v>
      </c>
      <c r="P295" s="3">
        <f t="shared" si="18"/>
        <v>318</v>
      </c>
    </row>
    <row r="296" spans="7:16" ht="12.75">
      <c r="G296" t="s">
        <v>55</v>
      </c>
      <c r="L296">
        <v>4</v>
      </c>
      <c r="M296">
        <v>229</v>
      </c>
      <c r="P296" s="3">
        <f t="shared" si="18"/>
        <v>916</v>
      </c>
    </row>
    <row r="297" spans="7:16" ht="12.75">
      <c r="G297" t="s">
        <v>39</v>
      </c>
      <c r="L297">
        <v>2</v>
      </c>
      <c r="M297">
        <v>269</v>
      </c>
      <c r="P297" s="3">
        <f t="shared" si="18"/>
        <v>538</v>
      </c>
    </row>
    <row r="298" spans="7:16" ht="12.75">
      <c r="G298" t="s">
        <v>135</v>
      </c>
      <c r="L298">
        <v>1</v>
      </c>
      <c r="M298">
        <v>99</v>
      </c>
      <c r="P298" s="3">
        <f t="shared" si="18"/>
        <v>99</v>
      </c>
    </row>
    <row r="299" spans="7:16" ht="12.75">
      <c r="G299" t="s">
        <v>20</v>
      </c>
      <c r="L299">
        <v>1</v>
      </c>
      <c r="M299">
        <v>169</v>
      </c>
      <c r="P299" s="3">
        <f t="shared" si="18"/>
        <v>169</v>
      </c>
    </row>
    <row r="300" spans="17:20" s="4" customFormat="1" ht="13.5" thickBot="1">
      <c r="Q300" s="4">
        <f>SUM(P290:P299)</f>
        <v>3519</v>
      </c>
      <c r="S300" s="21">
        <f>Q300*1.12</f>
        <v>3941.28</v>
      </c>
      <c r="T300" s="26">
        <v>3228</v>
      </c>
    </row>
    <row r="301" spans="1:16" ht="12.75">
      <c r="A301" s="6" t="s">
        <v>84</v>
      </c>
      <c r="G301" t="s">
        <v>15</v>
      </c>
      <c r="L301">
        <v>1</v>
      </c>
      <c r="M301">
        <v>390</v>
      </c>
      <c r="P301" s="3">
        <f>L301*M301</f>
        <v>390</v>
      </c>
    </row>
    <row r="302" spans="7:16" ht="12.75">
      <c r="G302" t="s">
        <v>31</v>
      </c>
      <c r="L302">
        <v>1</v>
      </c>
      <c r="M302">
        <v>99</v>
      </c>
      <c r="P302" s="3">
        <f>L302*M302</f>
        <v>99</v>
      </c>
    </row>
    <row r="303" spans="7:16" ht="12.75">
      <c r="G303" t="s">
        <v>35</v>
      </c>
      <c r="L303">
        <v>1</v>
      </c>
      <c r="M303">
        <v>309</v>
      </c>
      <c r="P303" s="3">
        <f>L303*M303</f>
        <v>309</v>
      </c>
    </row>
    <row r="304" spans="7:16" ht="12.75">
      <c r="G304" t="s">
        <v>135</v>
      </c>
      <c r="L304">
        <v>0</v>
      </c>
      <c r="M304">
        <v>99</v>
      </c>
      <c r="P304" s="3">
        <f>L304*M304</f>
        <v>0</v>
      </c>
    </row>
    <row r="305" spans="7:16" ht="12.75">
      <c r="G305" t="s">
        <v>16</v>
      </c>
      <c r="N305">
        <v>1</v>
      </c>
      <c r="O305">
        <v>59</v>
      </c>
      <c r="P305">
        <f>N305*O305</f>
        <v>59</v>
      </c>
    </row>
    <row r="306" spans="17:20" s="4" customFormat="1" ht="13.5" thickBot="1">
      <c r="Q306" s="4">
        <f>SUM(P301:P305)</f>
        <v>857</v>
      </c>
      <c r="S306" s="21">
        <f>Q306*1.15</f>
        <v>985.55</v>
      </c>
      <c r="T306" s="26">
        <v>537</v>
      </c>
    </row>
    <row r="307" spans="1:16" ht="12.75">
      <c r="A307" s="6" t="s">
        <v>85</v>
      </c>
      <c r="G307" t="s">
        <v>19</v>
      </c>
      <c r="L307">
        <v>4</v>
      </c>
      <c r="M307">
        <v>0</v>
      </c>
      <c r="P307" s="3">
        <f>L307*M307</f>
        <v>0</v>
      </c>
    </row>
    <row r="308" spans="17:20" s="4" customFormat="1" ht="13.5" thickBot="1">
      <c r="Q308" s="4">
        <f>SUM(P307)</f>
        <v>0</v>
      </c>
      <c r="S308" s="21"/>
      <c r="T308" s="26"/>
    </row>
    <row r="309" spans="1:16" ht="12.75">
      <c r="A309" s="6" t="s">
        <v>86</v>
      </c>
      <c r="G309" t="s">
        <v>27</v>
      </c>
      <c r="L309">
        <v>2</v>
      </c>
      <c r="M309">
        <v>219</v>
      </c>
      <c r="P309" s="3">
        <f aca="true" t="shared" si="19" ref="P309:P316">L309*M309</f>
        <v>438</v>
      </c>
    </row>
    <row r="310" spans="7:16" ht="12.75">
      <c r="G310" t="s">
        <v>21</v>
      </c>
      <c r="L310">
        <v>1</v>
      </c>
      <c r="M310">
        <v>179</v>
      </c>
      <c r="P310" s="3">
        <f t="shared" si="19"/>
        <v>179</v>
      </c>
    </row>
    <row r="311" spans="7:16" ht="12.75">
      <c r="G311" t="s">
        <v>18</v>
      </c>
      <c r="L311">
        <v>1</v>
      </c>
      <c r="M311">
        <v>209</v>
      </c>
      <c r="P311" s="3">
        <f t="shared" si="19"/>
        <v>209</v>
      </c>
    </row>
    <row r="312" spans="7:16" ht="12.75">
      <c r="G312" t="s">
        <v>36</v>
      </c>
      <c r="L312">
        <v>1</v>
      </c>
      <c r="M312">
        <v>129</v>
      </c>
      <c r="P312" s="3">
        <f t="shared" si="19"/>
        <v>129</v>
      </c>
    </row>
    <row r="313" spans="7:16" ht="12.75">
      <c r="G313" t="s">
        <v>20</v>
      </c>
      <c r="L313">
        <v>1</v>
      </c>
      <c r="M313">
        <v>169</v>
      </c>
      <c r="P313" s="3">
        <f t="shared" si="19"/>
        <v>169</v>
      </c>
    </row>
    <row r="314" spans="7:16" ht="12.75">
      <c r="G314" t="s">
        <v>35</v>
      </c>
      <c r="L314">
        <v>0.5</v>
      </c>
      <c r="M314">
        <v>309</v>
      </c>
      <c r="P314" s="3">
        <f t="shared" si="19"/>
        <v>154.5</v>
      </c>
    </row>
    <row r="315" spans="7:16" ht="12.75">
      <c r="G315" t="s">
        <v>43</v>
      </c>
      <c r="L315">
        <v>1</v>
      </c>
      <c r="M315">
        <v>379</v>
      </c>
      <c r="P315" s="3">
        <f t="shared" si="19"/>
        <v>379</v>
      </c>
    </row>
    <row r="316" spans="7:16" ht="12.75">
      <c r="G316" t="s">
        <v>44</v>
      </c>
      <c r="L316">
        <v>1</v>
      </c>
      <c r="M316">
        <v>349</v>
      </c>
      <c r="P316" s="3">
        <f t="shared" si="19"/>
        <v>349</v>
      </c>
    </row>
    <row r="317" spans="7:16" ht="12.75">
      <c r="G317" t="s">
        <v>16</v>
      </c>
      <c r="N317">
        <v>1</v>
      </c>
      <c r="O317">
        <v>59</v>
      </c>
      <c r="P317">
        <f>N317*O317</f>
        <v>59</v>
      </c>
    </row>
    <row r="318" spans="7:16" ht="12.75">
      <c r="G318" t="s">
        <v>30</v>
      </c>
      <c r="L318">
        <v>1</v>
      </c>
      <c r="M318">
        <v>89</v>
      </c>
      <c r="P318" s="3">
        <f>L318*M318</f>
        <v>89</v>
      </c>
    </row>
    <row r="319" spans="7:16" ht="12.75">
      <c r="G319" t="s">
        <v>31</v>
      </c>
      <c r="L319">
        <v>1</v>
      </c>
      <c r="M319">
        <v>99</v>
      </c>
      <c r="P319" s="3">
        <f>L319*M319</f>
        <v>99</v>
      </c>
    </row>
    <row r="320" spans="7:16" ht="12.75">
      <c r="G320" t="s">
        <v>102</v>
      </c>
      <c r="L320">
        <v>0.5</v>
      </c>
      <c r="M320">
        <v>0</v>
      </c>
      <c r="P320" s="3">
        <f>L320*M320</f>
        <v>0</v>
      </c>
    </row>
    <row r="321" spans="17:20" s="4" customFormat="1" ht="13.5" thickBot="1">
      <c r="Q321" s="4">
        <f>SUM(P309:P320)</f>
        <v>2253.5</v>
      </c>
      <c r="S321" s="21">
        <f>Q321*1.12</f>
        <v>2523.92</v>
      </c>
      <c r="T321" s="26">
        <v>2255</v>
      </c>
    </row>
    <row r="322" spans="1:16" ht="12.75">
      <c r="A322" s="6" t="s">
        <v>45</v>
      </c>
      <c r="B322">
        <v>2</v>
      </c>
      <c r="G322" t="s">
        <v>39</v>
      </c>
      <c r="L322">
        <v>0.5</v>
      </c>
      <c r="M322">
        <v>0</v>
      </c>
      <c r="P322" s="3">
        <f aca="true" t="shared" si="20" ref="P322:P328">L322*M322</f>
        <v>0</v>
      </c>
    </row>
    <row r="323" spans="7:16" ht="12.75">
      <c r="G323" t="s">
        <v>18</v>
      </c>
      <c r="L323">
        <v>0.5</v>
      </c>
      <c r="M323">
        <v>209</v>
      </c>
      <c r="P323" s="3">
        <f t="shared" si="20"/>
        <v>104.5</v>
      </c>
    </row>
    <row r="324" spans="7:16" ht="12.75">
      <c r="G324" t="s">
        <v>23</v>
      </c>
      <c r="L324">
        <v>0.5</v>
      </c>
      <c r="M324">
        <v>159</v>
      </c>
      <c r="P324" s="3">
        <f t="shared" si="20"/>
        <v>79.5</v>
      </c>
    </row>
    <row r="325" spans="7:16" ht="12.75">
      <c r="G325" t="s">
        <v>30</v>
      </c>
      <c r="L325">
        <v>0.5</v>
      </c>
      <c r="M325">
        <v>89</v>
      </c>
      <c r="P325" s="3">
        <f t="shared" si="20"/>
        <v>44.5</v>
      </c>
    </row>
    <row r="326" spans="7:16" ht="12.75">
      <c r="G326" t="s">
        <v>31</v>
      </c>
      <c r="L326">
        <v>0.5</v>
      </c>
      <c r="M326">
        <v>99</v>
      </c>
      <c r="P326" s="3">
        <f t="shared" si="20"/>
        <v>49.5</v>
      </c>
    </row>
    <row r="327" spans="7:16" ht="12.75">
      <c r="G327" t="s">
        <v>78</v>
      </c>
      <c r="L327">
        <v>1</v>
      </c>
      <c r="M327">
        <v>0</v>
      </c>
      <c r="P327" s="3">
        <f t="shared" si="20"/>
        <v>0</v>
      </c>
    </row>
    <row r="328" spans="7:16" ht="12.75">
      <c r="G328" t="s">
        <v>20</v>
      </c>
      <c r="L328">
        <v>0.5</v>
      </c>
      <c r="M328">
        <v>169</v>
      </c>
      <c r="P328" s="3">
        <f t="shared" si="20"/>
        <v>84.5</v>
      </c>
    </row>
    <row r="329" spans="17:20" s="4" customFormat="1" ht="13.5" thickBot="1">
      <c r="Q329" s="4">
        <f>SUM(P322:P328)</f>
        <v>362.5</v>
      </c>
      <c r="S329" s="21">
        <f>Q329*1.1</f>
        <v>398.75000000000006</v>
      </c>
      <c r="T329" s="26"/>
    </row>
    <row r="330" spans="1:20" s="13" customFormat="1" ht="12.75">
      <c r="A330" s="12" t="s">
        <v>87</v>
      </c>
      <c r="G330" s="14" t="s">
        <v>15</v>
      </c>
      <c r="H330" s="14"/>
      <c r="I330" s="14"/>
      <c r="J330" s="14"/>
      <c r="K330" s="14"/>
      <c r="L330" s="14">
        <v>1</v>
      </c>
      <c r="M330" s="14">
        <v>390</v>
      </c>
      <c r="N330" s="14"/>
      <c r="O330" s="14"/>
      <c r="P330" s="15">
        <f>L330*M330</f>
        <v>390</v>
      </c>
      <c r="S330" s="23"/>
      <c r="T330" s="25"/>
    </row>
    <row r="331" spans="7:20" s="13" customFormat="1" ht="12.75">
      <c r="G331" s="13" t="s">
        <v>16</v>
      </c>
      <c r="N331" s="13">
        <v>2</v>
      </c>
      <c r="O331" s="13">
        <v>59</v>
      </c>
      <c r="P331" s="13">
        <f>N331*O331</f>
        <v>118</v>
      </c>
      <c r="S331" s="23"/>
      <c r="T331" s="25"/>
    </row>
    <row r="332" spans="7:20" s="13" customFormat="1" ht="12.75">
      <c r="G332" s="13" t="s">
        <v>135</v>
      </c>
      <c r="L332" s="13">
        <v>1</v>
      </c>
      <c r="M332" s="13">
        <v>99</v>
      </c>
      <c r="P332" s="17">
        <f aca="true" t="shared" si="21" ref="P332:P337">L332*M332</f>
        <v>99</v>
      </c>
      <c r="S332" s="23"/>
      <c r="T332" s="25"/>
    </row>
    <row r="333" spans="7:20" s="13" customFormat="1" ht="12.75">
      <c r="G333" s="13" t="s">
        <v>30</v>
      </c>
      <c r="L333" s="13">
        <v>1</v>
      </c>
      <c r="M333" s="13">
        <v>89</v>
      </c>
      <c r="P333" s="17">
        <f t="shared" si="21"/>
        <v>89</v>
      </c>
      <c r="S333" s="23"/>
      <c r="T333" s="25"/>
    </row>
    <row r="334" spans="7:20" s="13" customFormat="1" ht="12.75">
      <c r="G334" s="13" t="s">
        <v>31</v>
      </c>
      <c r="L334" s="13">
        <v>1</v>
      </c>
      <c r="M334" s="13">
        <v>99</v>
      </c>
      <c r="P334" s="17">
        <f t="shared" si="21"/>
        <v>99</v>
      </c>
      <c r="S334" s="23"/>
      <c r="T334" s="25"/>
    </row>
    <row r="335" spans="7:20" s="13" customFormat="1" ht="12.75">
      <c r="G335" s="13" t="s">
        <v>137</v>
      </c>
      <c r="L335" s="13">
        <v>1</v>
      </c>
      <c r="M335" s="13">
        <v>89</v>
      </c>
      <c r="P335" s="17">
        <f t="shared" si="21"/>
        <v>89</v>
      </c>
      <c r="S335" s="23"/>
      <c r="T335" s="25"/>
    </row>
    <row r="336" spans="7:20" s="13" customFormat="1" ht="12.75">
      <c r="G336" s="13" t="s">
        <v>23</v>
      </c>
      <c r="L336" s="13">
        <v>1</v>
      </c>
      <c r="M336" s="13">
        <v>159</v>
      </c>
      <c r="P336" s="17">
        <f t="shared" si="21"/>
        <v>159</v>
      </c>
      <c r="S336" s="23"/>
      <c r="T336" s="25"/>
    </row>
    <row r="337" spans="7:20" s="13" customFormat="1" ht="12.75">
      <c r="G337" s="13" t="s">
        <v>32</v>
      </c>
      <c r="L337" s="13">
        <v>2</v>
      </c>
      <c r="M337" s="13">
        <v>129</v>
      </c>
      <c r="P337" s="17">
        <f t="shared" si="21"/>
        <v>258</v>
      </c>
      <c r="S337" s="23"/>
      <c r="T337" s="25"/>
    </row>
    <row r="338" spans="17:20" s="4" customFormat="1" ht="13.5" thickBot="1">
      <c r="Q338" s="4">
        <f>SUM(P330:P337)</f>
        <v>1301</v>
      </c>
      <c r="S338" s="21">
        <f>Q338*1.1</f>
        <v>1431.1000000000001</v>
      </c>
      <c r="T338" s="26">
        <v>1002</v>
      </c>
    </row>
    <row r="339" spans="1:20" s="13" customFormat="1" ht="12.75">
      <c r="A339" s="12" t="s">
        <v>88</v>
      </c>
      <c r="G339" s="13" t="s">
        <v>21</v>
      </c>
      <c r="L339" s="13">
        <v>1</v>
      </c>
      <c r="M339" s="13">
        <v>179</v>
      </c>
      <c r="P339" s="17">
        <f>L339*M339</f>
        <v>179</v>
      </c>
      <c r="S339" s="23"/>
      <c r="T339" s="25"/>
    </row>
    <row r="340" spans="7:20" s="13" customFormat="1" ht="12.75">
      <c r="G340" s="13" t="s">
        <v>23</v>
      </c>
      <c r="L340" s="13">
        <v>2</v>
      </c>
      <c r="M340" s="13">
        <v>159</v>
      </c>
      <c r="P340" s="17">
        <f aca="true" t="shared" si="22" ref="P340:P350">L340*M340</f>
        <v>318</v>
      </c>
      <c r="S340" s="23"/>
      <c r="T340" s="25"/>
    </row>
    <row r="341" spans="7:20" s="13" customFormat="1" ht="12.75">
      <c r="G341" s="13" t="s">
        <v>55</v>
      </c>
      <c r="L341" s="13">
        <v>1</v>
      </c>
      <c r="M341" s="13">
        <v>229</v>
      </c>
      <c r="P341" s="17">
        <f t="shared" si="22"/>
        <v>229</v>
      </c>
      <c r="S341" s="23"/>
      <c r="T341" s="25"/>
    </row>
    <row r="342" spans="7:20" s="13" customFormat="1" ht="12.75">
      <c r="G342" s="13" t="s">
        <v>65</v>
      </c>
      <c r="L342" s="13">
        <v>2</v>
      </c>
      <c r="M342" s="13">
        <v>129</v>
      </c>
      <c r="P342" s="17">
        <f t="shared" si="22"/>
        <v>258</v>
      </c>
      <c r="S342" s="23"/>
      <c r="T342" s="25"/>
    </row>
    <row r="343" spans="7:20" s="13" customFormat="1" ht="12.75">
      <c r="G343" s="13" t="s">
        <v>143</v>
      </c>
      <c r="L343" s="13">
        <v>1</v>
      </c>
      <c r="M343" s="13">
        <v>179</v>
      </c>
      <c r="P343" s="17">
        <f t="shared" si="22"/>
        <v>179</v>
      </c>
      <c r="S343" s="23"/>
      <c r="T343" s="25"/>
    </row>
    <row r="344" spans="7:20" s="13" customFormat="1" ht="12.75">
      <c r="G344" s="13" t="s">
        <v>20</v>
      </c>
      <c r="L344" s="13">
        <v>1</v>
      </c>
      <c r="M344" s="13">
        <v>169</v>
      </c>
      <c r="P344" s="17">
        <f t="shared" si="22"/>
        <v>169</v>
      </c>
      <c r="S344" s="23"/>
      <c r="T344" s="25"/>
    </row>
    <row r="345" spans="7:20" s="13" customFormat="1" ht="12.75">
      <c r="G345" s="13" t="s">
        <v>30</v>
      </c>
      <c r="L345" s="13">
        <v>1</v>
      </c>
      <c r="M345" s="13">
        <v>89</v>
      </c>
      <c r="P345" s="17">
        <f t="shared" si="22"/>
        <v>89</v>
      </c>
      <c r="S345" s="23"/>
      <c r="T345" s="25"/>
    </row>
    <row r="346" spans="7:20" s="13" customFormat="1" ht="12.75">
      <c r="G346" s="13" t="s">
        <v>31</v>
      </c>
      <c r="L346" s="13">
        <v>1</v>
      </c>
      <c r="M346" s="13">
        <v>99</v>
      </c>
      <c r="P346" s="17">
        <f t="shared" si="22"/>
        <v>99</v>
      </c>
      <c r="S346" s="23"/>
      <c r="T346" s="25"/>
    </row>
    <row r="347" spans="7:20" s="13" customFormat="1" ht="12.75">
      <c r="G347" s="13" t="s">
        <v>16</v>
      </c>
      <c r="N347" s="13">
        <v>3</v>
      </c>
      <c r="O347" s="13">
        <v>59</v>
      </c>
      <c r="P347" s="17">
        <f t="shared" si="22"/>
        <v>0</v>
      </c>
      <c r="S347" s="23"/>
      <c r="T347" s="25"/>
    </row>
    <row r="348" spans="7:20" s="13" customFormat="1" ht="12.75">
      <c r="G348" s="13" t="s">
        <v>39</v>
      </c>
      <c r="L348" s="13">
        <v>1</v>
      </c>
      <c r="M348" s="13">
        <v>0</v>
      </c>
      <c r="P348" s="17">
        <f t="shared" si="22"/>
        <v>0</v>
      </c>
      <c r="S348" s="23"/>
      <c r="T348" s="25"/>
    </row>
    <row r="349" spans="7:20" s="13" customFormat="1" ht="12.75">
      <c r="G349" s="14" t="s">
        <v>19</v>
      </c>
      <c r="H349" s="14"/>
      <c r="I349" s="14"/>
      <c r="J349" s="14"/>
      <c r="K349" s="14"/>
      <c r="L349" s="14">
        <v>1</v>
      </c>
      <c r="M349" s="14">
        <v>0</v>
      </c>
      <c r="N349" s="14"/>
      <c r="O349" s="14"/>
      <c r="P349" s="15">
        <f>L349*M349</f>
        <v>0</v>
      </c>
      <c r="S349" s="23"/>
      <c r="T349" s="25"/>
    </row>
    <row r="350" spans="7:20" s="13" customFormat="1" ht="12.75">
      <c r="G350" s="13" t="s">
        <v>27</v>
      </c>
      <c r="L350" s="13">
        <v>1</v>
      </c>
      <c r="M350" s="13">
        <v>219</v>
      </c>
      <c r="P350" s="17">
        <f t="shared" si="22"/>
        <v>219</v>
      </c>
      <c r="S350" s="23"/>
      <c r="T350" s="25"/>
    </row>
    <row r="351" spans="17:20" s="4" customFormat="1" ht="13.5" thickBot="1">
      <c r="Q351" s="4">
        <f>SUM(P339:P350)</f>
        <v>1739</v>
      </c>
      <c r="S351" s="21">
        <f>Q351*1.1</f>
        <v>1912.9</v>
      </c>
      <c r="T351" s="26">
        <v>2000</v>
      </c>
    </row>
    <row r="352" spans="1:16" ht="12.75">
      <c r="A352" s="6" t="s">
        <v>90</v>
      </c>
      <c r="G352" t="s">
        <v>19</v>
      </c>
      <c r="L352">
        <v>2</v>
      </c>
      <c r="M352">
        <v>0</v>
      </c>
      <c r="P352" s="3">
        <f>L352*M352</f>
        <v>0</v>
      </c>
    </row>
    <row r="353" spans="7:16" ht="12.75">
      <c r="G353" t="s">
        <v>16</v>
      </c>
      <c r="N353">
        <v>2</v>
      </c>
      <c r="O353">
        <v>59</v>
      </c>
      <c r="P353">
        <f>N353*O353</f>
        <v>118</v>
      </c>
    </row>
    <row r="354" spans="7:16" ht="12.75">
      <c r="G354" t="s">
        <v>15</v>
      </c>
      <c r="L354">
        <v>0.5</v>
      </c>
      <c r="M354">
        <v>390</v>
      </c>
      <c r="P354" s="3">
        <f>L354*M354</f>
        <v>195</v>
      </c>
    </row>
    <row r="355" spans="7:16" ht="12.75">
      <c r="G355" t="s">
        <v>18</v>
      </c>
      <c r="L355">
        <v>1</v>
      </c>
      <c r="M355">
        <v>209</v>
      </c>
      <c r="P355" s="3">
        <f>L355*M355</f>
        <v>209</v>
      </c>
    </row>
    <row r="356" spans="7:16" ht="12.75">
      <c r="G356" t="s">
        <v>30</v>
      </c>
      <c r="L356">
        <v>1</v>
      </c>
      <c r="M356">
        <v>89</v>
      </c>
      <c r="P356" s="3">
        <f>L356*M356</f>
        <v>89</v>
      </c>
    </row>
    <row r="357" spans="7:16" ht="12.75">
      <c r="G357" t="s">
        <v>31</v>
      </c>
      <c r="L357">
        <v>1</v>
      </c>
      <c r="M357">
        <v>99</v>
      </c>
      <c r="P357" s="3">
        <f>L357*M357</f>
        <v>99</v>
      </c>
    </row>
    <row r="358" spans="7:16" ht="12.75">
      <c r="G358" t="s">
        <v>32</v>
      </c>
      <c r="L358">
        <v>1</v>
      </c>
      <c r="M358">
        <v>129</v>
      </c>
      <c r="P358" s="3">
        <f>L358*M358</f>
        <v>129</v>
      </c>
    </row>
    <row r="359" spans="17:20" s="4" customFormat="1" ht="13.5" thickBot="1">
      <c r="Q359" s="4">
        <f>SUM(P352:P358)</f>
        <v>839</v>
      </c>
      <c r="S359" s="21">
        <f>Q359*1.15</f>
        <v>964.8499999999999</v>
      </c>
      <c r="T359" s="26">
        <v>741</v>
      </c>
    </row>
    <row r="360" spans="1:16" ht="12.75">
      <c r="A360" s="6" t="s">
        <v>91</v>
      </c>
      <c r="G360" t="s">
        <v>56</v>
      </c>
      <c r="L360">
        <v>5</v>
      </c>
      <c r="M360">
        <v>129</v>
      </c>
      <c r="P360" s="3">
        <f>L360*M360</f>
        <v>645</v>
      </c>
    </row>
    <row r="361" spans="17:20" s="4" customFormat="1" ht="13.5" thickBot="1">
      <c r="Q361" s="4">
        <f>SUM(P360)</f>
        <v>645</v>
      </c>
      <c r="S361" s="21">
        <f>Q361*1.15</f>
        <v>741.7499999999999</v>
      </c>
      <c r="T361" s="26">
        <v>742</v>
      </c>
    </row>
    <row r="362" spans="1:20" s="13" customFormat="1" ht="12.75">
      <c r="A362" s="12" t="s">
        <v>92</v>
      </c>
      <c r="G362" s="13" t="s">
        <v>39</v>
      </c>
      <c r="L362" s="13">
        <v>1</v>
      </c>
      <c r="M362" s="13">
        <v>0</v>
      </c>
      <c r="P362" s="17">
        <f aca="true" t="shared" si="23" ref="P362:P370">L362*M362</f>
        <v>0</v>
      </c>
      <c r="S362" s="23"/>
      <c r="T362" s="25"/>
    </row>
    <row r="363" spans="1:20" s="13" customFormat="1" ht="12.75">
      <c r="A363" s="12"/>
      <c r="G363" s="18" t="s">
        <v>130</v>
      </c>
      <c r="L363" s="18">
        <v>2</v>
      </c>
      <c r="M363" s="18">
        <v>269</v>
      </c>
      <c r="P363" s="17">
        <f t="shared" si="23"/>
        <v>538</v>
      </c>
      <c r="S363" s="23"/>
      <c r="T363" s="25"/>
    </row>
    <row r="364" spans="7:20" s="13" customFormat="1" ht="12.75">
      <c r="G364" s="13" t="s">
        <v>18</v>
      </c>
      <c r="L364" s="13">
        <v>2</v>
      </c>
      <c r="M364" s="13">
        <v>209</v>
      </c>
      <c r="P364" s="17">
        <f t="shared" si="23"/>
        <v>418</v>
      </c>
      <c r="S364" s="23"/>
      <c r="T364" s="25"/>
    </row>
    <row r="365" spans="7:20" s="13" customFormat="1" ht="12.75">
      <c r="G365" s="13" t="s">
        <v>30</v>
      </c>
      <c r="L365" s="13">
        <v>2</v>
      </c>
      <c r="M365" s="13">
        <v>89</v>
      </c>
      <c r="P365" s="17">
        <f t="shared" si="23"/>
        <v>178</v>
      </c>
      <c r="S365" s="23"/>
      <c r="T365" s="25"/>
    </row>
    <row r="366" spans="7:20" s="13" customFormat="1" ht="12.75">
      <c r="G366" s="13" t="s">
        <v>31</v>
      </c>
      <c r="L366" s="13">
        <v>1</v>
      </c>
      <c r="M366" s="13">
        <v>99</v>
      </c>
      <c r="P366" s="17">
        <f t="shared" si="23"/>
        <v>99</v>
      </c>
      <c r="S366" s="23"/>
      <c r="T366" s="25"/>
    </row>
    <row r="367" spans="7:20" s="13" customFormat="1" ht="12.75">
      <c r="G367" s="13" t="s">
        <v>27</v>
      </c>
      <c r="L367" s="13">
        <v>1</v>
      </c>
      <c r="M367" s="13">
        <v>219</v>
      </c>
      <c r="P367" s="17">
        <f t="shared" si="23"/>
        <v>219</v>
      </c>
      <c r="S367" s="23"/>
      <c r="T367" s="25"/>
    </row>
    <row r="368" spans="7:20" s="13" customFormat="1" ht="12.75">
      <c r="G368" s="13" t="s">
        <v>15</v>
      </c>
      <c r="L368" s="13">
        <v>1</v>
      </c>
      <c r="M368" s="13">
        <v>390</v>
      </c>
      <c r="P368" s="17">
        <f>L368*M368</f>
        <v>390</v>
      </c>
      <c r="S368" s="23"/>
      <c r="T368" s="25"/>
    </row>
    <row r="369" spans="7:20" s="13" customFormat="1" ht="12.75">
      <c r="G369" s="13" t="s">
        <v>59</v>
      </c>
      <c r="L369" s="13">
        <v>1</v>
      </c>
      <c r="M369" s="13">
        <v>149</v>
      </c>
      <c r="P369" s="17">
        <f t="shared" si="23"/>
        <v>149</v>
      </c>
      <c r="S369" s="23"/>
      <c r="T369" s="25"/>
    </row>
    <row r="370" spans="7:20" s="13" customFormat="1" ht="12.75">
      <c r="G370" s="13" t="s">
        <v>137</v>
      </c>
      <c r="L370" s="13">
        <v>1</v>
      </c>
      <c r="M370" s="13">
        <v>89</v>
      </c>
      <c r="P370" s="17">
        <f t="shared" si="23"/>
        <v>89</v>
      </c>
      <c r="S370" s="23"/>
      <c r="T370" s="25"/>
    </row>
    <row r="371" spans="7:20" s="13" customFormat="1" ht="12.75">
      <c r="G371" s="13" t="s">
        <v>16</v>
      </c>
      <c r="N371" s="13">
        <v>2</v>
      </c>
      <c r="O371" s="13">
        <v>59</v>
      </c>
      <c r="P371" s="13">
        <f>N371*O371</f>
        <v>118</v>
      </c>
      <c r="S371" s="23"/>
      <c r="T371" s="25"/>
    </row>
    <row r="372" spans="17:20" s="4" customFormat="1" ht="13.5" thickBot="1">
      <c r="Q372" s="4">
        <f>SUM(P362:P371)</f>
        <v>2198</v>
      </c>
      <c r="S372" s="21">
        <f>Q372*1.12</f>
        <v>2461.76</v>
      </c>
      <c r="T372" s="26">
        <f>2060+402</f>
        <v>2462</v>
      </c>
    </row>
    <row r="373" spans="1:16" ht="12.75">
      <c r="A373" s="6" t="s">
        <v>93</v>
      </c>
      <c r="G373" t="s">
        <v>30</v>
      </c>
      <c r="L373">
        <v>2</v>
      </c>
      <c r="M373">
        <v>89</v>
      </c>
      <c r="P373" s="3">
        <f>L373*M373</f>
        <v>178</v>
      </c>
    </row>
    <row r="374" spans="7:16" ht="12.75">
      <c r="G374" t="s">
        <v>16</v>
      </c>
      <c r="N374">
        <v>2</v>
      </c>
      <c r="O374">
        <v>59</v>
      </c>
      <c r="P374">
        <f>N374*O374</f>
        <v>118</v>
      </c>
    </row>
    <row r="375" spans="17:20" s="4" customFormat="1" ht="13.5" thickBot="1">
      <c r="Q375" s="4">
        <f>SUM(P373:P374)</f>
        <v>296</v>
      </c>
      <c r="S375" s="21">
        <f>Q375*1.15</f>
        <v>340.4</v>
      </c>
      <c r="T375" s="26">
        <v>340</v>
      </c>
    </row>
    <row r="376" spans="1:16" ht="12.75">
      <c r="A376" s="6" t="s">
        <v>94</v>
      </c>
      <c r="G376" t="s">
        <v>21</v>
      </c>
      <c r="L376">
        <v>0.5</v>
      </c>
      <c r="M376">
        <v>179</v>
      </c>
      <c r="P376" s="3">
        <f aca="true" t="shared" si="24" ref="P376:P384">L376*M376</f>
        <v>89.5</v>
      </c>
    </row>
    <row r="377" spans="7:16" ht="12.75">
      <c r="G377" t="s">
        <v>39</v>
      </c>
      <c r="L377">
        <v>0.5</v>
      </c>
      <c r="M377">
        <v>0</v>
      </c>
      <c r="P377" s="3">
        <f t="shared" si="24"/>
        <v>0</v>
      </c>
    </row>
    <row r="378" spans="7:16" ht="12.75">
      <c r="G378" t="s">
        <v>20</v>
      </c>
      <c r="L378">
        <v>0.5</v>
      </c>
      <c r="M378">
        <v>169</v>
      </c>
      <c r="P378" s="3">
        <f t="shared" si="24"/>
        <v>84.5</v>
      </c>
    </row>
    <row r="379" spans="7:16" ht="12.75">
      <c r="G379" t="s">
        <v>30</v>
      </c>
      <c r="L379">
        <v>0.5</v>
      </c>
      <c r="M379">
        <v>89</v>
      </c>
      <c r="P379" s="3">
        <f t="shared" si="24"/>
        <v>44.5</v>
      </c>
    </row>
    <row r="380" spans="7:16" ht="12.75">
      <c r="G380" t="s">
        <v>31</v>
      </c>
      <c r="L380">
        <v>0.5</v>
      </c>
      <c r="M380">
        <v>99</v>
      </c>
      <c r="P380" s="3">
        <f t="shared" si="24"/>
        <v>49.5</v>
      </c>
    </row>
    <row r="381" spans="7:16" ht="12.75">
      <c r="G381" t="s">
        <v>32</v>
      </c>
      <c r="L381">
        <v>0.5</v>
      </c>
      <c r="M381">
        <v>129</v>
      </c>
      <c r="P381" s="3">
        <f t="shared" si="24"/>
        <v>64.5</v>
      </c>
    </row>
    <row r="382" spans="7:16" ht="12.75">
      <c r="G382" t="s">
        <v>56</v>
      </c>
      <c r="L382">
        <v>2</v>
      </c>
      <c r="M382">
        <v>129</v>
      </c>
      <c r="P382" s="3">
        <f t="shared" si="24"/>
        <v>258</v>
      </c>
    </row>
    <row r="383" spans="7:16" ht="12.75">
      <c r="G383" t="s">
        <v>18</v>
      </c>
      <c r="L383">
        <v>0.5</v>
      </c>
      <c r="M383">
        <v>209</v>
      </c>
      <c r="P383" s="3">
        <f t="shared" si="24"/>
        <v>104.5</v>
      </c>
    </row>
    <row r="384" spans="7:16" ht="12.75">
      <c r="G384" t="s">
        <v>27</v>
      </c>
      <c r="L384">
        <v>0.5</v>
      </c>
      <c r="M384">
        <v>219</v>
      </c>
      <c r="P384" s="3">
        <f t="shared" si="24"/>
        <v>109.5</v>
      </c>
    </row>
    <row r="385" spans="17:20" s="4" customFormat="1" ht="13.5" thickBot="1">
      <c r="Q385" s="4">
        <f>SUM(P376:P384)</f>
        <v>804.5</v>
      </c>
      <c r="S385" s="21">
        <f>Q385*1.1</f>
        <v>884.95</v>
      </c>
      <c r="T385" s="26">
        <v>885</v>
      </c>
    </row>
    <row r="386" spans="1:16" ht="12.75">
      <c r="A386" s="6" t="s">
        <v>95</v>
      </c>
      <c r="G386" t="s">
        <v>21</v>
      </c>
      <c r="L386">
        <v>2</v>
      </c>
      <c r="M386">
        <v>179</v>
      </c>
      <c r="P386" s="3">
        <f aca="true" t="shared" si="25" ref="P386:P394">L386*M386</f>
        <v>358</v>
      </c>
    </row>
    <row r="387" spans="7:16" ht="12.75">
      <c r="G387" t="s">
        <v>130</v>
      </c>
      <c r="L387">
        <v>1</v>
      </c>
      <c r="M387">
        <v>269</v>
      </c>
      <c r="P387" s="3">
        <f t="shared" si="25"/>
        <v>269</v>
      </c>
    </row>
    <row r="388" spans="7:16" ht="12.75">
      <c r="G388" t="s">
        <v>30</v>
      </c>
      <c r="L388">
        <v>1</v>
      </c>
      <c r="M388">
        <v>89</v>
      </c>
      <c r="P388" s="3">
        <f t="shared" si="25"/>
        <v>89</v>
      </c>
    </row>
    <row r="389" spans="7:16" ht="12.75">
      <c r="G389" t="s">
        <v>27</v>
      </c>
      <c r="L389">
        <v>1</v>
      </c>
      <c r="M389">
        <v>219</v>
      </c>
      <c r="P389" s="3">
        <f t="shared" si="25"/>
        <v>219</v>
      </c>
    </row>
    <row r="390" spans="7:16" ht="12.75">
      <c r="G390" t="s">
        <v>32</v>
      </c>
      <c r="L390">
        <v>1</v>
      </c>
      <c r="M390">
        <v>129</v>
      </c>
      <c r="P390" s="3">
        <f t="shared" si="25"/>
        <v>129</v>
      </c>
    </row>
    <row r="391" spans="7:16" ht="12.75">
      <c r="G391" t="s">
        <v>153</v>
      </c>
      <c r="L391">
        <v>2</v>
      </c>
      <c r="M391">
        <v>149</v>
      </c>
      <c r="P391" s="3">
        <f t="shared" si="25"/>
        <v>298</v>
      </c>
    </row>
    <row r="392" spans="7:16" ht="12.75">
      <c r="G392" t="s">
        <v>20</v>
      </c>
      <c r="L392">
        <v>3</v>
      </c>
      <c r="M392">
        <v>169</v>
      </c>
      <c r="P392" s="3">
        <f t="shared" si="25"/>
        <v>507</v>
      </c>
    </row>
    <row r="393" spans="7:16" ht="12.75">
      <c r="G393" t="s">
        <v>89</v>
      </c>
      <c r="L393">
        <v>1</v>
      </c>
      <c r="M393">
        <v>0</v>
      </c>
      <c r="P393" s="3">
        <f t="shared" si="25"/>
        <v>0</v>
      </c>
    </row>
    <row r="394" spans="7:16" ht="12.75">
      <c r="G394" t="s">
        <v>15</v>
      </c>
      <c r="L394">
        <v>0.5</v>
      </c>
      <c r="M394">
        <v>390</v>
      </c>
      <c r="P394" s="33">
        <f t="shared" si="25"/>
        <v>195</v>
      </c>
    </row>
    <row r="395" spans="7:16" ht="12.75">
      <c r="G395" t="s">
        <v>35</v>
      </c>
      <c r="L395">
        <v>0.5</v>
      </c>
      <c r="M395">
        <v>309</v>
      </c>
      <c r="P395" s="3">
        <f>L395*M395</f>
        <v>154.5</v>
      </c>
    </row>
    <row r="396" spans="17:20" s="4" customFormat="1" ht="13.5" thickBot="1">
      <c r="Q396" s="4">
        <f>SUM(P386:P395)</f>
        <v>2218.5</v>
      </c>
      <c r="S396" s="21">
        <f>Q396*1.15</f>
        <v>2551.2749999999996</v>
      </c>
      <c r="T396" s="26">
        <v>2551</v>
      </c>
    </row>
    <row r="397" spans="1:16" ht="12.75">
      <c r="A397" s="6" t="s">
        <v>96</v>
      </c>
      <c r="G397" t="s">
        <v>21</v>
      </c>
      <c r="L397">
        <v>0.5</v>
      </c>
      <c r="M397">
        <v>179</v>
      </c>
      <c r="P397" s="3">
        <f aca="true" t="shared" si="26" ref="P397:P402">L397*M397</f>
        <v>89.5</v>
      </c>
    </row>
    <row r="398" spans="7:16" ht="12.75">
      <c r="G398" t="s">
        <v>39</v>
      </c>
      <c r="L398">
        <v>0.5</v>
      </c>
      <c r="M398">
        <v>0</v>
      </c>
      <c r="P398" s="3">
        <f t="shared" si="26"/>
        <v>0</v>
      </c>
    </row>
    <row r="399" spans="7:16" ht="12.75">
      <c r="G399" t="s">
        <v>20</v>
      </c>
      <c r="L399">
        <v>0.5</v>
      </c>
      <c r="M399">
        <v>169</v>
      </c>
      <c r="P399" s="3">
        <f t="shared" si="26"/>
        <v>84.5</v>
      </c>
    </row>
    <row r="400" spans="7:16" ht="12.75">
      <c r="G400" t="s">
        <v>30</v>
      </c>
      <c r="L400">
        <v>0.5</v>
      </c>
      <c r="M400">
        <v>89</v>
      </c>
      <c r="P400" s="3">
        <f t="shared" si="26"/>
        <v>44.5</v>
      </c>
    </row>
    <row r="401" spans="7:16" ht="12.75">
      <c r="G401" t="s">
        <v>31</v>
      </c>
      <c r="L401">
        <v>0.5</v>
      </c>
      <c r="M401">
        <v>99</v>
      </c>
      <c r="P401" s="3">
        <f t="shared" si="26"/>
        <v>49.5</v>
      </c>
    </row>
    <row r="402" spans="7:16" ht="12.75">
      <c r="G402" t="s">
        <v>32</v>
      </c>
      <c r="L402">
        <v>0.5</v>
      </c>
      <c r="M402">
        <v>129</v>
      </c>
      <c r="P402" s="3">
        <f t="shared" si="26"/>
        <v>64.5</v>
      </c>
    </row>
    <row r="403" spans="17:20" s="4" customFormat="1" ht="13.5" thickBot="1">
      <c r="Q403" s="4">
        <f>SUM(P397:P402)</f>
        <v>332.5</v>
      </c>
      <c r="S403" s="21">
        <f>Q403*1.15</f>
        <v>382.37499999999994</v>
      </c>
      <c r="T403" s="26"/>
    </row>
    <row r="404" spans="1:16" ht="12.75">
      <c r="A404" s="6" t="s">
        <v>97</v>
      </c>
      <c r="G404" t="s">
        <v>21</v>
      </c>
      <c r="L404">
        <v>0.5</v>
      </c>
      <c r="M404">
        <v>179</v>
      </c>
      <c r="P404" s="3">
        <f aca="true" t="shared" si="27" ref="P404:P410">L404*M404</f>
        <v>89.5</v>
      </c>
    </row>
    <row r="405" spans="7:16" ht="12.75">
      <c r="G405" t="s">
        <v>39</v>
      </c>
      <c r="L405">
        <v>0.5</v>
      </c>
      <c r="M405">
        <v>0</v>
      </c>
      <c r="P405" s="3">
        <f t="shared" si="27"/>
        <v>0</v>
      </c>
    </row>
    <row r="406" spans="7:16" ht="12.75">
      <c r="G406" t="s">
        <v>18</v>
      </c>
      <c r="L406">
        <v>0.5</v>
      </c>
      <c r="M406">
        <v>209</v>
      </c>
      <c r="P406" s="3">
        <f t="shared" si="27"/>
        <v>104.5</v>
      </c>
    </row>
    <row r="407" spans="7:16" ht="12.75">
      <c r="G407" t="s">
        <v>30</v>
      </c>
      <c r="L407">
        <v>1</v>
      </c>
      <c r="M407">
        <v>89</v>
      </c>
      <c r="P407" s="3">
        <f t="shared" si="27"/>
        <v>89</v>
      </c>
    </row>
    <row r="408" spans="7:16" ht="12.75">
      <c r="G408" t="s">
        <v>31</v>
      </c>
      <c r="L408">
        <v>1</v>
      </c>
      <c r="M408">
        <v>99</v>
      </c>
      <c r="P408" s="3">
        <f t="shared" si="27"/>
        <v>99</v>
      </c>
    </row>
    <row r="409" spans="7:16" ht="12.75">
      <c r="G409" t="s">
        <v>19</v>
      </c>
      <c r="L409">
        <v>1</v>
      </c>
      <c r="M409">
        <v>0</v>
      </c>
      <c r="P409" s="3">
        <f t="shared" si="27"/>
        <v>0</v>
      </c>
    </row>
    <row r="410" spans="7:16" ht="12.75">
      <c r="G410" t="s">
        <v>56</v>
      </c>
      <c r="L410">
        <v>1</v>
      </c>
      <c r="M410">
        <v>129</v>
      </c>
      <c r="P410" s="3">
        <f t="shared" si="27"/>
        <v>129</v>
      </c>
    </row>
    <row r="411" spans="17:20" s="4" customFormat="1" ht="13.5" thickBot="1">
      <c r="Q411" s="4">
        <f>SUM(P404:P410)</f>
        <v>511</v>
      </c>
      <c r="S411" s="21">
        <f>Q411*1.1</f>
        <v>562.1</v>
      </c>
      <c r="T411" s="26">
        <v>562</v>
      </c>
    </row>
    <row r="412" spans="1:20" s="13" customFormat="1" ht="12.75">
      <c r="A412" s="12" t="s">
        <v>98</v>
      </c>
      <c r="G412" s="13" t="s">
        <v>21</v>
      </c>
      <c r="L412" s="13">
        <v>0.5</v>
      </c>
      <c r="M412" s="13">
        <v>179</v>
      </c>
      <c r="P412" s="17">
        <f aca="true" t="shared" si="28" ref="P412:P418">L412*M412</f>
        <v>89.5</v>
      </c>
      <c r="S412" s="23"/>
      <c r="T412" s="25"/>
    </row>
    <row r="413" spans="7:20" s="13" customFormat="1" ht="12.75">
      <c r="G413" s="14" t="s">
        <v>39</v>
      </c>
      <c r="H413" s="14"/>
      <c r="I413" s="14"/>
      <c r="J413" s="14"/>
      <c r="K413" s="14"/>
      <c r="L413" s="14">
        <v>0.5</v>
      </c>
      <c r="M413" s="14">
        <v>0</v>
      </c>
      <c r="N413" s="14"/>
      <c r="O413" s="14"/>
      <c r="P413" s="15">
        <f t="shared" si="28"/>
        <v>0</v>
      </c>
      <c r="S413" s="23"/>
      <c r="T413" s="25"/>
    </row>
    <row r="414" spans="7:20" s="13" customFormat="1" ht="12.75">
      <c r="G414" s="13" t="s">
        <v>18</v>
      </c>
      <c r="L414" s="13">
        <v>0.5</v>
      </c>
      <c r="M414" s="13">
        <v>209</v>
      </c>
      <c r="P414" s="17">
        <f t="shared" si="28"/>
        <v>104.5</v>
      </c>
      <c r="S414" s="23"/>
      <c r="T414" s="25"/>
    </row>
    <row r="415" spans="7:20" s="13" customFormat="1" ht="12.75">
      <c r="G415" s="13" t="s">
        <v>30</v>
      </c>
      <c r="L415" s="13">
        <v>1</v>
      </c>
      <c r="M415" s="13">
        <v>89</v>
      </c>
      <c r="P415" s="17">
        <f t="shared" si="28"/>
        <v>89</v>
      </c>
      <c r="S415" s="23"/>
      <c r="T415" s="25"/>
    </row>
    <row r="416" spans="7:20" s="13" customFormat="1" ht="12.75">
      <c r="G416" s="13" t="s">
        <v>31</v>
      </c>
      <c r="L416" s="13">
        <v>1</v>
      </c>
      <c r="M416" s="13">
        <v>99</v>
      </c>
      <c r="P416" s="17">
        <f t="shared" si="28"/>
        <v>99</v>
      </c>
      <c r="S416" s="23"/>
      <c r="T416" s="25"/>
    </row>
    <row r="417" spans="7:20" s="13" customFormat="1" ht="12.75">
      <c r="G417" s="13" t="s">
        <v>32</v>
      </c>
      <c r="L417" s="13">
        <v>1</v>
      </c>
      <c r="M417" s="13">
        <v>129</v>
      </c>
      <c r="P417" s="17">
        <f t="shared" si="28"/>
        <v>129</v>
      </c>
      <c r="S417" s="23"/>
      <c r="T417" s="25"/>
    </row>
    <row r="418" spans="7:20" s="13" customFormat="1" ht="12.75">
      <c r="G418" s="13" t="s">
        <v>27</v>
      </c>
      <c r="L418" s="13">
        <v>0.5</v>
      </c>
      <c r="M418" s="13">
        <v>219</v>
      </c>
      <c r="P418" s="17">
        <f t="shared" si="28"/>
        <v>109.5</v>
      </c>
      <c r="S418" s="23"/>
      <c r="T418" s="25"/>
    </row>
    <row r="419" spans="7:20" s="13" customFormat="1" ht="12.75">
      <c r="G419" s="14" t="s">
        <v>19</v>
      </c>
      <c r="H419" s="14"/>
      <c r="I419" s="14"/>
      <c r="J419" s="14"/>
      <c r="K419" s="14"/>
      <c r="L419" s="14">
        <v>1</v>
      </c>
      <c r="M419" s="14">
        <v>0</v>
      </c>
      <c r="N419" s="14"/>
      <c r="O419" s="14"/>
      <c r="P419" s="15">
        <f>L419*M419</f>
        <v>0</v>
      </c>
      <c r="S419" s="23"/>
      <c r="T419" s="25"/>
    </row>
    <row r="420" spans="7:20" s="13" customFormat="1" ht="12.75">
      <c r="G420" s="14" t="s">
        <v>78</v>
      </c>
      <c r="H420" s="14"/>
      <c r="I420" s="14"/>
      <c r="J420" s="14"/>
      <c r="K420" s="14"/>
      <c r="L420" s="14">
        <v>1</v>
      </c>
      <c r="M420" s="14">
        <v>0</v>
      </c>
      <c r="N420" s="14"/>
      <c r="O420" s="14"/>
      <c r="P420" s="15">
        <f>L420*M420</f>
        <v>0</v>
      </c>
      <c r="S420" s="23"/>
      <c r="T420" s="25"/>
    </row>
    <row r="421" spans="7:20" s="13" customFormat="1" ht="12.75">
      <c r="G421" s="13" t="s">
        <v>35</v>
      </c>
      <c r="L421" s="13">
        <v>0.5</v>
      </c>
      <c r="M421" s="13">
        <v>309</v>
      </c>
      <c r="P421" s="17">
        <f>L421*M421</f>
        <v>154.5</v>
      </c>
      <c r="S421" s="23"/>
      <c r="T421" s="25"/>
    </row>
    <row r="422" spans="7:20" s="13" customFormat="1" ht="12.75">
      <c r="G422" s="31" t="s">
        <v>15</v>
      </c>
      <c r="H422" s="31"/>
      <c r="I422" s="31"/>
      <c r="J422" s="31"/>
      <c r="K422" s="31"/>
      <c r="L422" s="31">
        <v>0.5</v>
      </c>
      <c r="M422" s="31">
        <v>390</v>
      </c>
      <c r="N422" s="31"/>
      <c r="O422" s="31"/>
      <c r="P422" s="32">
        <f>L422*M422</f>
        <v>195</v>
      </c>
      <c r="S422" s="23"/>
      <c r="T422" s="25"/>
    </row>
    <row r="423" spans="7:20" s="13" customFormat="1" ht="12.75">
      <c r="G423" s="13" t="s">
        <v>16</v>
      </c>
      <c r="N423" s="13">
        <v>1</v>
      </c>
      <c r="O423" s="13">
        <v>59</v>
      </c>
      <c r="P423" s="13">
        <f>N423*O423</f>
        <v>59</v>
      </c>
      <c r="S423" s="23"/>
      <c r="T423" s="25"/>
    </row>
    <row r="424" spans="5:20" s="13" customFormat="1" ht="12.75">
      <c r="E424" s="16"/>
      <c r="F424" s="16"/>
      <c r="G424" s="16" t="s">
        <v>135</v>
      </c>
      <c r="H424" s="16"/>
      <c r="I424" s="16"/>
      <c r="J424" s="16"/>
      <c r="K424" s="16"/>
      <c r="L424" s="16">
        <v>1</v>
      </c>
      <c r="M424" s="16">
        <v>99</v>
      </c>
      <c r="N424" s="16"/>
      <c r="O424" s="16"/>
      <c r="P424" s="17">
        <f>L424*M424</f>
        <v>99</v>
      </c>
      <c r="S424" s="23"/>
      <c r="T424" s="25"/>
    </row>
    <row r="425" spans="5:20" s="13" customFormat="1" ht="12.75">
      <c r="E425" s="16"/>
      <c r="F425" s="16"/>
      <c r="G425" s="13" t="s">
        <v>59</v>
      </c>
      <c r="L425" s="13">
        <v>1</v>
      </c>
      <c r="M425" s="13">
        <v>149</v>
      </c>
      <c r="P425" s="17">
        <f>L425*M425</f>
        <v>149</v>
      </c>
      <c r="S425" s="23"/>
      <c r="T425" s="25"/>
    </row>
    <row r="426" spans="5:20" s="13" customFormat="1" ht="12.75">
      <c r="E426" s="16"/>
      <c r="F426" s="16"/>
      <c r="G426" s="16" t="s">
        <v>130</v>
      </c>
      <c r="H426" s="16"/>
      <c r="I426" s="16"/>
      <c r="J426" s="16"/>
      <c r="K426" s="16"/>
      <c r="L426" s="16">
        <v>0.5</v>
      </c>
      <c r="M426" s="16">
        <v>269</v>
      </c>
      <c r="N426" s="16"/>
      <c r="O426" s="16"/>
      <c r="P426" s="17">
        <f>L426*M426</f>
        <v>134.5</v>
      </c>
      <c r="S426" s="23"/>
      <c r="T426" s="25"/>
    </row>
    <row r="427" spans="5:20" s="13" customFormat="1" ht="12.75">
      <c r="E427" s="16"/>
      <c r="F427" s="16"/>
      <c r="G427" s="16" t="s">
        <v>65</v>
      </c>
      <c r="H427" s="16"/>
      <c r="I427" s="16"/>
      <c r="J427" s="16"/>
      <c r="K427" s="16"/>
      <c r="L427" s="16">
        <v>0.5</v>
      </c>
      <c r="M427" s="16">
        <v>129</v>
      </c>
      <c r="N427" s="16"/>
      <c r="O427" s="16"/>
      <c r="P427" s="17">
        <f>L427*M427</f>
        <v>64.5</v>
      </c>
      <c r="S427" s="23"/>
      <c r="T427" s="25"/>
    </row>
    <row r="428" spans="5:20" s="13" customFormat="1" ht="12.75">
      <c r="E428" s="16"/>
      <c r="F428" s="16"/>
      <c r="G428" s="16" t="s">
        <v>20</v>
      </c>
      <c r="H428" s="16"/>
      <c r="I428" s="16"/>
      <c r="J428" s="16"/>
      <c r="K428" s="16"/>
      <c r="L428" s="16">
        <v>1</v>
      </c>
      <c r="M428" s="16">
        <v>169</v>
      </c>
      <c r="N428" s="16"/>
      <c r="O428" s="16"/>
      <c r="P428" s="17">
        <f>L428*M428</f>
        <v>169</v>
      </c>
      <c r="S428" s="23"/>
      <c r="T428" s="25"/>
    </row>
    <row r="429" spans="17:20" s="4" customFormat="1" ht="13.5" thickBot="1">
      <c r="Q429" s="4">
        <f>SUM(P412:P428)</f>
        <v>1645</v>
      </c>
      <c r="S429" s="21">
        <f>Q429*1.15</f>
        <v>1891.7499999999998</v>
      </c>
      <c r="T429" s="26">
        <v>1668</v>
      </c>
    </row>
    <row r="430" spans="1:20" s="13" customFormat="1" ht="12.75">
      <c r="A430" s="12" t="s">
        <v>99</v>
      </c>
      <c r="G430" s="14" t="s">
        <v>39</v>
      </c>
      <c r="H430" s="14"/>
      <c r="I430" s="14"/>
      <c r="J430" s="14"/>
      <c r="K430" s="14"/>
      <c r="L430" s="14">
        <v>2</v>
      </c>
      <c r="M430" s="14">
        <v>0</v>
      </c>
      <c r="N430" s="14"/>
      <c r="O430" s="14"/>
      <c r="P430" s="15">
        <f aca="true" t="shared" si="29" ref="P430:P435">L430*M430</f>
        <v>0</v>
      </c>
      <c r="S430" s="23"/>
      <c r="T430" s="25"/>
    </row>
    <row r="431" spans="7:20" s="13" customFormat="1" ht="12.75">
      <c r="G431" s="13" t="s">
        <v>35</v>
      </c>
      <c r="L431" s="13">
        <v>1.5</v>
      </c>
      <c r="M431" s="13">
        <v>309</v>
      </c>
      <c r="P431" s="17">
        <f t="shared" si="29"/>
        <v>463.5</v>
      </c>
      <c r="S431" s="23"/>
      <c r="T431" s="25"/>
    </row>
    <row r="432" spans="7:20" s="13" customFormat="1" ht="12.75">
      <c r="G432" s="13" t="s">
        <v>20</v>
      </c>
      <c r="L432" s="13">
        <v>1</v>
      </c>
      <c r="M432" s="13">
        <v>169</v>
      </c>
      <c r="P432" s="17">
        <f t="shared" si="29"/>
        <v>169</v>
      </c>
      <c r="S432" s="23"/>
      <c r="T432" s="25"/>
    </row>
    <row r="433" spans="7:20" s="13" customFormat="1" ht="12.75">
      <c r="G433" s="13" t="s">
        <v>30</v>
      </c>
      <c r="L433" s="13">
        <v>1</v>
      </c>
      <c r="M433" s="13">
        <v>89</v>
      </c>
      <c r="P433" s="17">
        <f t="shared" si="29"/>
        <v>89</v>
      </c>
      <c r="S433" s="23"/>
      <c r="T433" s="25"/>
    </row>
    <row r="434" spans="7:20" s="13" customFormat="1" ht="12.75">
      <c r="G434" s="16" t="s">
        <v>130</v>
      </c>
      <c r="H434" s="16"/>
      <c r="I434" s="16"/>
      <c r="J434" s="16"/>
      <c r="K434" s="16"/>
      <c r="L434" s="16">
        <v>2</v>
      </c>
      <c r="M434" s="16">
        <v>269</v>
      </c>
      <c r="N434" s="16"/>
      <c r="O434" s="16"/>
      <c r="P434" s="17">
        <f t="shared" si="29"/>
        <v>538</v>
      </c>
      <c r="S434" s="23"/>
      <c r="T434" s="25"/>
    </row>
    <row r="435" spans="7:20" s="13" customFormat="1" ht="12.75">
      <c r="G435" s="13" t="s">
        <v>138</v>
      </c>
      <c r="L435" s="13">
        <v>1</v>
      </c>
      <c r="M435" s="13">
        <v>119</v>
      </c>
      <c r="P435" s="17">
        <f t="shared" si="29"/>
        <v>119</v>
      </c>
      <c r="S435" s="23"/>
      <c r="T435" s="25"/>
    </row>
    <row r="436" spans="17:20" s="4" customFormat="1" ht="13.5" thickBot="1">
      <c r="Q436" s="4">
        <f>SUM(P430:P433)</f>
        <v>721.5</v>
      </c>
      <c r="S436" s="21">
        <f>Q436*1.15</f>
        <v>829.7249999999999</v>
      </c>
      <c r="T436" s="26">
        <v>830</v>
      </c>
    </row>
    <row r="437" spans="1:20" s="13" customFormat="1" ht="12.75">
      <c r="A437" s="12" t="s">
        <v>100</v>
      </c>
      <c r="G437" s="13" t="s">
        <v>21</v>
      </c>
      <c r="L437" s="13">
        <v>2</v>
      </c>
      <c r="M437" s="13">
        <v>179</v>
      </c>
      <c r="P437" s="17">
        <f aca="true" t="shared" si="30" ref="P437:P452">L437*M437</f>
        <v>358</v>
      </c>
      <c r="S437" s="23"/>
      <c r="T437" s="25"/>
    </row>
    <row r="438" spans="7:20" s="13" customFormat="1" ht="12.75">
      <c r="G438" s="14" t="s">
        <v>39</v>
      </c>
      <c r="H438" s="14"/>
      <c r="I438" s="14"/>
      <c r="J438" s="14"/>
      <c r="K438" s="14"/>
      <c r="L438" s="14">
        <v>1</v>
      </c>
      <c r="M438" s="14">
        <v>0</v>
      </c>
      <c r="N438" s="14"/>
      <c r="O438" s="14"/>
      <c r="P438" s="15">
        <f t="shared" si="30"/>
        <v>0</v>
      </c>
      <c r="S438" s="23"/>
      <c r="T438" s="25"/>
    </row>
    <row r="439" spans="7:20" s="13" customFormat="1" ht="12.75">
      <c r="G439" s="13" t="s">
        <v>18</v>
      </c>
      <c r="L439" s="13">
        <v>2</v>
      </c>
      <c r="M439" s="13">
        <v>209</v>
      </c>
      <c r="P439" s="17">
        <f t="shared" si="30"/>
        <v>418</v>
      </c>
      <c r="S439" s="23"/>
      <c r="T439" s="25"/>
    </row>
    <row r="440" spans="7:20" s="13" customFormat="1" ht="12.75">
      <c r="G440" s="13" t="s">
        <v>23</v>
      </c>
      <c r="L440" s="13">
        <v>1</v>
      </c>
      <c r="M440" s="13">
        <v>159</v>
      </c>
      <c r="P440" s="17">
        <f t="shared" si="30"/>
        <v>159</v>
      </c>
      <c r="S440" s="23"/>
      <c r="T440" s="25"/>
    </row>
    <row r="441" spans="7:20" s="13" customFormat="1" ht="12.75">
      <c r="G441" s="13" t="s">
        <v>32</v>
      </c>
      <c r="L441" s="13">
        <v>2</v>
      </c>
      <c r="M441" s="13">
        <v>129</v>
      </c>
      <c r="P441" s="17">
        <f t="shared" si="30"/>
        <v>258</v>
      </c>
      <c r="S441" s="23"/>
      <c r="T441" s="25"/>
    </row>
    <row r="442" spans="7:20" s="13" customFormat="1" ht="12.75">
      <c r="G442" s="13" t="s">
        <v>27</v>
      </c>
      <c r="L442" s="13">
        <v>2</v>
      </c>
      <c r="M442" s="13">
        <v>219</v>
      </c>
      <c r="P442" s="17">
        <f t="shared" si="30"/>
        <v>438</v>
      </c>
      <c r="S442" s="23"/>
      <c r="T442" s="25"/>
    </row>
    <row r="443" spans="7:20" s="13" customFormat="1" ht="12.75">
      <c r="G443" s="14" t="s">
        <v>71</v>
      </c>
      <c r="H443" s="14"/>
      <c r="I443" s="14"/>
      <c r="J443" s="14"/>
      <c r="K443" s="14"/>
      <c r="L443" s="14">
        <v>1</v>
      </c>
      <c r="M443" s="14">
        <v>0</v>
      </c>
      <c r="N443" s="14"/>
      <c r="O443" s="14"/>
      <c r="P443" s="15">
        <f t="shared" si="30"/>
        <v>0</v>
      </c>
      <c r="S443" s="23"/>
      <c r="T443" s="25"/>
    </row>
    <row r="444" spans="7:20" s="13" customFormat="1" ht="12.75">
      <c r="G444" s="14" t="s">
        <v>19</v>
      </c>
      <c r="H444" s="14"/>
      <c r="I444" s="14"/>
      <c r="J444" s="14"/>
      <c r="K444" s="14"/>
      <c r="L444" s="14">
        <v>1</v>
      </c>
      <c r="M444" s="14">
        <v>0</v>
      </c>
      <c r="N444" s="14"/>
      <c r="O444" s="14"/>
      <c r="P444" s="15">
        <f t="shared" si="30"/>
        <v>0</v>
      </c>
      <c r="S444" s="23"/>
      <c r="T444" s="25"/>
    </row>
    <row r="445" spans="7:20" s="13" customFormat="1" ht="12.75">
      <c r="G445" s="13" t="s">
        <v>35</v>
      </c>
      <c r="L445" s="13">
        <v>1</v>
      </c>
      <c r="M445" s="13">
        <v>309</v>
      </c>
      <c r="P445" s="17">
        <f t="shared" si="30"/>
        <v>309</v>
      </c>
      <c r="S445" s="23"/>
      <c r="T445" s="25"/>
    </row>
    <row r="446" spans="7:20" s="13" customFormat="1" ht="12.75">
      <c r="G446" s="31" t="s">
        <v>15</v>
      </c>
      <c r="H446" s="31"/>
      <c r="I446" s="31"/>
      <c r="J446" s="31"/>
      <c r="K446" s="31"/>
      <c r="L446" s="31">
        <v>1</v>
      </c>
      <c r="M446" s="31">
        <v>390</v>
      </c>
      <c r="N446" s="31"/>
      <c r="O446" s="31"/>
      <c r="P446" s="32">
        <f t="shared" si="30"/>
        <v>390</v>
      </c>
      <c r="S446" s="23"/>
      <c r="T446" s="25"/>
    </row>
    <row r="447" spans="7:20" s="13" customFormat="1" ht="12.75">
      <c r="G447" s="13" t="s">
        <v>20</v>
      </c>
      <c r="L447" s="13">
        <v>1</v>
      </c>
      <c r="M447" s="13">
        <v>169</v>
      </c>
      <c r="P447" s="17">
        <f t="shared" si="30"/>
        <v>169</v>
      </c>
      <c r="S447" s="23"/>
      <c r="T447" s="25"/>
    </row>
    <row r="448" spans="7:20" s="13" customFormat="1" ht="12.75">
      <c r="G448" s="13" t="s">
        <v>143</v>
      </c>
      <c r="L448" s="13">
        <v>1</v>
      </c>
      <c r="M448" s="13">
        <v>179</v>
      </c>
      <c r="P448" s="17">
        <f t="shared" si="30"/>
        <v>179</v>
      </c>
      <c r="S448" s="23"/>
      <c r="T448" s="25"/>
    </row>
    <row r="449" spans="7:20" s="13" customFormat="1" ht="12.75">
      <c r="G449" s="13" t="s">
        <v>59</v>
      </c>
      <c r="L449" s="13">
        <v>1</v>
      </c>
      <c r="M449" s="13">
        <v>149</v>
      </c>
      <c r="P449" s="17">
        <f t="shared" si="30"/>
        <v>149</v>
      </c>
      <c r="S449" s="23"/>
      <c r="T449" s="25"/>
    </row>
    <row r="450" spans="7:20" s="13" customFormat="1" ht="12.75">
      <c r="G450" s="13" t="s">
        <v>159</v>
      </c>
      <c r="L450" s="13">
        <v>2</v>
      </c>
      <c r="M450" s="13">
        <v>149</v>
      </c>
      <c r="P450" s="17">
        <f t="shared" si="30"/>
        <v>298</v>
      </c>
      <c r="S450" s="23"/>
      <c r="T450" s="25"/>
    </row>
    <row r="451" spans="7:20" s="13" customFormat="1" ht="12.75">
      <c r="G451" s="13" t="s">
        <v>130</v>
      </c>
      <c r="L451" s="13">
        <v>2</v>
      </c>
      <c r="M451" s="13">
        <v>269</v>
      </c>
      <c r="P451" s="17">
        <f t="shared" si="30"/>
        <v>538</v>
      </c>
      <c r="S451" s="23"/>
      <c r="T451" s="25"/>
    </row>
    <row r="452" spans="7:20" s="13" customFormat="1" ht="12.75">
      <c r="G452" s="13" t="s">
        <v>135</v>
      </c>
      <c r="L452" s="13">
        <v>1</v>
      </c>
      <c r="M452" s="13">
        <v>99</v>
      </c>
      <c r="P452" s="17">
        <f t="shared" si="30"/>
        <v>99</v>
      </c>
      <c r="S452" s="23"/>
      <c r="T452" s="25"/>
    </row>
    <row r="453" spans="17:20" s="4" customFormat="1" ht="13.5" thickBot="1">
      <c r="Q453" s="4">
        <f>SUM(P437:P452)</f>
        <v>3762</v>
      </c>
      <c r="S453" s="21">
        <f>Q453*1.12</f>
        <v>4213.4400000000005</v>
      </c>
      <c r="T453" s="26">
        <v>3800</v>
      </c>
    </row>
    <row r="454" spans="1:16" ht="12.75">
      <c r="A454" s="6" t="s">
        <v>101</v>
      </c>
      <c r="G454" t="s">
        <v>21</v>
      </c>
      <c r="L454">
        <v>1</v>
      </c>
      <c r="M454">
        <v>179</v>
      </c>
      <c r="P454" s="3">
        <f>L454*M454</f>
        <v>179</v>
      </c>
    </row>
    <row r="455" spans="7:16" ht="12.75">
      <c r="G455" t="s">
        <v>30</v>
      </c>
      <c r="L455">
        <v>1</v>
      </c>
      <c r="M455">
        <v>89</v>
      </c>
      <c r="P455" s="3">
        <f>L455*M455</f>
        <v>89</v>
      </c>
    </row>
    <row r="456" spans="7:16" ht="12.75">
      <c r="G456" t="s">
        <v>31</v>
      </c>
      <c r="L456">
        <v>1</v>
      </c>
      <c r="M456">
        <v>99</v>
      </c>
      <c r="P456" s="3">
        <f>L456*M456</f>
        <v>99</v>
      </c>
    </row>
    <row r="457" spans="7:16" ht="12.75">
      <c r="G457" t="s">
        <v>32</v>
      </c>
      <c r="L457">
        <v>1</v>
      </c>
      <c r="M457">
        <v>129</v>
      </c>
      <c r="P457" s="3">
        <f>L457*M457</f>
        <v>129</v>
      </c>
    </row>
    <row r="458" spans="7:16" ht="12.75">
      <c r="G458" t="s">
        <v>27</v>
      </c>
      <c r="L458">
        <v>1</v>
      </c>
      <c r="M458">
        <v>219</v>
      </c>
      <c r="P458" s="3">
        <f>L458*M458</f>
        <v>219</v>
      </c>
    </row>
    <row r="459" spans="7:16" ht="12.75">
      <c r="G459" t="s">
        <v>16</v>
      </c>
      <c r="N459">
        <v>1</v>
      </c>
      <c r="O459">
        <v>59</v>
      </c>
      <c r="P459">
        <f>N459*O459</f>
        <v>59</v>
      </c>
    </row>
    <row r="460" spans="7:16" ht="12.75">
      <c r="G460" t="s">
        <v>20</v>
      </c>
      <c r="L460">
        <v>1</v>
      </c>
      <c r="M460">
        <v>169</v>
      </c>
      <c r="P460" s="3">
        <f>L460*M460</f>
        <v>169</v>
      </c>
    </row>
    <row r="461" spans="17:20" s="4" customFormat="1" ht="13.5" thickBot="1">
      <c r="Q461" s="4">
        <f>SUM(P454:P460)</f>
        <v>943</v>
      </c>
      <c r="S461" s="21">
        <f>Q461*1.15</f>
        <v>1084.4499999999998</v>
      </c>
      <c r="T461" s="26">
        <v>879</v>
      </c>
    </row>
    <row r="462" spans="1:16" ht="12.75">
      <c r="A462" s="6" t="s">
        <v>103</v>
      </c>
      <c r="G462" t="s">
        <v>39</v>
      </c>
      <c r="L462">
        <v>5</v>
      </c>
      <c r="M462">
        <v>0</v>
      </c>
      <c r="P462" s="3">
        <f>L462*M462</f>
        <v>0</v>
      </c>
    </row>
    <row r="463" spans="7:16" ht="12.75">
      <c r="G463" t="s">
        <v>31</v>
      </c>
      <c r="L463">
        <v>2</v>
      </c>
      <c r="M463">
        <v>99</v>
      </c>
      <c r="P463" s="3">
        <f>L463*M463</f>
        <v>198</v>
      </c>
    </row>
    <row r="464" spans="7:16" ht="12.75">
      <c r="G464" t="s">
        <v>32</v>
      </c>
      <c r="L464">
        <v>2</v>
      </c>
      <c r="M464">
        <v>129</v>
      </c>
      <c r="P464" s="3">
        <f>L464*M464</f>
        <v>258</v>
      </c>
    </row>
    <row r="465" spans="7:16" ht="12.75">
      <c r="G465" t="s">
        <v>20</v>
      </c>
      <c r="L465">
        <v>5</v>
      </c>
      <c r="M465">
        <v>169</v>
      </c>
      <c r="P465" s="3">
        <f>L465*M465</f>
        <v>845</v>
      </c>
    </row>
    <row r="466" spans="17:20" s="4" customFormat="1" ht="13.5" thickBot="1">
      <c r="Q466" s="4">
        <f>SUM(P462:P465)</f>
        <v>1301</v>
      </c>
      <c r="S466" s="21">
        <f>Q466*1.12</f>
        <v>1457.1200000000001</v>
      </c>
      <c r="T466" s="26">
        <v>1457</v>
      </c>
    </row>
    <row r="467" spans="1:16" ht="12.75">
      <c r="A467" s="6" t="s">
        <v>104</v>
      </c>
      <c r="G467" t="s">
        <v>39</v>
      </c>
      <c r="L467">
        <v>1</v>
      </c>
      <c r="M467">
        <v>0</v>
      </c>
      <c r="P467" s="3">
        <f>L467*M467</f>
        <v>0</v>
      </c>
    </row>
    <row r="468" spans="7:16" ht="12.75">
      <c r="G468" t="s">
        <v>30</v>
      </c>
      <c r="L468">
        <v>1</v>
      </c>
      <c r="M468">
        <v>89</v>
      </c>
      <c r="P468" s="3">
        <f>L468*M468</f>
        <v>89</v>
      </c>
    </row>
    <row r="469" spans="7:16" ht="12.75">
      <c r="G469" t="s">
        <v>56</v>
      </c>
      <c r="L469">
        <v>1</v>
      </c>
      <c r="M469">
        <v>129</v>
      </c>
      <c r="P469" s="3">
        <f>L469*M469</f>
        <v>129</v>
      </c>
    </row>
    <row r="470" spans="17:20" s="4" customFormat="1" ht="13.5" thickBot="1">
      <c r="Q470" s="4">
        <f>SUM(P467:P469)</f>
        <v>218</v>
      </c>
      <c r="S470" s="21">
        <f>Q470</f>
        <v>218</v>
      </c>
      <c r="T470" s="26"/>
    </row>
    <row r="471" spans="1:20" s="13" customFormat="1" ht="12.75">
      <c r="A471" s="13" t="s">
        <v>105</v>
      </c>
      <c r="G471" s="13" t="s">
        <v>56</v>
      </c>
      <c r="L471" s="13">
        <v>2</v>
      </c>
      <c r="M471" s="13">
        <v>129</v>
      </c>
      <c r="P471" s="17">
        <f>L471*M471</f>
        <v>258</v>
      </c>
      <c r="S471" s="23"/>
      <c r="T471" s="25"/>
    </row>
    <row r="472" spans="17:20" s="4" customFormat="1" ht="13.5" thickBot="1">
      <c r="Q472" s="4">
        <f>SUM(P471)</f>
        <v>258</v>
      </c>
      <c r="S472" s="21">
        <f>Q472*1.05</f>
        <v>270.90000000000003</v>
      </c>
      <c r="T472" s="26">
        <v>258</v>
      </c>
    </row>
    <row r="473" spans="1:16" ht="12.75">
      <c r="A473" s="6" t="s">
        <v>106</v>
      </c>
      <c r="G473" t="s">
        <v>30</v>
      </c>
      <c r="L473">
        <v>2</v>
      </c>
      <c r="M473">
        <v>89</v>
      </c>
      <c r="P473" s="3">
        <f>L473*M473</f>
        <v>178</v>
      </c>
    </row>
    <row r="474" spans="7:16" ht="12.75">
      <c r="G474" t="s">
        <v>31</v>
      </c>
      <c r="L474">
        <v>2</v>
      </c>
      <c r="M474">
        <v>99</v>
      </c>
      <c r="P474" s="3">
        <f>L474*M474</f>
        <v>198</v>
      </c>
    </row>
    <row r="475" spans="7:16" ht="12.75">
      <c r="G475" t="s">
        <v>32</v>
      </c>
      <c r="L475">
        <v>2</v>
      </c>
      <c r="M475">
        <v>129</v>
      </c>
      <c r="P475" s="3">
        <f>L475*M475</f>
        <v>258</v>
      </c>
    </row>
    <row r="476" spans="7:16" ht="12.75">
      <c r="G476" t="s">
        <v>15</v>
      </c>
      <c r="L476">
        <v>0</v>
      </c>
      <c r="M476">
        <v>390</v>
      </c>
      <c r="P476" s="3">
        <f>L476*M476</f>
        <v>0</v>
      </c>
    </row>
    <row r="477" spans="7:16" ht="12.75">
      <c r="G477" t="s">
        <v>16</v>
      </c>
      <c r="N477">
        <v>2</v>
      </c>
      <c r="O477">
        <v>59</v>
      </c>
      <c r="P477">
        <f>N477*O477</f>
        <v>118</v>
      </c>
    </row>
    <row r="478" spans="7:16" ht="12.75">
      <c r="G478" t="s">
        <v>135</v>
      </c>
      <c r="L478">
        <v>0.5</v>
      </c>
      <c r="M478">
        <v>99</v>
      </c>
      <c r="P478" s="3">
        <f>L478*M478</f>
        <v>49.5</v>
      </c>
    </row>
    <row r="479" spans="7:16" ht="12.75">
      <c r="G479" t="s">
        <v>35</v>
      </c>
      <c r="L479">
        <v>1</v>
      </c>
      <c r="M479">
        <v>309</v>
      </c>
      <c r="P479" s="3">
        <f>L479*M479</f>
        <v>309</v>
      </c>
    </row>
    <row r="480" spans="7:16" ht="12.75">
      <c r="G480" t="s">
        <v>18</v>
      </c>
      <c r="L480">
        <v>2</v>
      </c>
      <c r="M480">
        <v>209</v>
      </c>
      <c r="P480" s="3">
        <f>L480*M480</f>
        <v>418</v>
      </c>
    </row>
    <row r="481" spans="7:16" ht="12.75">
      <c r="G481" t="s">
        <v>130</v>
      </c>
      <c r="L481">
        <v>2</v>
      </c>
      <c r="M481">
        <v>269</v>
      </c>
      <c r="P481" s="3">
        <f>L481*M481</f>
        <v>538</v>
      </c>
    </row>
    <row r="482" spans="17:20" s="4" customFormat="1" ht="13.5" thickBot="1">
      <c r="Q482" s="4">
        <f>SUM(P473:P481)</f>
        <v>2066.5</v>
      </c>
      <c r="S482" s="21">
        <f>Q482*1.12</f>
        <v>2314.48</v>
      </c>
      <c r="T482" s="26">
        <f>1220+1094</f>
        <v>2314</v>
      </c>
    </row>
    <row r="483" spans="1:16" ht="12.75">
      <c r="A483" s="6" t="s">
        <v>108</v>
      </c>
      <c r="G483" t="s">
        <v>56</v>
      </c>
      <c r="L483">
        <v>3</v>
      </c>
      <c r="M483">
        <v>129</v>
      </c>
      <c r="P483" s="3">
        <f aca="true" t="shared" si="31" ref="P483:P488">L483*M483</f>
        <v>387</v>
      </c>
    </row>
    <row r="484" spans="7:16" ht="12.75">
      <c r="G484" t="s">
        <v>39</v>
      </c>
      <c r="L484">
        <v>2</v>
      </c>
      <c r="M484">
        <v>0</v>
      </c>
      <c r="P484" s="3">
        <f t="shared" si="31"/>
        <v>0</v>
      </c>
    </row>
    <row r="485" spans="7:16" ht="12.75">
      <c r="G485" t="s">
        <v>30</v>
      </c>
      <c r="L485">
        <v>2</v>
      </c>
      <c r="M485">
        <v>89</v>
      </c>
      <c r="P485" s="3">
        <f t="shared" si="31"/>
        <v>178</v>
      </c>
    </row>
    <row r="486" spans="7:16" ht="12.75">
      <c r="G486" t="s">
        <v>31</v>
      </c>
      <c r="L486">
        <v>2</v>
      </c>
      <c r="M486">
        <v>99</v>
      </c>
      <c r="P486" s="3">
        <f t="shared" si="31"/>
        <v>198</v>
      </c>
    </row>
    <row r="487" spans="7:16" ht="12.75">
      <c r="G487" t="s">
        <v>32</v>
      </c>
      <c r="L487">
        <v>2</v>
      </c>
      <c r="M487">
        <v>129</v>
      </c>
      <c r="P487" s="3">
        <f t="shared" si="31"/>
        <v>258</v>
      </c>
    </row>
    <row r="488" spans="7:16" ht="12.75">
      <c r="G488" t="s">
        <v>78</v>
      </c>
      <c r="L488">
        <v>2</v>
      </c>
      <c r="M488">
        <v>0</v>
      </c>
      <c r="P488" s="3">
        <f t="shared" si="31"/>
        <v>0</v>
      </c>
    </row>
    <row r="489" spans="7:16" ht="12.75">
      <c r="G489" t="s">
        <v>16</v>
      </c>
      <c r="N489">
        <v>3</v>
      </c>
      <c r="O489">
        <v>59</v>
      </c>
      <c r="P489">
        <f>N489*O489</f>
        <v>177</v>
      </c>
    </row>
    <row r="490" spans="17:20" s="4" customFormat="1" ht="13.5" thickBot="1">
      <c r="Q490" s="4">
        <f>SUM(P483:P489)</f>
        <v>1198</v>
      </c>
      <c r="S490" s="21">
        <f>Q490*1.1</f>
        <v>1317.8000000000002</v>
      </c>
      <c r="T490" s="26">
        <v>1318</v>
      </c>
    </row>
    <row r="491" spans="1:16" ht="12.75">
      <c r="A491" s="6" t="s">
        <v>109</v>
      </c>
      <c r="G491" t="s">
        <v>27</v>
      </c>
      <c r="L491">
        <v>1</v>
      </c>
      <c r="M491">
        <v>219</v>
      </c>
      <c r="P491" s="3">
        <f>L491*M491</f>
        <v>219</v>
      </c>
    </row>
    <row r="492" spans="7:16" ht="12.75">
      <c r="G492" t="s">
        <v>130</v>
      </c>
      <c r="L492">
        <v>1</v>
      </c>
      <c r="M492">
        <v>269</v>
      </c>
      <c r="P492" s="3">
        <f>L492*M492</f>
        <v>269</v>
      </c>
    </row>
    <row r="493" spans="7:16" ht="12.75">
      <c r="G493" s="13" t="s">
        <v>21</v>
      </c>
      <c r="H493" s="13"/>
      <c r="I493" s="13"/>
      <c r="J493" s="13"/>
      <c r="K493" s="13"/>
      <c r="L493" s="13">
        <v>1</v>
      </c>
      <c r="M493" s="13">
        <v>179</v>
      </c>
      <c r="N493" s="13"/>
      <c r="O493" s="13"/>
      <c r="P493" s="17">
        <f>L493*M493</f>
        <v>179</v>
      </c>
    </row>
    <row r="494" spans="7:16" ht="12.75">
      <c r="G494" t="s">
        <v>16</v>
      </c>
      <c r="N494">
        <v>2</v>
      </c>
      <c r="O494">
        <v>59</v>
      </c>
      <c r="P494">
        <f>N494*O494</f>
        <v>118</v>
      </c>
    </row>
    <row r="495" spans="7:16" ht="12.75">
      <c r="G495" t="s">
        <v>35</v>
      </c>
      <c r="L495">
        <v>0.5</v>
      </c>
      <c r="M495">
        <v>309</v>
      </c>
      <c r="P495" s="3">
        <f aca="true" t="shared" si="32" ref="P495:P500">L495*M495</f>
        <v>154.5</v>
      </c>
    </row>
    <row r="496" spans="7:16" ht="12.75">
      <c r="G496" s="13" t="s">
        <v>59</v>
      </c>
      <c r="H496" s="13"/>
      <c r="I496" s="13"/>
      <c r="J496" s="13"/>
      <c r="K496" s="13"/>
      <c r="L496" s="13">
        <v>1</v>
      </c>
      <c r="M496" s="13">
        <v>149</v>
      </c>
      <c r="N496" s="13"/>
      <c r="O496" s="13"/>
      <c r="P496" s="17">
        <f t="shared" si="32"/>
        <v>149</v>
      </c>
    </row>
    <row r="497" spans="7:16" ht="12.75">
      <c r="G497" t="s">
        <v>56</v>
      </c>
      <c r="L497">
        <v>1</v>
      </c>
      <c r="M497">
        <v>129</v>
      </c>
      <c r="P497" s="3">
        <f t="shared" si="32"/>
        <v>129</v>
      </c>
    </row>
    <row r="498" spans="7:16" ht="12.75">
      <c r="G498" t="s">
        <v>135</v>
      </c>
      <c r="L498">
        <v>0.5</v>
      </c>
      <c r="M498">
        <v>99</v>
      </c>
      <c r="P498" s="3">
        <f t="shared" si="32"/>
        <v>49.5</v>
      </c>
    </row>
    <row r="499" spans="7:16" ht="12.75">
      <c r="G499" t="s">
        <v>15</v>
      </c>
      <c r="L499">
        <v>0.5</v>
      </c>
      <c r="M499">
        <v>390</v>
      </c>
      <c r="P499" s="33">
        <f t="shared" si="32"/>
        <v>195</v>
      </c>
    </row>
    <row r="500" spans="7:16" ht="12.75">
      <c r="G500" t="s">
        <v>20</v>
      </c>
      <c r="L500">
        <v>2</v>
      </c>
      <c r="M500">
        <v>169</v>
      </c>
      <c r="P500" s="3">
        <f t="shared" si="32"/>
        <v>338</v>
      </c>
    </row>
    <row r="501" spans="17:20" s="4" customFormat="1" ht="13.5" thickBot="1">
      <c r="Q501" s="4">
        <f>SUM(P491:P500)</f>
        <v>1800</v>
      </c>
      <c r="S501" s="21">
        <f>Q501*1.1</f>
        <v>1980.0000000000002</v>
      </c>
      <c r="T501" s="26">
        <v>1980</v>
      </c>
    </row>
    <row r="502" spans="1:20" s="13" customFormat="1" ht="12.75">
      <c r="A502" s="12" t="s">
        <v>111</v>
      </c>
      <c r="G502" s="13" t="s">
        <v>27</v>
      </c>
      <c r="L502" s="13">
        <v>0.5</v>
      </c>
      <c r="M502" s="13">
        <v>219</v>
      </c>
      <c r="P502" s="17">
        <f>L502*M502</f>
        <v>109.5</v>
      </c>
      <c r="S502" s="23"/>
      <c r="T502" s="25"/>
    </row>
    <row r="503" spans="7:20" s="13" customFormat="1" ht="12.75">
      <c r="G503" s="14" t="s">
        <v>39</v>
      </c>
      <c r="H503" s="14"/>
      <c r="I503" s="14"/>
      <c r="J503" s="14"/>
      <c r="K503" s="14"/>
      <c r="L503" s="14">
        <v>0.5</v>
      </c>
      <c r="M503" s="14">
        <v>0</v>
      </c>
      <c r="N503" s="14"/>
      <c r="O503" s="14"/>
      <c r="P503" s="15">
        <f>L503*M503</f>
        <v>0</v>
      </c>
      <c r="S503" s="23"/>
      <c r="T503" s="25"/>
    </row>
    <row r="504" spans="7:20" s="13" customFormat="1" ht="12.75">
      <c r="G504" s="13" t="s">
        <v>21</v>
      </c>
      <c r="L504" s="13">
        <v>0.5</v>
      </c>
      <c r="M504" s="13">
        <v>179</v>
      </c>
      <c r="P504" s="17">
        <f>L504*M504</f>
        <v>89.5</v>
      </c>
      <c r="Q504" s="13" t="s">
        <v>147</v>
      </c>
      <c r="S504" s="23"/>
      <c r="T504" s="25"/>
    </row>
    <row r="505" spans="7:20" s="13" customFormat="1" ht="12.75">
      <c r="G505" s="13" t="s">
        <v>35</v>
      </c>
      <c r="L505" s="13">
        <v>0.5</v>
      </c>
      <c r="M505" s="13">
        <v>309</v>
      </c>
      <c r="P505" s="17">
        <f>L505*M505</f>
        <v>154.5</v>
      </c>
      <c r="S505" s="23"/>
      <c r="T505" s="25"/>
    </row>
    <row r="506" spans="17:20" s="4" customFormat="1" ht="13.5" thickBot="1">
      <c r="Q506" s="4">
        <f>SUM(P502:P505)</f>
        <v>353.5</v>
      </c>
      <c r="S506" s="21">
        <f>Q506*1.15</f>
        <v>406.525</v>
      </c>
      <c r="T506" s="26">
        <v>407</v>
      </c>
    </row>
    <row r="507" spans="1:16" ht="12.75">
      <c r="A507" s="6" t="s">
        <v>112</v>
      </c>
      <c r="G507" t="s">
        <v>59</v>
      </c>
      <c r="L507">
        <v>8</v>
      </c>
      <c r="M507">
        <v>149</v>
      </c>
      <c r="P507" s="3">
        <f>L507*M507</f>
        <v>1192</v>
      </c>
    </row>
    <row r="508" spans="17:20" s="4" customFormat="1" ht="13.5" thickBot="1">
      <c r="Q508" s="4">
        <f>SUM(P507)</f>
        <v>1192</v>
      </c>
      <c r="S508" s="21">
        <f>Q508*1.15</f>
        <v>1370.8</v>
      </c>
      <c r="T508" s="26">
        <v>1371</v>
      </c>
    </row>
    <row r="509" spans="1:20" s="13" customFormat="1" ht="12.75">
      <c r="A509" s="12" t="s">
        <v>113</v>
      </c>
      <c r="G509" s="13" t="s">
        <v>21</v>
      </c>
      <c r="L509" s="13">
        <v>2</v>
      </c>
      <c r="M509" s="13">
        <v>179</v>
      </c>
      <c r="P509" s="17">
        <f aca="true" t="shared" si="33" ref="P509:P515">L509*M509</f>
        <v>358</v>
      </c>
      <c r="S509" s="23"/>
      <c r="T509" s="25"/>
    </row>
    <row r="510" spans="7:20" s="13" customFormat="1" ht="12.75">
      <c r="G510" s="13" t="s">
        <v>23</v>
      </c>
      <c r="L510" s="13">
        <v>1</v>
      </c>
      <c r="M510" s="13">
        <v>163</v>
      </c>
      <c r="P510" s="17">
        <f t="shared" si="33"/>
        <v>163</v>
      </c>
      <c r="S510" s="23"/>
      <c r="T510" s="25"/>
    </row>
    <row r="511" spans="7:20" s="13" customFormat="1" ht="12.75">
      <c r="G511" s="14" t="s">
        <v>78</v>
      </c>
      <c r="H511" s="14"/>
      <c r="I511" s="14"/>
      <c r="J511" s="14"/>
      <c r="K511" s="14"/>
      <c r="L511" s="14">
        <v>2</v>
      </c>
      <c r="M511" s="14">
        <v>0</v>
      </c>
      <c r="N511" s="14"/>
      <c r="O511" s="14"/>
      <c r="P511" s="15">
        <f t="shared" si="33"/>
        <v>0</v>
      </c>
      <c r="S511" s="23"/>
      <c r="T511" s="25"/>
    </row>
    <row r="512" spans="7:20" s="13" customFormat="1" ht="12.75">
      <c r="G512" s="13" t="s">
        <v>59</v>
      </c>
      <c r="L512" s="13">
        <v>1</v>
      </c>
      <c r="M512" s="13">
        <v>149</v>
      </c>
      <c r="P512" s="17">
        <f t="shared" si="33"/>
        <v>149</v>
      </c>
      <c r="S512" s="23"/>
      <c r="T512" s="25"/>
    </row>
    <row r="513" spans="7:20" s="13" customFormat="1" ht="12.75">
      <c r="G513" s="14" t="s">
        <v>142</v>
      </c>
      <c r="H513" s="14"/>
      <c r="I513" s="14"/>
      <c r="J513" s="14"/>
      <c r="K513" s="14"/>
      <c r="L513" s="14">
        <v>1</v>
      </c>
      <c r="M513" s="14">
        <v>0</v>
      </c>
      <c r="N513" s="14"/>
      <c r="O513" s="14"/>
      <c r="P513" s="15">
        <f t="shared" si="33"/>
        <v>0</v>
      </c>
      <c r="S513" s="23"/>
      <c r="T513" s="25"/>
    </row>
    <row r="514" spans="7:20" s="13" customFormat="1" ht="12.75">
      <c r="G514" s="13" t="s">
        <v>139</v>
      </c>
      <c r="L514" s="13">
        <v>1</v>
      </c>
      <c r="M514" s="13">
        <v>89</v>
      </c>
      <c r="P514" s="17">
        <f t="shared" si="33"/>
        <v>89</v>
      </c>
      <c r="S514" s="23"/>
      <c r="T514" s="25"/>
    </row>
    <row r="515" spans="7:20" s="13" customFormat="1" ht="12.75">
      <c r="G515" s="13" t="s">
        <v>32</v>
      </c>
      <c r="L515" s="13">
        <v>1</v>
      </c>
      <c r="M515" s="13">
        <v>129</v>
      </c>
      <c r="P515" s="17">
        <f t="shared" si="33"/>
        <v>129</v>
      </c>
      <c r="S515" s="23"/>
      <c r="T515" s="25"/>
    </row>
    <row r="516" spans="17:20" s="4" customFormat="1" ht="13.5" thickBot="1">
      <c r="Q516" s="4">
        <f>SUM(P509:P515)</f>
        <v>888</v>
      </c>
      <c r="S516" s="21">
        <f>Q516*1.15</f>
        <v>1021.1999999999999</v>
      </c>
      <c r="T516" s="26">
        <v>1050</v>
      </c>
    </row>
    <row r="517" spans="1:20" s="13" customFormat="1" ht="12.75">
      <c r="A517" s="12" t="s">
        <v>114</v>
      </c>
      <c r="G517" s="13" t="s">
        <v>18</v>
      </c>
      <c r="L517" s="13">
        <v>0.5</v>
      </c>
      <c r="M517" s="13">
        <v>209</v>
      </c>
      <c r="P517" s="17">
        <f>L517*M517</f>
        <v>104.5</v>
      </c>
      <c r="S517" s="23"/>
      <c r="T517" s="25"/>
    </row>
    <row r="518" spans="7:20" s="13" customFormat="1" ht="12.75">
      <c r="G518" s="13" t="s">
        <v>27</v>
      </c>
      <c r="L518" s="13">
        <v>0.5</v>
      </c>
      <c r="M518" s="13">
        <v>219</v>
      </c>
      <c r="P518" s="17">
        <f>L518*M518</f>
        <v>109.5</v>
      </c>
      <c r="S518" s="23"/>
      <c r="T518" s="25"/>
    </row>
    <row r="519" spans="7:20" s="13" customFormat="1" ht="12.75">
      <c r="G519" s="13" t="s">
        <v>153</v>
      </c>
      <c r="L519" s="13">
        <v>0.5</v>
      </c>
      <c r="M519" s="13">
        <v>149</v>
      </c>
      <c r="P519" s="17">
        <f>L519*M519</f>
        <v>74.5</v>
      </c>
      <c r="S519" s="23"/>
      <c r="T519" s="25"/>
    </row>
    <row r="520" spans="7:20" s="13" customFormat="1" ht="12.75">
      <c r="G520" s="13" t="s">
        <v>35</v>
      </c>
      <c r="L520" s="13">
        <v>0.5</v>
      </c>
      <c r="M520" s="13">
        <v>309</v>
      </c>
      <c r="P520" s="17">
        <f>L520*M520</f>
        <v>154.5</v>
      </c>
      <c r="S520" s="23"/>
      <c r="T520" s="25"/>
    </row>
    <row r="521" spans="17:20" s="4" customFormat="1" ht="12.75" customHeight="1" thickBot="1">
      <c r="Q521" s="4">
        <f>SUM(P517:P520)</f>
        <v>443</v>
      </c>
      <c r="S521" s="21">
        <f>Q521*1.15</f>
        <v>509.45</v>
      </c>
      <c r="T521" s="26">
        <v>509</v>
      </c>
    </row>
    <row r="522" spans="1:20" s="13" customFormat="1" ht="12.75">
      <c r="A522" s="12" t="s">
        <v>115</v>
      </c>
      <c r="G522" s="14" t="s">
        <v>39</v>
      </c>
      <c r="H522" s="14"/>
      <c r="I522" s="14"/>
      <c r="J522" s="14"/>
      <c r="K522" s="14"/>
      <c r="L522" s="14">
        <v>2</v>
      </c>
      <c r="M522" s="14">
        <v>0</v>
      </c>
      <c r="N522" s="14"/>
      <c r="O522" s="14"/>
      <c r="P522" s="15">
        <f aca="true" t="shared" si="34" ref="P522:P529">L522*M522</f>
        <v>0</v>
      </c>
      <c r="S522" s="23"/>
      <c r="T522" s="25"/>
    </row>
    <row r="523" spans="7:20" s="13" customFormat="1" ht="12.75">
      <c r="G523" s="13" t="s">
        <v>18</v>
      </c>
      <c r="L523" s="13">
        <v>1</v>
      </c>
      <c r="M523" s="13">
        <v>209</v>
      </c>
      <c r="P523" s="17">
        <f t="shared" si="34"/>
        <v>209</v>
      </c>
      <c r="S523" s="23"/>
      <c r="T523" s="25"/>
    </row>
    <row r="524" spans="7:20" s="13" customFormat="1" ht="12.75">
      <c r="G524" s="13" t="s">
        <v>23</v>
      </c>
      <c r="L524" s="13">
        <v>2</v>
      </c>
      <c r="M524" s="13">
        <v>159</v>
      </c>
      <c r="P524" s="17">
        <f t="shared" si="34"/>
        <v>318</v>
      </c>
      <c r="S524" s="23"/>
      <c r="T524" s="25"/>
    </row>
    <row r="525" spans="7:20" s="13" customFormat="1" ht="12.75">
      <c r="G525" s="13" t="s">
        <v>30</v>
      </c>
      <c r="L525" s="13">
        <v>1</v>
      </c>
      <c r="M525" s="13">
        <v>89</v>
      </c>
      <c r="P525" s="17">
        <f t="shared" si="34"/>
        <v>89</v>
      </c>
      <c r="S525" s="23"/>
      <c r="T525" s="25"/>
    </row>
    <row r="526" spans="7:20" s="13" customFormat="1" ht="12.75">
      <c r="G526" s="13" t="s">
        <v>31</v>
      </c>
      <c r="L526" s="13">
        <v>1</v>
      </c>
      <c r="M526" s="13">
        <v>99</v>
      </c>
      <c r="P526" s="17">
        <f t="shared" si="34"/>
        <v>99</v>
      </c>
      <c r="S526" s="23"/>
      <c r="T526" s="25"/>
    </row>
    <row r="527" spans="7:20" s="13" customFormat="1" ht="12.75">
      <c r="G527" s="13" t="s">
        <v>32</v>
      </c>
      <c r="L527" s="13">
        <v>1</v>
      </c>
      <c r="M527" s="13">
        <v>129</v>
      </c>
      <c r="P527" s="17">
        <f t="shared" si="34"/>
        <v>129</v>
      </c>
      <c r="S527" s="23"/>
      <c r="T527" s="25"/>
    </row>
    <row r="528" spans="7:20" s="13" customFormat="1" ht="12.75">
      <c r="G528" s="13" t="s">
        <v>55</v>
      </c>
      <c r="L528" s="13">
        <v>1</v>
      </c>
      <c r="M528" s="13">
        <v>229</v>
      </c>
      <c r="P528" s="17">
        <f t="shared" si="34"/>
        <v>229</v>
      </c>
      <c r="Q528" s="13" t="s">
        <v>110</v>
      </c>
      <c r="S528" s="23"/>
      <c r="T528" s="25"/>
    </row>
    <row r="529" spans="7:20" s="13" customFormat="1" ht="12.75">
      <c r="G529" s="14" t="s">
        <v>19</v>
      </c>
      <c r="H529" s="14"/>
      <c r="I529" s="14"/>
      <c r="J529" s="14"/>
      <c r="K529" s="14"/>
      <c r="L529" s="14">
        <v>1</v>
      </c>
      <c r="M529" s="14">
        <v>0</v>
      </c>
      <c r="N529" s="14"/>
      <c r="O529" s="14"/>
      <c r="P529" s="15">
        <f t="shared" si="34"/>
        <v>0</v>
      </c>
      <c r="S529" s="23"/>
      <c r="T529" s="25"/>
    </row>
    <row r="530" spans="7:20" s="13" customFormat="1" ht="12.75">
      <c r="G530" s="13" t="s">
        <v>16</v>
      </c>
      <c r="N530" s="13">
        <v>3</v>
      </c>
      <c r="O530" s="13">
        <v>59</v>
      </c>
      <c r="P530" s="13">
        <f>N530*O530</f>
        <v>177</v>
      </c>
      <c r="S530" s="23"/>
      <c r="T530" s="25"/>
    </row>
    <row r="531" spans="7:20" s="13" customFormat="1" ht="12.75">
      <c r="G531" s="13" t="s">
        <v>136</v>
      </c>
      <c r="L531" s="13">
        <v>1</v>
      </c>
      <c r="M531" s="13">
        <v>89</v>
      </c>
      <c r="P531" s="17">
        <f>L531*M531</f>
        <v>89</v>
      </c>
      <c r="S531" s="23"/>
      <c r="T531" s="25"/>
    </row>
    <row r="532" spans="17:20" s="4" customFormat="1" ht="13.5" thickBot="1">
      <c r="Q532" s="4">
        <f>SUM(P522:P531)</f>
        <v>1339</v>
      </c>
      <c r="S532" s="21">
        <f>Q532*1.1</f>
        <v>1472.9</v>
      </c>
      <c r="T532" s="26">
        <v>1500</v>
      </c>
    </row>
    <row r="533" spans="1:16" ht="12.75">
      <c r="A533" s="6" t="s">
        <v>116</v>
      </c>
      <c r="G533" t="s">
        <v>130</v>
      </c>
      <c r="L533">
        <v>2</v>
      </c>
      <c r="M533">
        <v>269</v>
      </c>
      <c r="P533" s="3">
        <f>L533*M533</f>
        <v>538</v>
      </c>
    </row>
    <row r="534" spans="7:16" ht="12.75">
      <c r="G534" t="s">
        <v>20</v>
      </c>
      <c r="L534">
        <v>3</v>
      </c>
      <c r="M534">
        <v>169</v>
      </c>
      <c r="P534" s="3">
        <f>L534*M534</f>
        <v>507</v>
      </c>
    </row>
    <row r="535" spans="7:16" ht="12.75">
      <c r="G535" t="s">
        <v>27</v>
      </c>
      <c r="L535">
        <v>2</v>
      </c>
      <c r="M535">
        <v>219</v>
      </c>
      <c r="P535" s="3">
        <f>L535*M535</f>
        <v>438</v>
      </c>
    </row>
    <row r="536" spans="7:16" ht="12.75">
      <c r="G536" t="s">
        <v>30</v>
      </c>
      <c r="L536">
        <v>1</v>
      </c>
      <c r="M536">
        <v>89</v>
      </c>
      <c r="P536" s="3">
        <f>L536*M536</f>
        <v>89</v>
      </c>
    </row>
    <row r="537" spans="7:16" ht="12.75">
      <c r="G537" t="s">
        <v>19</v>
      </c>
      <c r="L537">
        <v>0.5</v>
      </c>
      <c r="M537">
        <v>0</v>
      </c>
      <c r="P537" s="3">
        <f>L537*M537</f>
        <v>0</v>
      </c>
    </row>
    <row r="538" spans="17:20" s="4" customFormat="1" ht="13.5" thickBot="1">
      <c r="Q538" s="4">
        <f>SUM(P533:P537)</f>
        <v>1572</v>
      </c>
      <c r="S538" s="21">
        <f>Q538*1.12</f>
        <v>1760.64</v>
      </c>
      <c r="T538" s="26">
        <v>1750</v>
      </c>
    </row>
    <row r="539" spans="1:20" s="13" customFormat="1" ht="12.75">
      <c r="A539" s="12" t="s">
        <v>117</v>
      </c>
      <c r="G539" s="14" t="s">
        <v>39</v>
      </c>
      <c r="H539" s="14"/>
      <c r="I539" s="14"/>
      <c r="J539" s="14"/>
      <c r="K539" s="14"/>
      <c r="L539" s="14">
        <v>1</v>
      </c>
      <c r="M539" s="14">
        <v>0</v>
      </c>
      <c r="N539" s="14"/>
      <c r="O539" s="14"/>
      <c r="P539" s="15">
        <f aca="true" t="shared" si="35" ref="P539:P545">L539*M539</f>
        <v>0</v>
      </c>
      <c r="S539" s="23"/>
      <c r="T539" s="25"/>
    </row>
    <row r="540" spans="7:20" s="13" customFormat="1" ht="12.75">
      <c r="G540" s="13" t="s">
        <v>18</v>
      </c>
      <c r="L540" s="13">
        <v>0.5</v>
      </c>
      <c r="M540" s="13">
        <v>209</v>
      </c>
      <c r="P540" s="17">
        <f t="shared" si="35"/>
        <v>104.5</v>
      </c>
      <c r="S540" s="23"/>
      <c r="T540" s="25"/>
    </row>
    <row r="541" spans="7:20" s="13" customFormat="1" ht="12.75">
      <c r="G541" s="13" t="s">
        <v>30</v>
      </c>
      <c r="L541" s="13">
        <v>1</v>
      </c>
      <c r="M541" s="13">
        <v>89</v>
      </c>
      <c r="P541" s="17">
        <f t="shared" si="35"/>
        <v>89</v>
      </c>
      <c r="S541" s="23"/>
      <c r="T541" s="25"/>
    </row>
    <row r="542" spans="7:20" s="13" customFormat="1" ht="12.75">
      <c r="G542" s="13" t="s">
        <v>32</v>
      </c>
      <c r="L542" s="13">
        <v>0.5</v>
      </c>
      <c r="M542" s="13">
        <v>129</v>
      </c>
      <c r="P542" s="17">
        <f t="shared" si="35"/>
        <v>64.5</v>
      </c>
      <c r="S542" s="23"/>
      <c r="T542" s="25"/>
    </row>
    <row r="543" spans="7:20" s="13" customFormat="1" ht="12.75">
      <c r="G543" s="13" t="s">
        <v>21</v>
      </c>
      <c r="L543" s="13">
        <v>1</v>
      </c>
      <c r="M543" s="13">
        <v>179</v>
      </c>
      <c r="P543" s="17">
        <f t="shared" si="35"/>
        <v>179</v>
      </c>
      <c r="Q543" s="13" t="s">
        <v>147</v>
      </c>
      <c r="S543" s="23"/>
      <c r="T543" s="25"/>
    </row>
    <row r="544" spans="7:20" s="13" customFormat="1" ht="12.75">
      <c r="G544" s="13" t="s">
        <v>20</v>
      </c>
      <c r="L544" s="13">
        <v>1</v>
      </c>
      <c r="M544" s="13">
        <v>169</v>
      </c>
      <c r="P544" s="17">
        <f t="shared" si="35"/>
        <v>169</v>
      </c>
      <c r="Q544" s="13" t="s">
        <v>124</v>
      </c>
      <c r="S544" s="23"/>
      <c r="T544" s="25"/>
    </row>
    <row r="545" spans="7:20" s="13" customFormat="1" ht="12.75">
      <c r="G545" s="13" t="s">
        <v>35</v>
      </c>
      <c r="L545" s="13">
        <v>0.5</v>
      </c>
      <c r="M545" s="13">
        <v>309</v>
      </c>
      <c r="P545" s="17">
        <f t="shared" si="35"/>
        <v>154.5</v>
      </c>
      <c r="S545" s="23"/>
      <c r="T545" s="25"/>
    </row>
    <row r="546" spans="17:20" s="4" customFormat="1" ht="13.5" thickBot="1">
      <c r="Q546" s="4">
        <f>SUM(P539:P545)</f>
        <v>760.5</v>
      </c>
      <c r="S546" s="21">
        <f>Q546*1.1</f>
        <v>836.5500000000001</v>
      </c>
      <c r="T546" s="26">
        <v>837</v>
      </c>
    </row>
    <row r="547" spans="1:20" s="13" customFormat="1" ht="12.75">
      <c r="A547" s="12" t="s">
        <v>118</v>
      </c>
      <c r="G547" s="13" t="s">
        <v>130</v>
      </c>
      <c r="L547" s="13">
        <v>2</v>
      </c>
      <c r="M547" s="13">
        <v>269</v>
      </c>
      <c r="P547" s="17">
        <f>L547*M547</f>
        <v>538</v>
      </c>
      <c r="S547" s="23"/>
      <c r="T547" s="25"/>
    </row>
    <row r="548" spans="7:20" s="13" customFormat="1" ht="12.75">
      <c r="G548" s="13" t="s">
        <v>16</v>
      </c>
      <c r="N548" s="13">
        <v>2</v>
      </c>
      <c r="O548" s="13">
        <v>59</v>
      </c>
      <c r="P548" s="13">
        <f>N548*O548</f>
        <v>118</v>
      </c>
      <c r="S548" s="23"/>
      <c r="T548" s="25"/>
    </row>
    <row r="549" spans="7:20" s="13" customFormat="1" ht="12.75">
      <c r="G549" s="13" t="s">
        <v>18</v>
      </c>
      <c r="L549" s="13">
        <v>1.5</v>
      </c>
      <c r="M549" s="13">
        <v>209</v>
      </c>
      <c r="P549" s="17">
        <f>L549*M549</f>
        <v>313.5</v>
      </c>
      <c r="S549" s="23"/>
      <c r="T549" s="25"/>
    </row>
    <row r="550" spans="7:20" s="13" customFormat="1" ht="12.75">
      <c r="G550" s="13" t="s">
        <v>137</v>
      </c>
      <c r="L550" s="13">
        <v>1</v>
      </c>
      <c r="M550" s="13">
        <v>89</v>
      </c>
      <c r="P550" s="17">
        <f>L550*M550</f>
        <v>89</v>
      </c>
      <c r="S550" s="23"/>
      <c r="T550" s="25"/>
    </row>
    <row r="551" spans="7:20" s="13" customFormat="1" ht="12.75">
      <c r="G551" s="13" t="s">
        <v>27</v>
      </c>
      <c r="L551" s="13">
        <v>1</v>
      </c>
      <c r="M551" s="13">
        <v>219</v>
      </c>
      <c r="P551" s="17">
        <f>L551*M551</f>
        <v>219</v>
      </c>
      <c r="S551" s="23"/>
      <c r="T551" s="25"/>
    </row>
    <row r="552" spans="17:20" s="4" customFormat="1" ht="13.5" thickBot="1">
      <c r="Q552" s="4">
        <f>SUM(P547:P551)</f>
        <v>1277.5</v>
      </c>
      <c r="S552" s="21">
        <f>Q552*1.15</f>
        <v>1469.125</v>
      </c>
      <c r="T552" s="26">
        <v>1469</v>
      </c>
    </row>
    <row r="553" spans="1:16" ht="12.75">
      <c r="A553" t="s">
        <v>119</v>
      </c>
      <c r="G553" t="s">
        <v>130</v>
      </c>
      <c r="L553">
        <v>2</v>
      </c>
      <c r="M553">
        <v>269</v>
      </c>
      <c r="P553" s="3">
        <f aca="true" t="shared" si="36" ref="P553:P566">L553*M553</f>
        <v>538</v>
      </c>
    </row>
    <row r="554" spans="7:16" ht="12.75">
      <c r="G554" t="s">
        <v>21</v>
      </c>
      <c r="L554">
        <v>1</v>
      </c>
      <c r="M554">
        <v>179</v>
      </c>
      <c r="P554" s="3">
        <f t="shared" si="36"/>
        <v>179</v>
      </c>
    </row>
    <row r="555" spans="7:16" ht="12.75">
      <c r="G555" t="s">
        <v>129</v>
      </c>
      <c r="L555">
        <v>1</v>
      </c>
      <c r="M555">
        <v>179</v>
      </c>
      <c r="P555" s="3">
        <f>L555*M555</f>
        <v>179</v>
      </c>
    </row>
    <row r="556" spans="7:16" ht="12.75">
      <c r="G556" t="s">
        <v>18</v>
      </c>
      <c r="L556">
        <v>1</v>
      </c>
      <c r="M556">
        <v>209</v>
      </c>
      <c r="P556" s="3">
        <f t="shared" si="36"/>
        <v>209</v>
      </c>
    </row>
    <row r="557" spans="7:16" ht="12.75">
      <c r="G557" t="s">
        <v>23</v>
      </c>
      <c r="L557">
        <v>1</v>
      </c>
      <c r="M557">
        <v>159</v>
      </c>
      <c r="P557" s="3">
        <f t="shared" si="36"/>
        <v>159</v>
      </c>
    </row>
    <row r="558" spans="7:16" ht="12.75">
      <c r="G558" t="s">
        <v>135</v>
      </c>
      <c r="L558">
        <v>1</v>
      </c>
      <c r="M558">
        <v>99</v>
      </c>
      <c r="P558" s="3">
        <f t="shared" si="36"/>
        <v>99</v>
      </c>
    </row>
    <row r="559" spans="7:16" ht="12.75">
      <c r="G559" t="s">
        <v>59</v>
      </c>
      <c r="L559">
        <v>5</v>
      </c>
      <c r="M559">
        <v>125</v>
      </c>
      <c r="P559" s="3">
        <f t="shared" si="36"/>
        <v>625</v>
      </c>
    </row>
    <row r="560" spans="7:16" ht="12.75">
      <c r="G560" t="s">
        <v>31</v>
      </c>
      <c r="L560">
        <v>1</v>
      </c>
      <c r="M560">
        <v>99</v>
      </c>
      <c r="P560" s="3">
        <f t="shared" si="36"/>
        <v>99</v>
      </c>
    </row>
    <row r="561" spans="7:16" ht="12.75">
      <c r="G561" t="s">
        <v>32</v>
      </c>
      <c r="L561">
        <v>0.5</v>
      </c>
      <c r="M561">
        <v>129</v>
      </c>
      <c r="P561" s="3">
        <f t="shared" si="36"/>
        <v>64.5</v>
      </c>
    </row>
    <row r="562" spans="7:16" ht="12.75">
      <c r="G562" t="s">
        <v>159</v>
      </c>
      <c r="L562">
        <v>2</v>
      </c>
      <c r="M562">
        <v>149</v>
      </c>
      <c r="P562" s="3">
        <f t="shared" si="36"/>
        <v>298</v>
      </c>
    </row>
    <row r="563" spans="7:16" ht="12.75">
      <c r="G563" t="s">
        <v>35</v>
      </c>
      <c r="L563">
        <v>1</v>
      </c>
      <c r="M563">
        <v>309</v>
      </c>
      <c r="P563" s="3">
        <f t="shared" si="36"/>
        <v>309</v>
      </c>
    </row>
    <row r="564" spans="7:16" ht="12.75">
      <c r="G564" t="s">
        <v>148</v>
      </c>
      <c r="L564">
        <v>1</v>
      </c>
      <c r="M564">
        <v>119</v>
      </c>
      <c r="P564" s="3">
        <f t="shared" si="36"/>
        <v>119</v>
      </c>
    </row>
    <row r="565" spans="7:16" ht="12.75">
      <c r="G565" t="s">
        <v>150</v>
      </c>
      <c r="L565">
        <v>1</v>
      </c>
      <c r="M565">
        <v>159</v>
      </c>
      <c r="P565" s="33">
        <f t="shared" si="36"/>
        <v>159</v>
      </c>
    </row>
    <row r="566" spans="7:16" ht="12.75">
      <c r="G566" t="s">
        <v>15</v>
      </c>
      <c r="L566">
        <v>2</v>
      </c>
      <c r="M566">
        <v>390</v>
      </c>
      <c r="P566" s="33">
        <f t="shared" si="36"/>
        <v>780</v>
      </c>
    </row>
    <row r="567" spans="7:16" ht="12.75">
      <c r="G567" t="s">
        <v>16</v>
      </c>
      <c r="N567">
        <v>5</v>
      </c>
      <c r="O567">
        <v>59</v>
      </c>
      <c r="P567">
        <f>N567*O567</f>
        <v>295</v>
      </c>
    </row>
    <row r="568" spans="17:20" s="4" customFormat="1" ht="13.5" thickBot="1">
      <c r="Q568" s="4">
        <f>SUM(P553:P567)</f>
        <v>4111.5</v>
      </c>
      <c r="S568" s="20">
        <v>0</v>
      </c>
      <c r="T568" s="26"/>
    </row>
    <row r="569" spans="1:20" s="13" customFormat="1" ht="12.75">
      <c r="A569" s="12" t="s">
        <v>121</v>
      </c>
      <c r="G569" s="13" t="s">
        <v>130</v>
      </c>
      <c r="L569" s="13">
        <v>1</v>
      </c>
      <c r="M569" s="13">
        <v>269</v>
      </c>
      <c r="P569" s="17">
        <f aca="true" t="shared" si="37" ref="P569:P576">L569*M569</f>
        <v>269</v>
      </c>
      <c r="S569" s="23"/>
      <c r="T569" s="25"/>
    </row>
    <row r="570" spans="7:20" s="13" customFormat="1" ht="12.75">
      <c r="G570" s="13" t="s">
        <v>31</v>
      </c>
      <c r="L570" s="13">
        <v>2</v>
      </c>
      <c r="M570" s="13">
        <v>99</v>
      </c>
      <c r="P570" s="17">
        <f t="shared" si="37"/>
        <v>198</v>
      </c>
      <c r="S570" s="23"/>
      <c r="T570" s="25"/>
    </row>
    <row r="571" spans="7:20" s="13" customFormat="1" ht="12.75">
      <c r="G571" s="13" t="s">
        <v>32</v>
      </c>
      <c r="L571" s="13">
        <v>2</v>
      </c>
      <c r="M571" s="13">
        <v>129</v>
      </c>
      <c r="P571" s="17">
        <f t="shared" si="37"/>
        <v>258</v>
      </c>
      <c r="S571" s="23"/>
      <c r="T571" s="25"/>
    </row>
    <row r="572" spans="7:20" s="13" customFormat="1" ht="12.75">
      <c r="G572" s="13" t="s">
        <v>15</v>
      </c>
      <c r="L572" s="13">
        <v>2</v>
      </c>
      <c r="M572" s="13">
        <v>390</v>
      </c>
      <c r="P572" s="17">
        <f t="shared" si="37"/>
        <v>780</v>
      </c>
      <c r="S572" s="23"/>
      <c r="T572" s="25"/>
    </row>
    <row r="573" spans="7:20" s="13" customFormat="1" ht="12.75">
      <c r="G573" s="13" t="s">
        <v>20</v>
      </c>
      <c r="L573" s="13">
        <v>1</v>
      </c>
      <c r="M573" s="13">
        <v>169</v>
      </c>
      <c r="P573" s="17">
        <f t="shared" si="37"/>
        <v>169</v>
      </c>
      <c r="S573" s="23"/>
      <c r="T573" s="25"/>
    </row>
    <row r="574" spans="7:20" s="13" customFormat="1" ht="12.75">
      <c r="G574" s="13" t="s">
        <v>35</v>
      </c>
      <c r="L574" s="13">
        <v>1</v>
      </c>
      <c r="M574" s="13">
        <v>309</v>
      </c>
      <c r="P574" s="17">
        <f t="shared" si="37"/>
        <v>309</v>
      </c>
      <c r="S574" s="23"/>
      <c r="T574" s="25"/>
    </row>
    <row r="575" spans="7:20" s="13" customFormat="1" ht="12.75">
      <c r="G575" s="13" t="s">
        <v>135</v>
      </c>
      <c r="L575" s="13">
        <v>1</v>
      </c>
      <c r="M575" s="13">
        <v>99</v>
      </c>
      <c r="P575" s="17">
        <f t="shared" si="37"/>
        <v>99</v>
      </c>
      <c r="S575" s="23"/>
      <c r="T575" s="25"/>
    </row>
    <row r="576" spans="7:20" s="13" customFormat="1" ht="12.75">
      <c r="G576" s="13" t="s">
        <v>59</v>
      </c>
      <c r="L576" s="13">
        <v>3</v>
      </c>
      <c r="M576" s="13">
        <v>149</v>
      </c>
      <c r="P576" s="17">
        <f t="shared" si="37"/>
        <v>447</v>
      </c>
      <c r="S576" s="23"/>
      <c r="T576" s="25"/>
    </row>
    <row r="577" spans="7:20" s="13" customFormat="1" ht="12.75">
      <c r="G577" s="13" t="s">
        <v>16</v>
      </c>
      <c r="N577" s="13">
        <v>5</v>
      </c>
      <c r="O577" s="13">
        <v>59</v>
      </c>
      <c r="P577" s="13">
        <f>N577*O577</f>
        <v>295</v>
      </c>
      <c r="S577" s="23"/>
      <c r="T577" s="25"/>
    </row>
    <row r="578" spans="17:20" s="4" customFormat="1" ht="13.5" thickBot="1">
      <c r="Q578" s="4">
        <f>SUM(P569:P577)</f>
        <v>2824</v>
      </c>
      <c r="S578" s="21">
        <f>Q578*1.12</f>
        <v>3162.88</v>
      </c>
      <c r="T578" s="26">
        <v>2824</v>
      </c>
    </row>
    <row r="579" spans="1:20" s="13" customFormat="1" ht="12.75">
      <c r="A579" s="12" t="s">
        <v>122</v>
      </c>
      <c r="G579" s="13" t="s">
        <v>130</v>
      </c>
      <c r="L579" s="13">
        <v>2</v>
      </c>
      <c r="M579" s="13">
        <v>269</v>
      </c>
      <c r="P579" s="17">
        <f aca="true" t="shared" si="38" ref="P579:P586">L579*M579</f>
        <v>538</v>
      </c>
      <c r="S579" s="23"/>
      <c r="T579" s="25"/>
    </row>
    <row r="580" spans="7:20" s="13" customFormat="1" ht="12.75">
      <c r="G580" s="13" t="s">
        <v>21</v>
      </c>
      <c r="L580" s="13">
        <v>2</v>
      </c>
      <c r="M580" s="13">
        <v>179</v>
      </c>
      <c r="P580" s="17">
        <f t="shared" si="38"/>
        <v>358</v>
      </c>
      <c r="S580" s="23"/>
      <c r="T580" s="25"/>
    </row>
    <row r="581" spans="7:20" s="13" customFormat="1" ht="12.75">
      <c r="G581" s="13" t="s">
        <v>30</v>
      </c>
      <c r="L581" s="13">
        <v>2</v>
      </c>
      <c r="M581" s="13">
        <v>89</v>
      </c>
      <c r="P581" s="17">
        <f t="shared" si="38"/>
        <v>178</v>
      </c>
      <c r="S581" s="23"/>
      <c r="T581" s="25"/>
    </row>
    <row r="582" spans="7:20" s="13" customFormat="1" ht="12.75">
      <c r="G582" s="13" t="s">
        <v>31</v>
      </c>
      <c r="L582" s="13">
        <v>2</v>
      </c>
      <c r="M582" s="13">
        <v>99</v>
      </c>
      <c r="P582" s="17">
        <f t="shared" si="38"/>
        <v>198</v>
      </c>
      <c r="S582" s="23"/>
      <c r="T582" s="25"/>
    </row>
    <row r="583" spans="7:20" s="13" customFormat="1" ht="12.75">
      <c r="G583" s="13" t="s">
        <v>32</v>
      </c>
      <c r="L583" s="13">
        <v>2</v>
      </c>
      <c r="M583" s="13">
        <v>129</v>
      </c>
      <c r="P583" s="17">
        <f t="shared" si="38"/>
        <v>258</v>
      </c>
      <c r="S583" s="23"/>
      <c r="T583" s="25"/>
    </row>
    <row r="584" spans="7:20" s="13" customFormat="1" ht="12.75">
      <c r="G584" s="13" t="s">
        <v>158</v>
      </c>
      <c r="L584" s="13">
        <v>1</v>
      </c>
      <c r="M584" s="13">
        <v>169</v>
      </c>
      <c r="P584" s="17">
        <f t="shared" si="38"/>
        <v>169</v>
      </c>
      <c r="S584" s="23"/>
      <c r="T584" s="25"/>
    </row>
    <row r="585" spans="7:20" s="13" customFormat="1" ht="12.75">
      <c r="G585" s="13" t="s">
        <v>148</v>
      </c>
      <c r="L585" s="13">
        <v>1</v>
      </c>
      <c r="M585" s="13">
        <v>119</v>
      </c>
      <c r="P585" s="17">
        <f t="shared" si="38"/>
        <v>119</v>
      </c>
      <c r="S585" s="23"/>
      <c r="T585" s="25"/>
    </row>
    <row r="586" spans="7:20" s="13" customFormat="1" ht="12.75">
      <c r="G586" s="13" t="s">
        <v>15</v>
      </c>
      <c r="L586" s="13">
        <v>1</v>
      </c>
      <c r="M586" s="13">
        <v>390</v>
      </c>
      <c r="P586" s="17">
        <f t="shared" si="38"/>
        <v>390</v>
      </c>
      <c r="S586" s="23"/>
      <c r="T586" s="25"/>
    </row>
    <row r="587" spans="7:20" s="13" customFormat="1" ht="12.75">
      <c r="G587" s="13" t="s">
        <v>16</v>
      </c>
      <c r="N587" s="13">
        <v>1</v>
      </c>
      <c r="O587" s="13">
        <v>59</v>
      </c>
      <c r="P587" s="13">
        <f>N587*O587</f>
        <v>59</v>
      </c>
      <c r="S587" s="23"/>
      <c r="T587" s="25"/>
    </row>
    <row r="588" spans="17:20" s="4" customFormat="1" ht="13.5" thickBot="1">
      <c r="Q588" s="4">
        <f>SUM(P579:P587)</f>
        <v>2267</v>
      </c>
      <c r="S588" s="21">
        <f>Q588*1.12</f>
        <v>2539.0400000000004</v>
      </c>
      <c r="T588" s="26">
        <v>2103</v>
      </c>
    </row>
    <row r="589" spans="1:20" s="13" customFormat="1" ht="12.75">
      <c r="A589" s="19" t="s">
        <v>156</v>
      </c>
      <c r="G589" s="13" t="s">
        <v>130</v>
      </c>
      <c r="L589" s="13">
        <v>2</v>
      </c>
      <c r="M589" s="13">
        <v>269</v>
      </c>
      <c r="P589" s="17">
        <f aca="true" t="shared" si="39" ref="P589:P594">L589*M589</f>
        <v>538</v>
      </c>
      <c r="S589" s="23"/>
      <c r="T589" s="25"/>
    </row>
    <row r="590" spans="7:20" s="13" customFormat="1" ht="12.75">
      <c r="G590" s="13" t="s">
        <v>30</v>
      </c>
      <c r="L590" s="13">
        <v>2</v>
      </c>
      <c r="M590" s="13">
        <v>89</v>
      </c>
      <c r="P590" s="17">
        <f t="shared" si="39"/>
        <v>178</v>
      </c>
      <c r="S590" s="23"/>
      <c r="T590" s="25"/>
    </row>
    <row r="591" spans="7:20" s="13" customFormat="1" ht="12.75">
      <c r="G591" s="13" t="s">
        <v>31</v>
      </c>
      <c r="L591" s="13">
        <v>2</v>
      </c>
      <c r="M591" s="13">
        <v>99</v>
      </c>
      <c r="P591" s="17">
        <f t="shared" si="39"/>
        <v>198</v>
      </c>
      <c r="S591" s="23"/>
      <c r="T591" s="25"/>
    </row>
    <row r="592" spans="7:20" s="13" customFormat="1" ht="12.75">
      <c r="G592" s="13" t="s">
        <v>32</v>
      </c>
      <c r="L592" s="13">
        <v>1</v>
      </c>
      <c r="M592" s="13">
        <v>129</v>
      </c>
      <c r="P592" s="17">
        <f t="shared" si="39"/>
        <v>129</v>
      </c>
      <c r="S592" s="23"/>
      <c r="T592" s="25"/>
    </row>
    <row r="593" spans="6:20" s="13" customFormat="1" ht="12.75">
      <c r="F593" s="14"/>
      <c r="G593" s="14" t="s">
        <v>15</v>
      </c>
      <c r="H593" s="14"/>
      <c r="I593" s="14"/>
      <c r="J593" s="14"/>
      <c r="K593" s="14"/>
      <c r="L593" s="14">
        <v>1</v>
      </c>
      <c r="M593" s="14">
        <v>390</v>
      </c>
      <c r="N593" s="14"/>
      <c r="O593" s="14"/>
      <c r="P593" s="15">
        <f t="shared" si="39"/>
        <v>390</v>
      </c>
      <c r="Q593" s="14"/>
      <c r="S593" s="23"/>
      <c r="T593" s="25"/>
    </row>
    <row r="594" spans="7:20" s="13" customFormat="1" ht="12.75">
      <c r="G594" s="13" t="s">
        <v>65</v>
      </c>
      <c r="L594" s="13">
        <v>1</v>
      </c>
      <c r="M594" s="13">
        <v>129</v>
      </c>
      <c r="P594" s="17">
        <f t="shared" si="39"/>
        <v>129</v>
      </c>
      <c r="S594" s="23"/>
      <c r="T594" s="25"/>
    </row>
    <row r="595" spans="17:20" s="4" customFormat="1" ht="13.5" thickBot="1">
      <c r="Q595" s="4">
        <f>SUM(P589:P594)</f>
        <v>1562</v>
      </c>
      <c r="S595" s="21">
        <f>Q595*1.1</f>
        <v>1718.2</v>
      </c>
      <c r="T595" s="26">
        <f>1289+390</f>
        <v>1679</v>
      </c>
    </row>
    <row r="596" spans="1:20" s="13" customFormat="1" ht="12.75">
      <c r="A596" s="12" t="s">
        <v>123</v>
      </c>
      <c r="G596" s="13" t="s">
        <v>160</v>
      </c>
      <c r="L596" s="13">
        <v>1</v>
      </c>
      <c r="M596" s="13">
        <v>169</v>
      </c>
      <c r="P596" s="17">
        <f aca="true" t="shared" si="40" ref="P596:P603">L596*M596</f>
        <v>169</v>
      </c>
      <c r="S596" s="23"/>
      <c r="T596" s="25"/>
    </row>
    <row r="597" spans="7:20" s="13" customFormat="1" ht="12.75">
      <c r="G597" s="13" t="s">
        <v>21</v>
      </c>
      <c r="L597" s="13">
        <v>1</v>
      </c>
      <c r="M597" s="13">
        <v>179</v>
      </c>
      <c r="P597" s="17">
        <f t="shared" si="40"/>
        <v>179</v>
      </c>
      <c r="S597" s="23"/>
      <c r="T597" s="25"/>
    </row>
    <row r="598" spans="7:20" s="13" customFormat="1" ht="12.75">
      <c r="G598" s="13" t="s">
        <v>18</v>
      </c>
      <c r="L598" s="13">
        <v>2</v>
      </c>
      <c r="M598" s="13">
        <v>209</v>
      </c>
      <c r="P598" s="17">
        <f t="shared" si="40"/>
        <v>418</v>
      </c>
      <c r="S598" s="23"/>
      <c r="T598" s="25"/>
    </row>
    <row r="599" spans="7:20" s="13" customFormat="1" ht="12.75">
      <c r="G599" s="13" t="s">
        <v>23</v>
      </c>
      <c r="L599" s="13">
        <v>1</v>
      </c>
      <c r="M599" s="13">
        <v>159</v>
      </c>
      <c r="P599" s="17">
        <f t="shared" si="40"/>
        <v>159</v>
      </c>
      <c r="S599" s="23"/>
      <c r="T599" s="25"/>
    </row>
    <row r="600" spans="7:20" s="13" customFormat="1" ht="12.75">
      <c r="G600" s="13" t="s">
        <v>27</v>
      </c>
      <c r="L600" s="13">
        <v>1</v>
      </c>
      <c r="M600" s="13">
        <v>219</v>
      </c>
      <c r="P600" s="17">
        <f t="shared" si="40"/>
        <v>219</v>
      </c>
      <c r="Q600" s="13" t="s">
        <v>124</v>
      </c>
      <c r="S600" s="23"/>
      <c r="T600" s="25"/>
    </row>
    <row r="601" spans="7:20" s="13" customFormat="1" ht="12.75">
      <c r="G601" s="13" t="s">
        <v>15</v>
      </c>
      <c r="L601" s="13">
        <v>1</v>
      </c>
      <c r="M601" s="13">
        <v>390</v>
      </c>
      <c r="P601" s="17">
        <f t="shared" si="40"/>
        <v>390</v>
      </c>
      <c r="S601" s="23"/>
      <c r="T601" s="25"/>
    </row>
    <row r="602" spans="7:20" s="13" customFormat="1" ht="12.75">
      <c r="G602" s="13" t="s">
        <v>35</v>
      </c>
      <c r="L602" s="13">
        <v>1</v>
      </c>
      <c r="M602" s="13">
        <v>309</v>
      </c>
      <c r="P602" s="17">
        <f t="shared" si="40"/>
        <v>309</v>
      </c>
      <c r="S602" s="23"/>
      <c r="T602" s="25"/>
    </row>
    <row r="603" spans="7:20" s="13" customFormat="1" ht="12.75">
      <c r="G603" s="13" t="s">
        <v>159</v>
      </c>
      <c r="L603" s="13">
        <v>1</v>
      </c>
      <c r="M603" s="13">
        <v>149</v>
      </c>
      <c r="P603" s="17">
        <f t="shared" si="40"/>
        <v>149</v>
      </c>
      <c r="S603" s="23"/>
      <c r="T603" s="25"/>
    </row>
    <row r="604" spans="17:20" s="4" customFormat="1" ht="13.5" thickBot="1">
      <c r="Q604" s="4">
        <f>SUM(P596:P603)</f>
        <v>1992</v>
      </c>
      <c r="S604" s="21">
        <f>Q604*1.12</f>
        <v>2231.0400000000004</v>
      </c>
      <c r="T604" s="26">
        <v>2231</v>
      </c>
    </row>
    <row r="605" spans="1:20" s="13" customFormat="1" ht="12.75">
      <c r="A605" s="12" t="s">
        <v>125</v>
      </c>
      <c r="G605" s="31" t="s">
        <v>15</v>
      </c>
      <c r="H605" s="31"/>
      <c r="I605" s="31"/>
      <c r="J605" s="31"/>
      <c r="K605" s="31"/>
      <c r="L605" s="31">
        <v>0.5</v>
      </c>
      <c r="M605" s="31">
        <v>390</v>
      </c>
      <c r="N605" s="31"/>
      <c r="O605" s="31"/>
      <c r="P605" s="32">
        <f>L605*M605</f>
        <v>195</v>
      </c>
      <c r="S605" s="23"/>
      <c r="T605" s="25"/>
    </row>
    <row r="606" spans="1:20" s="13" customFormat="1" ht="12.75">
      <c r="A606" s="12"/>
      <c r="G606" s="16" t="s">
        <v>131</v>
      </c>
      <c r="H606" s="16"/>
      <c r="I606" s="16"/>
      <c r="J606" s="16"/>
      <c r="K606" s="16"/>
      <c r="L606" s="16">
        <v>1</v>
      </c>
      <c r="M606" s="16">
        <v>179</v>
      </c>
      <c r="N606" s="16"/>
      <c r="O606" s="16"/>
      <c r="P606" s="17">
        <f>L606*M606</f>
        <v>179</v>
      </c>
      <c r="Q606" s="16" t="s">
        <v>132</v>
      </c>
      <c r="S606" s="23"/>
      <c r="T606" s="25"/>
    </row>
    <row r="607" spans="7:20" s="13" customFormat="1" ht="12.75">
      <c r="G607" s="16" t="s">
        <v>32</v>
      </c>
      <c r="H607" s="16"/>
      <c r="I607" s="16"/>
      <c r="J607" s="16"/>
      <c r="K607" s="16"/>
      <c r="L607" s="16">
        <v>1</v>
      </c>
      <c r="M607" s="16">
        <v>129</v>
      </c>
      <c r="N607" s="16"/>
      <c r="O607" s="16"/>
      <c r="P607" s="17">
        <f>L607*M607</f>
        <v>129</v>
      </c>
      <c r="Q607" s="16"/>
      <c r="S607" s="23"/>
      <c r="T607" s="25"/>
    </row>
    <row r="608" spans="7:20" s="13" customFormat="1" ht="12.75">
      <c r="G608" s="13" t="s">
        <v>16</v>
      </c>
      <c r="N608" s="13">
        <v>2</v>
      </c>
      <c r="O608" s="13">
        <v>59</v>
      </c>
      <c r="P608" s="13">
        <f>N608*O608</f>
        <v>118</v>
      </c>
      <c r="S608" s="23"/>
      <c r="T608" s="25"/>
    </row>
    <row r="609" spans="7:20" s="13" customFormat="1" ht="12.75">
      <c r="G609" s="13" t="s">
        <v>30</v>
      </c>
      <c r="L609" s="13">
        <v>0.5</v>
      </c>
      <c r="M609" s="13">
        <v>89</v>
      </c>
      <c r="P609" s="17">
        <f>L609*M609</f>
        <v>44.5</v>
      </c>
      <c r="S609" s="23"/>
      <c r="T609" s="25"/>
    </row>
    <row r="610" spans="7:20" s="13" customFormat="1" ht="12.75">
      <c r="G610" s="13" t="s">
        <v>31</v>
      </c>
      <c r="L610" s="13">
        <v>0.5</v>
      </c>
      <c r="M610" s="13">
        <v>99</v>
      </c>
      <c r="P610" s="17">
        <f>L610*M610</f>
        <v>49.5</v>
      </c>
      <c r="S610" s="23"/>
      <c r="T610" s="25"/>
    </row>
    <row r="611" spans="7:20" s="13" customFormat="1" ht="12.75">
      <c r="G611" s="13" t="s">
        <v>35</v>
      </c>
      <c r="L611" s="13">
        <v>0.5</v>
      </c>
      <c r="M611" s="13">
        <v>309</v>
      </c>
      <c r="P611" s="13">
        <f>L611*M611</f>
        <v>154.5</v>
      </c>
      <c r="S611" s="23"/>
      <c r="T611" s="25"/>
    </row>
    <row r="612" spans="7:20" s="13" customFormat="1" ht="12.75">
      <c r="G612" s="13" t="s">
        <v>20</v>
      </c>
      <c r="L612" s="13">
        <v>1</v>
      </c>
      <c r="M612" s="13">
        <v>169</v>
      </c>
      <c r="P612" s="17">
        <f>L612*M612</f>
        <v>169</v>
      </c>
      <c r="S612" s="23"/>
      <c r="T612" s="25"/>
    </row>
    <row r="613" spans="17:20" s="4" customFormat="1" ht="13.5" thickBot="1">
      <c r="Q613" s="4">
        <f>SUM(P605:P612)</f>
        <v>1038.5</v>
      </c>
      <c r="S613" s="21">
        <f>Q613*1.15</f>
        <v>1194.2749999999999</v>
      </c>
      <c r="T613" s="26">
        <f>685+225</f>
        <v>910</v>
      </c>
    </row>
    <row r="614" spans="1:20" s="13" customFormat="1" ht="12.75">
      <c r="A614" s="12" t="s">
        <v>126</v>
      </c>
      <c r="G614" s="14" t="s">
        <v>19</v>
      </c>
      <c r="H614" s="14"/>
      <c r="I614" s="14"/>
      <c r="J614" s="14"/>
      <c r="K614" s="14"/>
      <c r="L614" s="14">
        <v>1</v>
      </c>
      <c r="M614" s="14">
        <v>0</v>
      </c>
      <c r="N614" s="14"/>
      <c r="O614" s="14"/>
      <c r="P614" s="15">
        <f aca="true" t="shared" si="41" ref="P614:P621">L614*M614</f>
        <v>0</v>
      </c>
      <c r="S614" s="23"/>
      <c r="T614" s="25"/>
    </row>
    <row r="615" spans="7:20" s="13" customFormat="1" ht="12.75">
      <c r="G615" s="14" t="s">
        <v>15</v>
      </c>
      <c r="H615" s="14"/>
      <c r="I615" s="14"/>
      <c r="J615" s="14"/>
      <c r="K615" s="14"/>
      <c r="L615" s="14">
        <v>1</v>
      </c>
      <c r="M615" s="14">
        <v>390</v>
      </c>
      <c r="N615" s="14"/>
      <c r="O615" s="14"/>
      <c r="P615" s="15">
        <f t="shared" si="41"/>
        <v>390</v>
      </c>
      <c r="S615" s="23"/>
      <c r="T615" s="25"/>
    </row>
    <row r="616" spans="7:20" s="13" customFormat="1" ht="12.75">
      <c r="G616" s="13" t="s">
        <v>59</v>
      </c>
      <c r="L616" s="13">
        <v>1</v>
      </c>
      <c r="M616" s="13">
        <v>149</v>
      </c>
      <c r="P616" s="17">
        <f t="shared" si="41"/>
        <v>149</v>
      </c>
      <c r="S616" s="23"/>
      <c r="T616" s="25"/>
    </row>
    <row r="617" spans="7:20" s="13" customFormat="1" ht="12.75">
      <c r="G617" s="13" t="s">
        <v>135</v>
      </c>
      <c r="L617" s="13">
        <v>1</v>
      </c>
      <c r="M617" s="13">
        <v>99</v>
      </c>
      <c r="P617" s="17">
        <f t="shared" si="41"/>
        <v>99</v>
      </c>
      <c r="S617" s="23"/>
      <c r="T617" s="25"/>
    </row>
    <row r="618" spans="7:20" s="13" customFormat="1" ht="12.75">
      <c r="G618" s="13" t="s">
        <v>30</v>
      </c>
      <c r="L618" s="13">
        <v>1</v>
      </c>
      <c r="M618" s="13">
        <v>89</v>
      </c>
      <c r="P618" s="17">
        <f t="shared" si="41"/>
        <v>89</v>
      </c>
      <c r="S618" s="23"/>
      <c r="T618" s="25"/>
    </row>
    <row r="619" spans="7:20" s="13" customFormat="1" ht="12.75">
      <c r="G619" s="13" t="s">
        <v>31</v>
      </c>
      <c r="L619" s="13">
        <v>1</v>
      </c>
      <c r="M619" s="13">
        <v>99</v>
      </c>
      <c r="P619" s="17">
        <f t="shared" si="41"/>
        <v>99</v>
      </c>
      <c r="S619" s="23"/>
      <c r="T619" s="25"/>
    </row>
    <row r="620" spans="7:20" s="13" customFormat="1" ht="12.75">
      <c r="G620" s="13" t="s">
        <v>137</v>
      </c>
      <c r="L620" s="13">
        <v>1</v>
      </c>
      <c r="M620" s="13">
        <v>89</v>
      </c>
      <c r="P620" s="17">
        <f t="shared" si="41"/>
        <v>89</v>
      </c>
      <c r="S620" s="23"/>
      <c r="T620" s="25"/>
    </row>
    <row r="621" spans="7:20" s="13" customFormat="1" ht="12.75">
      <c r="G621" s="13" t="s">
        <v>32</v>
      </c>
      <c r="L621" s="13">
        <v>1</v>
      </c>
      <c r="M621" s="13">
        <v>129</v>
      </c>
      <c r="P621" s="17">
        <f t="shared" si="41"/>
        <v>129</v>
      </c>
      <c r="S621" s="23"/>
      <c r="T621" s="25"/>
    </row>
    <row r="622" spans="17:20" s="4" customFormat="1" ht="13.5" thickBot="1">
      <c r="Q622" s="4">
        <f>SUM(P614:P621)</f>
        <v>1044</v>
      </c>
      <c r="S622" s="21">
        <f>Q622*1.15</f>
        <v>1200.6</v>
      </c>
      <c r="T622" s="26">
        <f>752+449</f>
        <v>1201</v>
      </c>
    </row>
    <row r="623" spans="1:20" s="13" customFormat="1" ht="12.75">
      <c r="A623" s="12" t="s">
        <v>127</v>
      </c>
      <c r="G623" s="13" t="s">
        <v>144</v>
      </c>
      <c r="L623" s="13">
        <v>1</v>
      </c>
      <c r="M623" s="13">
        <v>89</v>
      </c>
      <c r="P623" s="17">
        <f aca="true" t="shared" si="42" ref="P623:P632">L623*M623</f>
        <v>89</v>
      </c>
      <c r="S623" s="23"/>
      <c r="T623" s="25"/>
    </row>
    <row r="624" spans="7:20" s="13" customFormat="1" ht="12.75">
      <c r="G624" s="13" t="s">
        <v>30</v>
      </c>
      <c r="L624" s="13">
        <v>1</v>
      </c>
      <c r="M624" s="13">
        <v>89</v>
      </c>
      <c r="P624" s="17">
        <f t="shared" si="42"/>
        <v>89</v>
      </c>
      <c r="S624" s="23"/>
      <c r="T624" s="25"/>
    </row>
    <row r="625" spans="7:20" s="13" customFormat="1" ht="12.75">
      <c r="G625" s="13" t="s">
        <v>31</v>
      </c>
      <c r="L625" s="13">
        <v>1</v>
      </c>
      <c r="M625" s="13">
        <v>99</v>
      </c>
      <c r="P625" s="17">
        <f t="shared" si="42"/>
        <v>99</v>
      </c>
      <c r="S625" s="23"/>
      <c r="T625" s="25"/>
    </row>
    <row r="626" spans="7:20" s="13" customFormat="1" ht="12.75">
      <c r="G626" s="13" t="s">
        <v>32</v>
      </c>
      <c r="L626" s="13">
        <v>1</v>
      </c>
      <c r="M626" s="13">
        <v>129</v>
      </c>
      <c r="P626" s="17">
        <f t="shared" si="42"/>
        <v>129</v>
      </c>
      <c r="S626" s="23"/>
      <c r="T626" s="25"/>
    </row>
    <row r="627" spans="7:20" s="13" customFormat="1" ht="12.75">
      <c r="G627" s="13" t="s">
        <v>55</v>
      </c>
      <c r="L627" s="13">
        <v>1</v>
      </c>
      <c r="M627" s="13">
        <v>229</v>
      </c>
      <c r="P627" s="17">
        <f t="shared" si="42"/>
        <v>229</v>
      </c>
      <c r="S627" s="23"/>
      <c r="T627" s="25"/>
    </row>
    <row r="628" spans="7:20" s="13" customFormat="1" ht="12.75">
      <c r="G628" s="13" t="s">
        <v>59</v>
      </c>
      <c r="L628" s="13">
        <v>1</v>
      </c>
      <c r="M628" s="13">
        <v>149</v>
      </c>
      <c r="P628" s="17">
        <f t="shared" si="42"/>
        <v>149</v>
      </c>
      <c r="S628" s="23"/>
      <c r="T628" s="25"/>
    </row>
    <row r="629" spans="7:20" s="13" customFormat="1" ht="12.75">
      <c r="G629" s="13" t="s">
        <v>18</v>
      </c>
      <c r="L629" s="13">
        <v>1</v>
      </c>
      <c r="M629" s="13">
        <v>209</v>
      </c>
      <c r="P629" s="17">
        <f t="shared" si="42"/>
        <v>209</v>
      </c>
      <c r="S629" s="23"/>
      <c r="T629" s="25"/>
    </row>
    <row r="630" spans="7:20" s="13" customFormat="1" ht="12.75">
      <c r="G630" s="13" t="s">
        <v>135</v>
      </c>
      <c r="L630" s="13">
        <v>1</v>
      </c>
      <c r="M630" s="13">
        <v>99</v>
      </c>
      <c r="P630" s="17">
        <f t="shared" si="42"/>
        <v>99</v>
      </c>
      <c r="S630" s="23"/>
      <c r="T630" s="25"/>
    </row>
    <row r="631" spans="7:20" s="13" customFormat="1" ht="12.75">
      <c r="G631" s="13" t="s">
        <v>145</v>
      </c>
      <c r="L631" s="13">
        <v>1</v>
      </c>
      <c r="M631" s="13">
        <v>119</v>
      </c>
      <c r="P631" s="17">
        <f t="shared" si="42"/>
        <v>119</v>
      </c>
      <c r="S631" s="23"/>
      <c r="T631" s="25"/>
    </row>
    <row r="632" spans="7:20" s="13" customFormat="1" ht="12.75">
      <c r="G632" s="13" t="s">
        <v>146</v>
      </c>
      <c r="L632" s="13">
        <v>1</v>
      </c>
      <c r="M632" s="13">
        <v>159</v>
      </c>
      <c r="P632" s="17">
        <f t="shared" si="42"/>
        <v>159</v>
      </c>
      <c r="S632" s="23"/>
      <c r="T632" s="25"/>
    </row>
    <row r="633" spans="7:20" s="13" customFormat="1" ht="12.75">
      <c r="G633" s="13" t="s">
        <v>15</v>
      </c>
      <c r="L633" s="13">
        <v>0.5</v>
      </c>
      <c r="M633" s="13">
        <v>390</v>
      </c>
      <c r="P633" s="17">
        <f>L633*M633</f>
        <v>195</v>
      </c>
      <c r="S633" s="23"/>
      <c r="T633" s="25"/>
    </row>
    <row r="634" spans="7:20" s="13" customFormat="1" ht="12.75">
      <c r="G634" s="13" t="s">
        <v>16</v>
      </c>
      <c r="N634" s="13">
        <v>2</v>
      </c>
      <c r="O634" s="13">
        <v>59</v>
      </c>
      <c r="P634" s="13">
        <f>N634*O634</f>
        <v>118</v>
      </c>
      <c r="S634" s="23"/>
      <c r="T634" s="25"/>
    </row>
    <row r="635" spans="17:20" s="4" customFormat="1" ht="13.5" thickBot="1">
      <c r="Q635" s="4">
        <f>SUM(P623:P634)</f>
        <v>1683</v>
      </c>
      <c r="S635" s="21">
        <f>Q635*1.1</f>
        <v>1851.3000000000002</v>
      </c>
      <c r="T635" s="26">
        <v>1851</v>
      </c>
    </row>
    <row r="636" spans="1:20" s="13" customFormat="1" ht="12.75">
      <c r="A636" s="12" t="s">
        <v>128</v>
      </c>
      <c r="G636" s="13" t="s">
        <v>20</v>
      </c>
      <c r="L636" s="13">
        <v>1</v>
      </c>
      <c r="M636" s="13">
        <v>169</v>
      </c>
      <c r="P636" s="17">
        <f>L636*M636</f>
        <v>169</v>
      </c>
      <c r="S636" s="23"/>
      <c r="T636" s="25"/>
    </row>
    <row r="637" spans="1:20" s="13" customFormat="1" ht="12.75">
      <c r="A637" s="12"/>
      <c r="G637" s="13" t="s">
        <v>144</v>
      </c>
      <c r="L637" s="13">
        <v>2</v>
      </c>
      <c r="M637" s="13">
        <v>89</v>
      </c>
      <c r="P637" s="17">
        <f>L637*M637</f>
        <v>178</v>
      </c>
      <c r="S637" s="23"/>
      <c r="T637" s="25"/>
    </row>
    <row r="638" spans="1:20" s="13" customFormat="1" ht="12.75">
      <c r="A638" s="12"/>
      <c r="G638" s="13" t="s">
        <v>135</v>
      </c>
      <c r="L638" s="13">
        <v>2</v>
      </c>
      <c r="M638" s="13">
        <v>99</v>
      </c>
      <c r="P638" s="17">
        <f>L638*M638</f>
        <v>198</v>
      </c>
      <c r="S638" s="23"/>
      <c r="T638" s="25"/>
    </row>
    <row r="639" spans="7:20" s="13" customFormat="1" ht="12.75">
      <c r="G639" s="13" t="s">
        <v>21</v>
      </c>
      <c r="L639" s="13">
        <v>2</v>
      </c>
      <c r="M639" s="13">
        <v>269</v>
      </c>
      <c r="P639" s="17">
        <f>L639*M639</f>
        <v>538</v>
      </c>
      <c r="Q639" s="13" t="s">
        <v>147</v>
      </c>
      <c r="S639" s="23"/>
      <c r="T639" s="25"/>
    </row>
    <row r="640" spans="17:20" s="4" customFormat="1" ht="13.5" thickBot="1">
      <c r="Q640" s="4">
        <f>SUM(P636:P639)</f>
        <v>1083</v>
      </c>
      <c r="S640" s="21">
        <f>Q640*1.15</f>
        <v>1245.4499999999998</v>
      </c>
      <c r="T640" s="26">
        <v>1245</v>
      </c>
    </row>
    <row r="641" spans="1:20" s="13" customFormat="1" ht="12.75">
      <c r="A641" s="12" t="s">
        <v>161</v>
      </c>
      <c r="G641" s="13" t="s">
        <v>30</v>
      </c>
      <c r="L641" s="13">
        <v>1</v>
      </c>
      <c r="M641" s="13">
        <v>89</v>
      </c>
      <c r="P641" s="17">
        <f aca="true" t="shared" si="43" ref="P641:P650">L641*M641</f>
        <v>89</v>
      </c>
      <c r="S641" s="23"/>
      <c r="T641" s="25"/>
    </row>
    <row r="642" spans="7:20" s="13" customFormat="1" ht="12.75">
      <c r="G642" s="13" t="s">
        <v>31</v>
      </c>
      <c r="L642" s="13">
        <v>1</v>
      </c>
      <c r="M642" s="13">
        <v>99</v>
      </c>
      <c r="P642" s="17">
        <f t="shared" si="43"/>
        <v>99</v>
      </c>
      <c r="S642" s="23"/>
      <c r="T642" s="25"/>
    </row>
    <row r="643" spans="7:20" s="13" customFormat="1" ht="12.75">
      <c r="G643" s="13" t="s">
        <v>55</v>
      </c>
      <c r="L643" s="13">
        <v>1</v>
      </c>
      <c r="M643" s="13">
        <v>229</v>
      </c>
      <c r="P643" s="17">
        <f t="shared" si="43"/>
        <v>229</v>
      </c>
      <c r="S643" s="23"/>
      <c r="T643" s="25"/>
    </row>
    <row r="644" spans="7:20" s="13" customFormat="1" ht="12.75">
      <c r="G644" s="13" t="s">
        <v>35</v>
      </c>
      <c r="L644" s="13">
        <v>1</v>
      </c>
      <c r="M644" s="13">
        <v>309</v>
      </c>
      <c r="P644" s="17">
        <f t="shared" si="43"/>
        <v>309</v>
      </c>
      <c r="S644" s="23"/>
      <c r="T644" s="25"/>
    </row>
    <row r="645" spans="7:20" s="13" customFormat="1" ht="12.75">
      <c r="G645" s="13" t="s">
        <v>65</v>
      </c>
      <c r="L645" s="13">
        <v>1</v>
      </c>
      <c r="M645" s="13">
        <v>129</v>
      </c>
      <c r="P645" s="17">
        <f t="shared" si="43"/>
        <v>129</v>
      </c>
      <c r="S645" s="23"/>
      <c r="T645" s="25"/>
    </row>
    <row r="646" spans="7:20" s="13" customFormat="1" ht="12.75">
      <c r="G646" s="13" t="s">
        <v>39</v>
      </c>
      <c r="L646" s="13">
        <v>2</v>
      </c>
      <c r="M646" s="13">
        <v>269</v>
      </c>
      <c r="P646" s="17">
        <f t="shared" si="43"/>
        <v>538</v>
      </c>
      <c r="S646" s="23"/>
      <c r="T646" s="25"/>
    </row>
    <row r="647" spans="7:20" s="13" customFormat="1" ht="12.75">
      <c r="G647" s="13" t="s">
        <v>18</v>
      </c>
      <c r="L647" s="13">
        <v>2</v>
      </c>
      <c r="M647" s="13">
        <v>209</v>
      </c>
      <c r="P647" s="17">
        <f t="shared" si="43"/>
        <v>418</v>
      </c>
      <c r="S647" s="23"/>
      <c r="T647" s="25"/>
    </row>
    <row r="648" spans="7:20" s="13" customFormat="1" ht="12.75">
      <c r="G648" s="13" t="s">
        <v>15</v>
      </c>
      <c r="L648" s="13">
        <v>1</v>
      </c>
      <c r="M648" s="13">
        <v>390</v>
      </c>
      <c r="P648" s="13">
        <f t="shared" si="43"/>
        <v>390</v>
      </c>
      <c r="S648" s="23"/>
      <c r="T648" s="25"/>
    </row>
    <row r="649" spans="7:20" s="13" customFormat="1" ht="12.75">
      <c r="G649" s="13" t="s">
        <v>20</v>
      </c>
      <c r="L649" s="13">
        <v>1</v>
      </c>
      <c r="M649" s="13">
        <v>169</v>
      </c>
      <c r="P649" s="17">
        <f t="shared" si="43"/>
        <v>169</v>
      </c>
      <c r="S649" s="23"/>
      <c r="T649" s="25"/>
    </row>
    <row r="650" spans="7:20" s="13" customFormat="1" ht="12.75">
      <c r="G650" s="13" t="s">
        <v>159</v>
      </c>
      <c r="L650" s="13">
        <v>2</v>
      </c>
      <c r="M650" s="13">
        <v>149</v>
      </c>
      <c r="P650" s="17">
        <f t="shared" si="43"/>
        <v>298</v>
      </c>
      <c r="S650" s="23"/>
      <c r="T650" s="25"/>
    </row>
    <row r="651" spans="17:20" s="4" customFormat="1" ht="13.5" thickBot="1">
      <c r="Q651" s="4">
        <f>SUM(P641:P650)</f>
        <v>2668</v>
      </c>
      <c r="S651" s="21">
        <f>Q651*1.12</f>
        <v>2988.1600000000003</v>
      </c>
      <c r="T651" s="26">
        <v>2988</v>
      </c>
    </row>
    <row r="652" spans="1:20" s="13" customFormat="1" ht="12.75">
      <c r="A652" s="19" t="s">
        <v>79</v>
      </c>
      <c r="B652" s="13">
        <v>2</v>
      </c>
      <c r="G652" s="13" t="s">
        <v>130</v>
      </c>
      <c r="L652" s="13">
        <v>0.5</v>
      </c>
      <c r="M652" s="13">
        <v>269</v>
      </c>
      <c r="P652" s="17">
        <f>L652*M652</f>
        <v>134.5</v>
      </c>
      <c r="S652" s="23"/>
      <c r="T652" s="25"/>
    </row>
    <row r="653" spans="7:20" s="13" customFormat="1" ht="12.75">
      <c r="G653" s="13" t="s">
        <v>18</v>
      </c>
      <c r="L653" s="13">
        <v>0.5</v>
      </c>
      <c r="M653" s="13">
        <v>209</v>
      </c>
      <c r="P653" s="17">
        <f>L653*M653</f>
        <v>104.5</v>
      </c>
      <c r="S653" s="23"/>
      <c r="T653" s="25"/>
    </row>
    <row r="654" spans="7:20" s="13" customFormat="1" ht="12.75">
      <c r="G654" s="13" t="s">
        <v>140</v>
      </c>
      <c r="L654" s="13">
        <v>0.5</v>
      </c>
      <c r="M654" s="13">
        <v>149</v>
      </c>
      <c r="P654" s="17">
        <f>L654*M654</f>
        <v>74.5</v>
      </c>
      <c r="S654" s="23"/>
      <c r="T654" s="25"/>
    </row>
    <row r="655" spans="17:20" s="4" customFormat="1" ht="13.5" thickBot="1">
      <c r="Q655" s="4">
        <f>SUM(P652:P654)</f>
        <v>313.5</v>
      </c>
      <c r="S655" s="21">
        <f>Q655*1.15</f>
        <v>360.525</v>
      </c>
      <c r="T655" s="26"/>
    </row>
    <row r="656" spans="1:20" s="13" customFormat="1" ht="12.75">
      <c r="A656" s="12" t="s">
        <v>162</v>
      </c>
      <c r="G656" s="13" t="s">
        <v>27</v>
      </c>
      <c r="L656" s="13">
        <v>1</v>
      </c>
      <c r="M656" s="13">
        <v>219</v>
      </c>
      <c r="P656" s="17">
        <f aca="true" t="shared" si="44" ref="P656:P663">L656*M656</f>
        <v>219</v>
      </c>
      <c r="S656" s="23"/>
      <c r="T656" s="25"/>
    </row>
    <row r="657" spans="7:20" s="13" customFormat="1" ht="12.75">
      <c r="G657" s="13" t="s">
        <v>23</v>
      </c>
      <c r="L657" s="13">
        <v>1</v>
      </c>
      <c r="M657" s="13">
        <v>159</v>
      </c>
      <c r="P657" s="17">
        <f t="shared" si="44"/>
        <v>159</v>
      </c>
      <c r="S657" s="23"/>
      <c r="T657" s="25"/>
    </row>
    <row r="658" spans="7:20" s="13" customFormat="1" ht="12.75">
      <c r="G658" s="13" t="s">
        <v>21</v>
      </c>
      <c r="L658" s="13">
        <v>1</v>
      </c>
      <c r="M658" s="13">
        <v>179</v>
      </c>
      <c r="P658" s="17">
        <f t="shared" si="44"/>
        <v>179</v>
      </c>
      <c r="S658" s="23"/>
      <c r="T658" s="25"/>
    </row>
    <row r="659" spans="7:20" s="13" customFormat="1" ht="12.75">
      <c r="G659" s="13" t="s">
        <v>144</v>
      </c>
      <c r="L659" s="13">
        <v>1</v>
      </c>
      <c r="M659" s="13">
        <v>89</v>
      </c>
      <c r="P659" s="17">
        <f t="shared" si="44"/>
        <v>89</v>
      </c>
      <c r="S659" s="23"/>
      <c r="T659" s="25"/>
    </row>
    <row r="660" spans="7:20" s="13" customFormat="1" ht="12.75">
      <c r="G660" s="13" t="s">
        <v>151</v>
      </c>
      <c r="L660" s="13">
        <v>0.5</v>
      </c>
      <c r="P660" s="17">
        <f t="shared" si="44"/>
        <v>0</v>
      </c>
      <c r="S660" s="23"/>
      <c r="T660" s="25"/>
    </row>
    <row r="661" spans="7:20" s="13" customFormat="1" ht="12.75">
      <c r="G661" s="13" t="s">
        <v>163</v>
      </c>
      <c r="L661" s="13">
        <v>0.5</v>
      </c>
      <c r="P661" s="17">
        <f t="shared" si="44"/>
        <v>0</v>
      </c>
      <c r="S661" s="23"/>
      <c r="T661" s="25"/>
    </row>
    <row r="662" spans="7:20" s="13" customFormat="1" ht="12.75">
      <c r="G662" s="13" t="s">
        <v>164</v>
      </c>
      <c r="L662" s="13">
        <v>0.5</v>
      </c>
      <c r="M662" s="13">
        <v>349</v>
      </c>
      <c r="P662" s="17">
        <f t="shared" si="44"/>
        <v>174.5</v>
      </c>
      <c r="S662" s="23"/>
      <c r="T662" s="25"/>
    </row>
    <row r="663" spans="7:20" s="13" customFormat="1" ht="12.75">
      <c r="G663" s="13" t="s">
        <v>15</v>
      </c>
      <c r="L663" s="13">
        <v>1</v>
      </c>
      <c r="M663" s="13">
        <v>390</v>
      </c>
      <c r="P663" s="17">
        <f t="shared" si="44"/>
        <v>390</v>
      </c>
      <c r="S663" s="23"/>
      <c r="T663" s="25"/>
    </row>
    <row r="664" spans="17:20" s="4" customFormat="1" ht="13.5" thickBot="1">
      <c r="Q664" s="4">
        <f>SUM(P656:P663)</f>
        <v>1210.5</v>
      </c>
      <c r="S664" s="21">
        <f>Q664*1.15</f>
        <v>1392.0749999999998</v>
      </c>
      <c r="T664" s="26">
        <v>743</v>
      </c>
    </row>
    <row r="665" spans="1:20" s="13" customFormat="1" ht="12.75">
      <c r="A665" s="12" t="s">
        <v>167</v>
      </c>
      <c r="G665" s="13" t="s">
        <v>55</v>
      </c>
      <c r="L665" s="13">
        <v>2.5</v>
      </c>
      <c r="M665" s="13">
        <v>229</v>
      </c>
      <c r="P665" s="17">
        <f aca="true" t="shared" si="45" ref="P665:P672">L665*M665</f>
        <v>572.5</v>
      </c>
      <c r="S665" s="23"/>
      <c r="T665" s="25"/>
    </row>
    <row r="666" spans="7:20" s="13" customFormat="1" ht="12.75">
      <c r="G666" s="13" t="s">
        <v>23</v>
      </c>
      <c r="L666" s="13">
        <v>1</v>
      </c>
      <c r="M666" s="13">
        <v>159</v>
      </c>
      <c r="P666" s="17">
        <f t="shared" si="45"/>
        <v>159</v>
      </c>
      <c r="S666" s="23"/>
      <c r="T666" s="25"/>
    </row>
    <row r="667" spans="7:20" s="13" customFormat="1" ht="12.75">
      <c r="G667" s="13" t="s">
        <v>18</v>
      </c>
      <c r="L667" s="13">
        <v>0.5</v>
      </c>
      <c r="M667" s="13">
        <v>209</v>
      </c>
      <c r="P667" s="17">
        <f t="shared" si="45"/>
        <v>104.5</v>
      </c>
      <c r="S667" s="23"/>
      <c r="T667" s="25"/>
    </row>
    <row r="668" spans="7:20" s="13" customFormat="1" ht="12.75">
      <c r="G668" s="13" t="s">
        <v>39</v>
      </c>
      <c r="L668" s="13">
        <v>1</v>
      </c>
      <c r="M668" s="13">
        <v>269</v>
      </c>
      <c r="P668" s="17">
        <f t="shared" si="45"/>
        <v>269</v>
      </c>
      <c r="S668" s="23"/>
      <c r="T668" s="25"/>
    </row>
    <row r="669" spans="7:20" s="13" customFormat="1" ht="12.75">
      <c r="G669" s="13" t="s">
        <v>21</v>
      </c>
      <c r="L669" s="13">
        <v>1</v>
      </c>
      <c r="M669" s="13">
        <v>179</v>
      </c>
      <c r="P669" s="17">
        <f t="shared" si="45"/>
        <v>179</v>
      </c>
      <c r="S669" s="23"/>
      <c r="T669" s="25"/>
    </row>
    <row r="670" spans="7:20" s="13" customFormat="1" ht="12.75">
      <c r="G670" s="13" t="s">
        <v>129</v>
      </c>
      <c r="L670" s="13">
        <v>2</v>
      </c>
      <c r="M670" s="13">
        <v>179</v>
      </c>
      <c r="P670" s="17">
        <f t="shared" si="45"/>
        <v>358</v>
      </c>
      <c r="S670" s="23"/>
      <c r="T670" s="25"/>
    </row>
    <row r="671" spans="7:20" s="13" customFormat="1" ht="12.75">
      <c r="G671" s="13" t="s">
        <v>30</v>
      </c>
      <c r="L671" s="13">
        <v>3.5</v>
      </c>
      <c r="M671" s="13">
        <v>89</v>
      </c>
      <c r="P671" s="17">
        <f t="shared" si="45"/>
        <v>311.5</v>
      </c>
      <c r="S671" s="23"/>
      <c r="T671" s="25"/>
    </row>
    <row r="672" spans="7:20" s="13" customFormat="1" ht="12.75">
      <c r="G672" s="13" t="s">
        <v>31</v>
      </c>
      <c r="L672" s="13">
        <v>1.5</v>
      </c>
      <c r="M672" s="13">
        <v>99</v>
      </c>
      <c r="P672" s="17">
        <f t="shared" si="45"/>
        <v>148.5</v>
      </c>
      <c r="S672" s="23"/>
      <c r="T672" s="25"/>
    </row>
    <row r="673" spans="7:20" s="13" customFormat="1" ht="12.75">
      <c r="G673" s="13" t="s">
        <v>16</v>
      </c>
      <c r="N673" s="13">
        <v>2</v>
      </c>
      <c r="O673" s="13">
        <v>59</v>
      </c>
      <c r="P673" s="13">
        <f>N673*O673</f>
        <v>118</v>
      </c>
      <c r="S673" s="23"/>
      <c r="T673" s="25"/>
    </row>
    <row r="674" spans="7:20" s="13" customFormat="1" ht="12.75">
      <c r="G674" s="13" t="s">
        <v>35</v>
      </c>
      <c r="L674" s="13">
        <v>2.5</v>
      </c>
      <c r="M674" s="13">
        <v>309</v>
      </c>
      <c r="P674" s="17">
        <f aca="true" t="shared" si="46" ref="P674:P680">L674*M674</f>
        <v>772.5</v>
      </c>
      <c r="S674" s="23"/>
      <c r="T674" s="25"/>
    </row>
    <row r="675" spans="7:20" s="13" customFormat="1" ht="12.75">
      <c r="G675" s="13" t="s">
        <v>36</v>
      </c>
      <c r="L675" s="13">
        <v>1</v>
      </c>
      <c r="M675" s="13">
        <v>129</v>
      </c>
      <c r="P675" s="17">
        <f t="shared" si="46"/>
        <v>129</v>
      </c>
      <c r="S675" s="23"/>
      <c r="T675" s="25"/>
    </row>
    <row r="676" spans="7:20" s="13" customFormat="1" ht="12.75">
      <c r="G676" s="13" t="s">
        <v>59</v>
      </c>
      <c r="L676" s="13">
        <v>2.5</v>
      </c>
      <c r="M676" s="13">
        <v>149</v>
      </c>
      <c r="P676" s="17">
        <f t="shared" si="46"/>
        <v>372.5</v>
      </c>
      <c r="S676" s="23"/>
      <c r="T676" s="25"/>
    </row>
    <row r="677" spans="7:20" s="13" customFormat="1" ht="12.75">
      <c r="G677" s="13" t="s">
        <v>20</v>
      </c>
      <c r="L677" s="13">
        <v>1.5</v>
      </c>
      <c r="M677" s="13">
        <v>169</v>
      </c>
      <c r="P677" s="17">
        <f t="shared" si="46"/>
        <v>253.5</v>
      </c>
      <c r="S677" s="23"/>
      <c r="T677" s="25"/>
    </row>
    <row r="678" spans="7:20" s="13" customFormat="1" ht="12.75">
      <c r="G678" s="13" t="s">
        <v>159</v>
      </c>
      <c r="L678" s="13">
        <v>2</v>
      </c>
      <c r="M678" s="13">
        <v>149</v>
      </c>
      <c r="P678" s="17">
        <f t="shared" si="46"/>
        <v>298</v>
      </c>
      <c r="S678" s="23"/>
      <c r="T678" s="25"/>
    </row>
    <row r="679" spans="7:20" s="13" customFormat="1" ht="12.75">
      <c r="G679" s="13" t="s">
        <v>15</v>
      </c>
      <c r="L679" s="13">
        <v>0.5</v>
      </c>
      <c r="M679" s="13">
        <v>390</v>
      </c>
      <c r="P679" s="17">
        <f t="shared" si="46"/>
        <v>195</v>
      </c>
      <c r="S679" s="23"/>
      <c r="T679" s="25"/>
    </row>
    <row r="680" spans="7:20" s="13" customFormat="1" ht="12.75">
      <c r="G680" s="13" t="s">
        <v>135</v>
      </c>
      <c r="L680" s="13">
        <v>1</v>
      </c>
      <c r="M680" s="13">
        <v>99</v>
      </c>
      <c r="P680" s="17">
        <f t="shared" si="46"/>
        <v>99</v>
      </c>
      <c r="S680" s="23"/>
      <c r="T680" s="25"/>
    </row>
    <row r="681" spans="17:20" s="4" customFormat="1" ht="13.5" thickBot="1">
      <c r="Q681" s="4">
        <f>SUM(P665:P680)</f>
        <v>4339.5</v>
      </c>
      <c r="S681" s="21">
        <f>Q681*1.12</f>
        <v>4860.240000000001</v>
      </c>
      <c r="T681" s="26">
        <v>4257</v>
      </c>
    </row>
    <row r="682" spans="1:16" ht="12.75">
      <c r="A682" s="27" t="s">
        <v>168</v>
      </c>
      <c r="G682" s="13" t="s">
        <v>20</v>
      </c>
      <c r="H682" s="13"/>
      <c r="I682" s="13"/>
      <c r="J682" s="13"/>
      <c r="K682" s="13"/>
      <c r="L682" s="13">
        <v>2</v>
      </c>
      <c r="M682" s="13">
        <v>169</v>
      </c>
      <c r="N682" s="13"/>
      <c r="O682" s="13"/>
      <c r="P682" s="17">
        <f>L682*M682</f>
        <v>338</v>
      </c>
    </row>
    <row r="683" spans="7:16" ht="12.75">
      <c r="G683" s="13" t="s">
        <v>39</v>
      </c>
      <c r="H683" s="13"/>
      <c r="I683" s="13"/>
      <c r="J683" s="13"/>
      <c r="K683" s="13"/>
      <c r="L683" s="13">
        <v>2</v>
      </c>
      <c r="M683" s="13">
        <v>269</v>
      </c>
      <c r="N683" s="13"/>
      <c r="O683" s="13"/>
      <c r="P683" s="17">
        <f>L683*M683</f>
        <v>538</v>
      </c>
    </row>
    <row r="684" spans="7:16" ht="12.75">
      <c r="G684" s="13" t="s">
        <v>59</v>
      </c>
      <c r="H684" s="13"/>
      <c r="I684" s="13"/>
      <c r="J684" s="13"/>
      <c r="K684" s="13"/>
      <c r="L684" s="13">
        <v>2</v>
      </c>
      <c r="M684" s="13">
        <v>149</v>
      </c>
      <c r="N684" s="13"/>
      <c r="O684" s="13"/>
      <c r="P684" s="17">
        <f>L684*M684</f>
        <v>298</v>
      </c>
    </row>
    <row r="685" spans="7:16" ht="12.75">
      <c r="G685" s="13" t="s">
        <v>146</v>
      </c>
      <c r="L685" s="13">
        <v>1</v>
      </c>
      <c r="M685" s="13">
        <v>159</v>
      </c>
      <c r="P685" s="17">
        <f>L685*M685</f>
        <v>159</v>
      </c>
    </row>
    <row r="686" spans="17:20" s="4" customFormat="1" ht="13.5" thickBot="1">
      <c r="Q686" s="4">
        <f>SUM(P682:P685)</f>
        <v>1333</v>
      </c>
      <c r="S686" s="21">
        <f>Q686*1.15</f>
        <v>1532.9499999999998</v>
      </c>
      <c r="T686" s="4">
        <v>1533</v>
      </c>
    </row>
    <row r="687" spans="1:16" ht="12.75">
      <c r="A687" s="6" t="s">
        <v>169</v>
      </c>
      <c r="G687" s="13" t="s">
        <v>21</v>
      </c>
      <c r="H687" s="13"/>
      <c r="I687" s="13"/>
      <c r="J687" s="13"/>
      <c r="K687" s="13"/>
      <c r="L687" s="13">
        <v>0.5</v>
      </c>
      <c r="M687" s="13">
        <v>179</v>
      </c>
      <c r="N687" s="13"/>
      <c r="O687" s="13"/>
      <c r="P687" s="17">
        <f aca="true" t="shared" si="47" ref="P687:P692">L687*M687</f>
        <v>89.5</v>
      </c>
    </row>
    <row r="688" spans="7:16" ht="12.75">
      <c r="G688" s="13" t="s">
        <v>129</v>
      </c>
      <c r="H688" s="13"/>
      <c r="I688" s="13"/>
      <c r="J688" s="13"/>
      <c r="K688" s="13"/>
      <c r="L688" s="13">
        <v>0.5</v>
      </c>
      <c r="M688" s="13">
        <v>179</v>
      </c>
      <c r="N688" s="13"/>
      <c r="O688" s="13"/>
      <c r="P688" s="17">
        <f t="shared" si="47"/>
        <v>89.5</v>
      </c>
    </row>
    <row r="689" spans="7:16" ht="12.75">
      <c r="G689" s="13" t="s">
        <v>39</v>
      </c>
      <c r="H689" s="13"/>
      <c r="I689" s="13"/>
      <c r="J689" s="13"/>
      <c r="K689" s="13"/>
      <c r="L689" s="13">
        <v>1</v>
      </c>
      <c r="M689" s="13">
        <v>269</v>
      </c>
      <c r="N689" s="13"/>
      <c r="O689" s="13"/>
      <c r="P689" s="17">
        <f t="shared" si="47"/>
        <v>269</v>
      </c>
    </row>
    <row r="690" spans="7:16" ht="12.75">
      <c r="G690" s="13" t="s">
        <v>59</v>
      </c>
      <c r="H690" s="13"/>
      <c r="I690" s="13"/>
      <c r="J690" s="13"/>
      <c r="K690" s="13"/>
      <c r="L690" s="13">
        <v>0.5</v>
      </c>
      <c r="M690" s="13">
        <v>149</v>
      </c>
      <c r="N690" s="13"/>
      <c r="O690" s="13"/>
      <c r="P690" s="17">
        <f t="shared" si="47"/>
        <v>74.5</v>
      </c>
    </row>
    <row r="691" spans="7:16" ht="12.75">
      <c r="G691" s="13" t="s">
        <v>159</v>
      </c>
      <c r="H691" s="13"/>
      <c r="I691" s="13"/>
      <c r="J691" s="13"/>
      <c r="K691" s="13"/>
      <c r="L691" s="13">
        <v>0.5</v>
      </c>
      <c r="M691" s="13">
        <v>149</v>
      </c>
      <c r="N691" s="13"/>
      <c r="O691" s="13"/>
      <c r="P691" s="17">
        <f t="shared" si="47"/>
        <v>74.5</v>
      </c>
    </row>
    <row r="692" spans="7:16" ht="12.75">
      <c r="G692" s="13" t="s">
        <v>55</v>
      </c>
      <c r="H692" s="13"/>
      <c r="I692" s="13"/>
      <c r="J692" s="13"/>
      <c r="K692" s="13"/>
      <c r="L692" s="13">
        <v>0.5</v>
      </c>
      <c r="M692" s="13">
        <v>229</v>
      </c>
      <c r="N692" s="13"/>
      <c r="O692" s="13"/>
      <c r="P692" s="17">
        <f t="shared" si="47"/>
        <v>114.5</v>
      </c>
    </row>
    <row r="693" spans="17:20" s="4" customFormat="1" ht="13.5" thickBot="1">
      <c r="Q693" s="4">
        <f>SUM(P687:P692)</f>
        <v>711.5</v>
      </c>
      <c r="S693" s="21">
        <f>Q693*1.15</f>
        <v>818.2249999999999</v>
      </c>
      <c r="T693" s="4">
        <v>818</v>
      </c>
    </row>
    <row r="694" spans="1:16" ht="12.75">
      <c r="A694" s="6" t="s">
        <v>171</v>
      </c>
      <c r="G694" s="13" t="s">
        <v>15</v>
      </c>
      <c r="H694" s="13"/>
      <c r="I694" s="13"/>
      <c r="J694" s="13"/>
      <c r="K694" s="13"/>
      <c r="L694" s="13">
        <v>0.5</v>
      </c>
      <c r="M694" s="13">
        <v>390</v>
      </c>
      <c r="N694" s="13"/>
      <c r="O694" s="13"/>
      <c r="P694" s="17">
        <f>L694*M694</f>
        <v>195</v>
      </c>
    </row>
    <row r="695" spans="7:16" ht="12.75">
      <c r="G695" s="13" t="s">
        <v>16</v>
      </c>
      <c r="H695" s="13"/>
      <c r="I695" s="13"/>
      <c r="J695" s="13"/>
      <c r="K695" s="13"/>
      <c r="L695" s="13"/>
      <c r="M695" s="13"/>
      <c r="N695" s="13">
        <v>3</v>
      </c>
      <c r="O695" s="13">
        <v>59</v>
      </c>
      <c r="P695" s="13">
        <f>N695*O695</f>
        <v>177</v>
      </c>
    </row>
    <row r="696" spans="17:20" s="4" customFormat="1" ht="13.5" thickBot="1">
      <c r="Q696" s="4">
        <f>SUM(P694:P695)</f>
        <v>372</v>
      </c>
      <c r="S696" s="34">
        <f>Q696*1.15</f>
        <v>427.79999999999995</v>
      </c>
      <c r="T696" s="4">
        <v>428</v>
      </c>
    </row>
    <row r="697" spans="1:16" ht="12.75">
      <c r="A697" s="6" t="s">
        <v>173</v>
      </c>
      <c r="G697" s="13" t="s">
        <v>159</v>
      </c>
      <c r="H697" s="13"/>
      <c r="I697" s="13"/>
      <c r="J697" s="13"/>
      <c r="K697" s="13"/>
      <c r="L697" s="13">
        <v>0.5</v>
      </c>
      <c r="M697" s="13">
        <v>149</v>
      </c>
      <c r="N697" s="13"/>
      <c r="O697" s="13"/>
      <c r="P697" s="17">
        <f>L697*M697</f>
        <v>74.5</v>
      </c>
    </row>
    <row r="698" spans="1:16" ht="12.75">
      <c r="A698" s="6"/>
      <c r="G698" s="13" t="s">
        <v>23</v>
      </c>
      <c r="H698" s="13"/>
      <c r="I698" s="13"/>
      <c r="J698" s="13"/>
      <c r="K698" s="13"/>
      <c r="L698" s="13">
        <v>1</v>
      </c>
      <c r="M698" s="13">
        <v>159</v>
      </c>
      <c r="N698" s="13"/>
      <c r="O698" s="13"/>
      <c r="P698" s="17">
        <f>L698*M698</f>
        <v>159</v>
      </c>
    </row>
    <row r="699" spans="7:16" ht="12.75">
      <c r="G699" s="13" t="s">
        <v>20</v>
      </c>
      <c r="H699" s="13"/>
      <c r="I699" s="13"/>
      <c r="J699" s="13"/>
      <c r="K699" s="13"/>
      <c r="L699" s="13">
        <v>0.5</v>
      </c>
      <c r="M699" s="13">
        <v>169</v>
      </c>
      <c r="N699" s="13"/>
      <c r="O699" s="13"/>
      <c r="P699" s="17">
        <f>L699*M699</f>
        <v>84.5</v>
      </c>
    </row>
    <row r="700" spans="17:19" s="4" customFormat="1" ht="13.5" thickBot="1">
      <c r="Q700" s="4">
        <f>SUM(P697:P699)</f>
        <v>318</v>
      </c>
      <c r="S700" s="34">
        <f>Q700*1.15</f>
        <v>365.7</v>
      </c>
    </row>
    <row r="701" spans="1:16" ht="12.75">
      <c r="A701" s="27" t="s">
        <v>174</v>
      </c>
      <c r="G701" s="13" t="s">
        <v>27</v>
      </c>
      <c r="H701" s="13"/>
      <c r="I701" s="13"/>
      <c r="J701" s="13"/>
      <c r="K701" s="13"/>
      <c r="L701" s="13">
        <v>1.5</v>
      </c>
      <c r="M701" s="13">
        <v>219</v>
      </c>
      <c r="N701" s="13"/>
      <c r="O701" s="13"/>
      <c r="P701" s="17">
        <f>L701*M701</f>
        <v>328.5</v>
      </c>
    </row>
    <row r="702" spans="7:16" ht="12.75">
      <c r="G702" s="13" t="s">
        <v>59</v>
      </c>
      <c r="H702" s="13"/>
      <c r="I702" s="13"/>
      <c r="J702" s="13"/>
      <c r="K702" s="13"/>
      <c r="L702" s="13">
        <v>2</v>
      </c>
      <c r="M702" s="13">
        <v>149</v>
      </c>
      <c r="N702" s="13"/>
      <c r="O702" s="13"/>
      <c r="P702" s="17">
        <f>L702*M702</f>
        <v>298</v>
      </c>
    </row>
    <row r="703" spans="7:16" ht="12.75">
      <c r="G703" s="13" t="s">
        <v>35</v>
      </c>
      <c r="H703" s="13"/>
      <c r="I703" s="13"/>
      <c r="J703" s="13"/>
      <c r="K703" s="13"/>
      <c r="L703" s="13">
        <v>0.5</v>
      </c>
      <c r="M703" s="13">
        <v>309</v>
      </c>
      <c r="N703" s="13"/>
      <c r="O703" s="13"/>
      <c r="P703" s="17">
        <f>L703*M703</f>
        <v>154.5</v>
      </c>
    </row>
    <row r="704" spans="7:16" ht="12.75">
      <c r="G704" s="13" t="s">
        <v>21</v>
      </c>
      <c r="H704" s="13"/>
      <c r="I704" s="13"/>
      <c r="J704" s="13"/>
      <c r="K704" s="13"/>
      <c r="L704" s="13">
        <v>0.5</v>
      </c>
      <c r="M704" s="13">
        <v>179</v>
      </c>
      <c r="N704" s="13"/>
      <c r="O704" s="13"/>
      <c r="P704" s="17">
        <f>L704*M704</f>
        <v>89.5</v>
      </c>
    </row>
    <row r="705" spans="17:19" s="36" customFormat="1" ht="13.5" thickBot="1">
      <c r="Q705" s="4">
        <f>SUM(P701:P704)</f>
        <v>870.5</v>
      </c>
      <c r="S705" s="37">
        <f>Q705*1.05</f>
        <v>914.0250000000001</v>
      </c>
    </row>
    <row r="717" spans="19:20" ht="12.75">
      <c r="S717" s="23">
        <f>SUM(S2:S700)</f>
        <v>141269.68999999997</v>
      </c>
      <c r="T717" s="23">
        <f>SUM(T2:T700)</f>
        <v>115715.29999999999</v>
      </c>
    </row>
    <row r="733" ht="12.75">
      <c r="S733"/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4" r:id="rId4" display="http://blog.sibmama.ru/weblog_entry.php?e=421947"/>
    <hyperlink ref="A36" r:id="rId5" display="http://blog.sibmama.ru/weblog_entry.php?e=421947&amp;postdays=0&amp;postorder=asc&amp;start=0"/>
    <hyperlink ref="A44" r:id="rId6" display="http://blog.sibmama.ru/weblog_entry.php?e=421947&amp;postdays=0&amp;postorder=asc&amp;start=0"/>
    <hyperlink ref="A52" r:id="rId7" display="http://blog.sibmama.ru/weblog_entry.php?e=421947&amp;postdays=0&amp;postorder=asc&amp;start=0"/>
    <hyperlink ref="A65" r:id="rId8" display="http://blog.sibmama.ru/weblog_entry.php?e=421947&amp;postdays=0&amp;postorder=asc&amp;start=10"/>
    <hyperlink ref="A76" r:id="rId9" display="http://blog.sibmama.ru/weblog_entry.php?e=421947&amp;postdays=0&amp;postorder=asc&amp;start=10"/>
    <hyperlink ref="A80" r:id="rId10" display="http://blog.sibmama.ru/weblog_entry.php?e=421947&amp;postdays=0&amp;postorder=asc&amp;start=10"/>
    <hyperlink ref="A88" r:id="rId11" display="http://blog.sibmama.ru/weblog_entry.php?e=421947&amp;postdays=0&amp;postorder=asc&amp;start=20"/>
    <hyperlink ref="A102" r:id="rId12" display="http://blog.sibmama.ru/weblog_entry.php?e=421947&amp;postdays=0&amp;postorder=asc&amp;start=20"/>
    <hyperlink ref="A116" r:id="rId13" display="http://blog.sibmama.ru/weblog_entry.php?e=421947&amp;postdays=0&amp;postorder=asc&amp;start=30&amp;sid=84d3fd2f39f147c5a94d96472e7d502c"/>
    <hyperlink ref="A125" r:id="rId14" display="http://blog.sibmama.ru/weblog_entry.php?e=421947&amp;postdays=0&amp;postorder=asc&amp;start=30&amp;sid=84d3fd2f39f147c5a94d96472e7d502c"/>
    <hyperlink ref="A133" r:id="rId15" display="http://blog.sibmama.ru/weblog_entry.php?e=421947&amp;postdays=0&amp;postorder=asc&amp;start=40"/>
    <hyperlink ref="A149" r:id="rId16" display="http://blog.sibmama.ru/weblog_entry.php?e=421947&amp;postdays=0&amp;postorder=asc&amp;start=40"/>
    <hyperlink ref="A163" r:id="rId17" display="http://blog.sibmama.ru/weblog_entry.php?e=421947&amp;postdays=0&amp;postorder=asc&amp;start=40"/>
    <hyperlink ref="A171" r:id="rId18" display="http://blog.sibmama.ru/weblog_entry.php?e=421947&amp;postdays=0&amp;postorder=asc&amp;start=40"/>
    <hyperlink ref="A179" r:id="rId19" display="http://blog.sibmama.ru/weblog_entry.php?e=421947&amp;postdays=0&amp;postorder=asc&amp;start=50"/>
    <hyperlink ref="A183" r:id="rId20" display="http://blog.sibmama.ru/weblog_entry.php?e=421947&amp;postdays=0&amp;postorder=asc&amp;start=50"/>
    <hyperlink ref="A192" r:id="rId21" display="http://blog.sibmama.ru/weblog_entry.php?e=421947&amp;postdays=0&amp;postorder=asc&amp;start=50"/>
    <hyperlink ref="A201" r:id="rId22" display="http://blog.sibmama.ru/weblog_entry.php?e=421947&amp;postdays=0&amp;postorder=asc&amp;start=50"/>
    <hyperlink ref="A206" r:id="rId23" display="http://blog.sibmama.ru/weblog_entry.php?e=421947&amp;postdays=0&amp;postorder=asc&amp;start=50"/>
    <hyperlink ref="A211" r:id="rId24" display="http://blog.sibmama.ru/weblog_entry.php?e=421947&amp;postdays=0&amp;postorder=asc&amp;start=60"/>
    <hyperlink ref="A220" r:id="rId25" display="http://blog.sibmama.ru/weblog_entry.php?e=421947&amp;postdays=0&amp;postorder=asc&amp;start=60"/>
    <hyperlink ref="A239" r:id="rId26" display="http://blog.sibmama.ru/weblog_entry.php?e=421947&amp;postdays=0&amp;postorder=asc&amp;start=60"/>
    <hyperlink ref="A247" r:id="rId27" display="http://blog.sibmama.ru/weblog_entry.php?e=421947&amp;postdays=0&amp;postorder=asc&amp;start=60"/>
    <hyperlink ref="A260" r:id="rId28" display="http://blog.sibmama.ru/weblog_entry.php?e=421947&amp;postdays=0&amp;postorder=asc&amp;start=70"/>
    <hyperlink ref="A274" r:id="rId29" display="http://blog.sibmama.ru/weblog_entry.php?e=421947&amp;postdays=0&amp;postorder=asc&amp;start=70"/>
    <hyperlink ref="A283" r:id="rId30" display="http://blog.sibmama.ru/weblog_entry.php?e=421947&amp;postdays=0&amp;postorder=asc&amp;start=70"/>
    <hyperlink ref="A290" r:id="rId31" display="http://blog.sibmama.ru/weblog_entry.php?e=421947&amp;postdays=0&amp;postorder=asc&amp;start=80"/>
    <hyperlink ref="A301" r:id="rId32" display="http://blog.sibmama.ru/weblog_entry.php?e=421947&amp;postdays=0&amp;postorder=asc&amp;start=80"/>
    <hyperlink ref="A307" r:id="rId33" display="http://blog.sibmama.ru/weblog_entry.php?e=421947&amp;postdays=0&amp;postorder=asc&amp;start=80"/>
    <hyperlink ref="A309" r:id="rId34" display="http://blog.sibmama.ru/weblog_entry.php?e=421947&amp;postdays=0&amp;postorder=asc&amp;start=90"/>
    <hyperlink ref="A322" r:id="rId35" display="http://blog.sibmama.ru/weblog_entry.php?e=421947&amp;postdays=0&amp;postorder=asc&amp;start=90"/>
    <hyperlink ref="A330" r:id="rId36" display="http://blog.sibmama.ru/weblog_entry.php?e=421947&amp;postdays=0&amp;postorder=asc&amp;start=90"/>
    <hyperlink ref="A339" r:id="rId37" display="http://blog.sibmama.ru/weblog_entry.php?e=421947&amp;postdays=0&amp;postorder=asc&amp;start=90"/>
    <hyperlink ref="A352" r:id="rId38" display="http://blog.sibmama.ru/weblog_entry.php?e=421947&amp;postdays=0&amp;postorder=asc&amp;start=90"/>
    <hyperlink ref="A360" r:id="rId39" display="http://blog.sibmama.ru/weblog_entry.php?e=421947&amp;postdays=0&amp;postorder=asc&amp;start=90"/>
    <hyperlink ref="A362" r:id="rId40" display="http://blog.sibmama.ru/weblog_entry.php?e=421947&amp;postdays=0&amp;postorder=asc&amp;start=100"/>
    <hyperlink ref="A373" r:id="rId41" display="http://blog.sibmama.ru/weblog_entry.php?e=421947&amp;postdays=0&amp;postorder=asc&amp;start=100"/>
    <hyperlink ref="A376" r:id="rId42" display="http://blog.sibmama.ru/weblog_entry.php?e=421947&amp;postdays=0&amp;postorder=asc&amp;start=110"/>
    <hyperlink ref="A386" r:id="rId43" display="http://blog.sibmama.ru/weblog_entry.php?e=421947&amp;postdays=0&amp;postorder=asc&amp;start=110"/>
    <hyperlink ref="A397" r:id="rId44" display="http://blog.sibmama.ru/weblog_entry.php?e=421947&amp;postdays=0&amp;postorder=asc&amp;start=120"/>
    <hyperlink ref="A404" r:id="rId45" display="http://blog.sibmama.ru/weblog_entry.php?e=421947&amp;postdays=0&amp;postorder=asc&amp;start=120"/>
    <hyperlink ref="A412" r:id="rId46" display="http://blog.sibmama.ru/weblog_entry.php?e=421947&amp;postdays=0&amp;postorder=asc&amp;start=120"/>
    <hyperlink ref="A430" r:id="rId47" display="http://blog.sibmama.ru/weblog_entry.php?e=421947&amp;postdays=0&amp;postorder=asc&amp;start=120"/>
    <hyperlink ref="A437" r:id="rId48" display="http://blog.sibmama.ru/weblog_entry.php?e=421947&amp;postdays=0&amp;postorder=asc&amp;start=120"/>
    <hyperlink ref="A454" r:id="rId49" display="http://blog.sibmama.ru/weblog_entry.php?e=421947&amp;postdays=0&amp;postorder=asc&amp;start=130"/>
    <hyperlink ref="A462" r:id="rId50" display="http://blog.sibmama.ru/weblog_entry.php?e=421947&amp;postdays=0&amp;postorder=asc&amp;start=130"/>
    <hyperlink ref="A467" r:id="rId51" display="http://blog.sibmama.ru/weblog_entry.php?e=421947&amp;postdays=0&amp;postorder=asc&amp;start=130"/>
    <hyperlink ref="A473" r:id="rId52" display="http://blog.sibmama.ru/weblog_entry.php?e=421947&amp;postdays=0&amp;postorder=asc&amp;start=140"/>
    <hyperlink ref="A483" r:id="rId53" display="http://blog.sibmama.ru/weblog_entry.php?e=421947&amp;postdays=0&amp;postorder=asc&amp;start=150"/>
    <hyperlink ref="A502" r:id="rId54" display="http://blog.sibmama.ru/weblog_entry.php?e=421947&amp;postdays=0&amp;postorder=asc&amp;start=170"/>
    <hyperlink ref="A507" r:id="rId55" display="http://blog.sibmama.ru/weblog_entry.php?e=421947&amp;postdays=0&amp;postorder=asc&amp;start=170"/>
    <hyperlink ref="A509" r:id="rId56" display="http://blog.sibmama.ru/weblog_entry.php?e=421947&amp;postdays=0&amp;postorder=asc&amp;start=180"/>
    <hyperlink ref="A517" r:id="rId57" display="http://blog.sibmama.ru/weblog_entry.php?e=421947&amp;postdays=0&amp;postorder=asc&amp;start=180"/>
    <hyperlink ref="A522" r:id="rId58" display="http://blog.sibmama.ru/weblog_entry.php?e=421947&amp;postdays=0&amp;postorder=asc&amp;start=180"/>
    <hyperlink ref="A533" r:id="rId59" display="http://blog.sibmama.ru/weblog_entry.php?e=421947&amp;postdays=0&amp;postorder=asc&amp;start=180"/>
    <hyperlink ref="A539" r:id="rId60" display="http://blog.sibmama.ru/weblog_entry.php?e=421947&amp;postdays=0&amp;postorder=asc&amp;start=190"/>
    <hyperlink ref="A547" r:id="rId61" display="http://blog.sibmama.ru/weblog_entry.php?e=421947&amp;postdays=0&amp;postorder=asc&amp;start=190"/>
    <hyperlink ref="A569" r:id="rId62" display="http://blog.sibmama.ru/weblog_entry.php?r=4644989"/>
    <hyperlink ref="A579" r:id="rId63" display="http://blog.sibmama.ru/weblog_entry.php?r=4644989"/>
    <hyperlink ref="A596" r:id="rId64" display="http://blog.sibmama.ru/weblog_entry.php?r=4650944"/>
    <hyperlink ref="A605" r:id="rId65" display="http://blog.sibmama.ru/weblog_entry.php?e=421947&amp;postdays=0&amp;postorder=asc&amp;start=210"/>
    <hyperlink ref="A614" r:id="rId66" display="http://blog.sibmama.ru/weblog_entry.php?e=421947&amp;postdays=0&amp;postorder=asc&amp;start=220"/>
    <hyperlink ref="A623" r:id="rId67" display="http://blog.sibmama.ru/weblog_entry.php?e=421947&amp;postdays=0&amp;postorder=asc&amp;start=220"/>
    <hyperlink ref="A636" r:id="rId68" display="http://blog.sibmama.ru/weblog_entry.php?e=421947&amp;postdays=0&amp;postorder=asc&amp;start=220"/>
    <hyperlink ref="A589" r:id="rId69" display="http://blog.sibmama.ru/weblog_entry.php?e=421947&amp;postdays=0&amp;postorder=asc&amp;start=200"/>
    <hyperlink ref="A641" r:id="rId70" display="http://blog.sibmama.ru/weblog_entry.php?e=421947&amp;postdays=0&amp;postorder=asc&amp;start=270"/>
    <hyperlink ref="A652" r:id="rId71" display="http://blog.sibmama.ru/weblog_entry.php?e=421947&amp;postdays=0&amp;postorder=asc&amp;start=270"/>
    <hyperlink ref="A656" r:id="rId72" display="http://blog.sibmama.ru/weblog_entry.php?e=421947&amp;postdays=0&amp;postorder=asc&amp;start=270"/>
    <hyperlink ref="A665" r:id="rId73" display="http://blog.sibmama.ru/weblog_entry.php?e=421947&amp;postdays=0&amp;postorder=asc&amp;start=290"/>
    <hyperlink ref="A682"/>
    <hyperlink ref="A687"/>
    <hyperlink ref="A694" r:id="rId74" display="http://blog.sibmama.ru/weblog_entry.php?e=421947&amp;postdays=0&amp;postorder=asc&amp;start=350"/>
    <hyperlink ref="A697"/>
    <hyperlink ref="A701" r:id="rId75" display="http://blog.sibmama.ru/weblog_entry.php?e=421947&amp;postdays=0&amp;postorder=asc&amp;start=420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W33" sqref="W33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21</v>
      </c>
      <c r="C1" s="8" t="s">
        <v>24</v>
      </c>
      <c r="D1" s="10" t="s">
        <v>129</v>
      </c>
      <c r="E1" s="10" t="s">
        <v>130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7" t="s">
        <v>32</v>
      </c>
      <c r="N1" s="8" t="s">
        <v>33</v>
      </c>
      <c r="O1" s="7" t="s">
        <v>34</v>
      </c>
      <c r="P1" s="28" t="s">
        <v>15</v>
      </c>
      <c r="Q1" s="7" t="s">
        <v>35</v>
      </c>
      <c r="R1" s="7" t="s">
        <v>36</v>
      </c>
      <c r="S1" s="7" t="s">
        <v>16</v>
      </c>
      <c r="T1" s="7" t="s">
        <v>37</v>
      </c>
      <c r="U1" s="7" t="s">
        <v>139</v>
      </c>
      <c r="V1" s="7" t="s">
        <v>140</v>
      </c>
      <c r="W1" s="7" t="s">
        <v>135</v>
      </c>
      <c r="X1" s="7" t="s">
        <v>141</v>
      </c>
      <c r="Y1" s="7" t="s">
        <v>142</v>
      </c>
      <c r="Z1" s="7" t="s">
        <v>42</v>
      </c>
      <c r="AA1" s="7" t="s">
        <v>43</v>
      </c>
      <c r="AB1" s="7" t="s">
        <v>146</v>
      </c>
      <c r="AC1" s="7" t="s">
        <v>44</v>
      </c>
      <c r="AD1" s="7" t="s">
        <v>51</v>
      </c>
      <c r="AE1" s="7" t="s">
        <v>50</v>
      </c>
      <c r="AF1" s="7" t="s">
        <v>65</v>
      </c>
      <c r="AG1" s="7" t="s">
        <v>80</v>
      </c>
      <c r="AH1" s="7" t="s">
        <v>82</v>
      </c>
      <c r="AI1" s="7" t="s">
        <v>151</v>
      </c>
      <c r="AJ1" s="7" t="s">
        <v>152</v>
      </c>
    </row>
    <row r="2" spans="1:19" ht="12.75">
      <c r="A2" t="s">
        <v>14</v>
      </c>
      <c r="P2" s="29">
        <v>1</v>
      </c>
      <c r="S2">
        <v>3</v>
      </c>
    </row>
    <row r="3" spans="1:20" ht="12.75">
      <c r="A3" t="s">
        <v>17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7" ht="12.75">
      <c r="A4" t="s">
        <v>22</v>
      </c>
      <c r="F4">
        <v>2</v>
      </c>
      <c r="G4">
        <v>1</v>
      </c>
    </row>
    <row r="5" spans="1:29" ht="12.75">
      <c r="A5" t="s">
        <v>38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46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47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1</v>
      </c>
      <c r="S8">
        <v>1</v>
      </c>
      <c r="V8">
        <v>1</v>
      </c>
      <c r="W8">
        <v>0.5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35">
        <v>1</v>
      </c>
      <c r="S10">
        <v>2</v>
      </c>
      <c r="W10">
        <v>1</v>
      </c>
    </row>
    <row r="11" spans="1:16" ht="12.75">
      <c r="A11" t="s">
        <v>53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54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57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7</v>
      </c>
      <c r="U13">
        <v>4</v>
      </c>
      <c r="W13">
        <v>3</v>
      </c>
    </row>
    <row r="14" spans="1:24" ht="12.75">
      <c r="A14" t="s">
        <v>58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60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61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62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68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69</v>
      </c>
      <c r="H23">
        <v>1</v>
      </c>
      <c r="Q23">
        <v>4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81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83</v>
      </c>
      <c r="C32" s="9">
        <v>2</v>
      </c>
      <c r="E32" s="11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  <c r="W32">
        <v>1</v>
      </c>
    </row>
    <row r="33" spans="1:19" ht="12.75">
      <c r="A33" t="s">
        <v>84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85</v>
      </c>
      <c r="N34" s="9">
        <v>4</v>
      </c>
    </row>
    <row r="35" spans="1:34" ht="12.75">
      <c r="A35" t="s">
        <v>86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87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88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3</v>
      </c>
      <c r="T38">
        <v>1</v>
      </c>
      <c r="AF38">
        <v>2</v>
      </c>
    </row>
    <row r="39" spans="1:19" ht="12.75">
      <c r="A39" t="s">
        <v>90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91</v>
      </c>
      <c r="AF40">
        <v>5</v>
      </c>
    </row>
    <row r="41" spans="1:20" ht="12.75">
      <c r="A41" t="s">
        <v>92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19" ht="12.75">
      <c r="A42" t="s">
        <v>93</v>
      </c>
      <c r="K42">
        <v>2</v>
      </c>
      <c r="S42">
        <v>2</v>
      </c>
    </row>
    <row r="43" spans="1:32" ht="12.75">
      <c r="A43" t="s">
        <v>94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95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96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97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98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99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100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101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103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104</v>
      </c>
      <c r="C52" s="9">
        <v>1</v>
      </c>
      <c r="K52">
        <v>1</v>
      </c>
      <c r="AF52">
        <v>1</v>
      </c>
    </row>
    <row r="53" spans="1:32" ht="12.75">
      <c r="A53" t="s">
        <v>105</v>
      </c>
      <c r="AF53">
        <v>2</v>
      </c>
    </row>
    <row r="54" spans="1:23" ht="12.75">
      <c r="A54" t="s">
        <v>106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108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109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111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112</v>
      </c>
      <c r="O58">
        <v>8</v>
      </c>
    </row>
    <row r="59" spans="1:33" ht="12.75">
      <c r="A59" t="s">
        <v>113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114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115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116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0" ht="12.75">
      <c r="A63" t="s">
        <v>117</v>
      </c>
      <c r="B63">
        <v>1</v>
      </c>
      <c r="C63" s="9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1" ht="12.75">
      <c r="A64" t="s">
        <v>118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119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3</v>
      </c>
      <c r="P65" s="29">
        <v>2</v>
      </c>
      <c r="Q65">
        <v>1</v>
      </c>
      <c r="S65">
        <v>5</v>
      </c>
      <c r="T65">
        <v>2</v>
      </c>
      <c r="U65" t="s">
        <v>170</v>
      </c>
    </row>
    <row r="66" spans="1:23" ht="12.75">
      <c r="A66" t="s">
        <v>121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122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155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123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125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126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127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128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161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162</v>
      </c>
      <c r="B75">
        <v>1</v>
      </c>
      <c r="G75">
        <v>1</v>
      </c>
      <c r="H75">
        <v>1</v>
      </c>
      <c r="P75" s="3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167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168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169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171</v>
      </c>
      <c r="P79" s="30">
        <v>0.5</v>
      </c>
      <c r="S79">
        <v>3</v>
      </c>
    </row>
    <row r="80" spans="1:16" ht="12.75">
      <c r="A80" t="s">
        <v>172</v>
      </c>
      <c r="P80" s="30">
        <v>0.5</v>
      </c>
    </row>
    <row r="81" spans="1:22" ht="12.75">
      <c r="A81" t="s">
        <v>173</v>
      </c>
      <c r="G81">
        <v>1</v>
      </c>
      <c r="T81">
        <v>0.5</v>
      </c>
      <c r="V81">
        <v>0.5</v>
      </c>
    </row>
    <row r="82" spans="1:17" ht="12.75">
      <c r="A82" t="s">
        <v>174</v>
      </c>
      <c r="B82">
        <v>0.5</v>
      </c>
      <c r="H82">
        <v>1.5</v>
      </c>
      <c r="O82">
        <v>2</v>
      </c>
      <c r="Q82">
        <v>0.5</v>
      </c>
    </row>
    <row r="85" spans="2:44" ht="12.75">
      <c r="B85">
        <f>SUM(B2:B84)</f>
        <v>41.5</v>
      </c>
      <c r="C85" s="9">
        <f>SUM(C2:C84)</f>
        <v>69</v>
      </c>
      <c r="D85" s="11">
        <f>SUM(D2:D84)</f>
        <v>13.5</v>
      </c>
      <c r="E85" s="11">
        <f>SUM(E2:E84)</f>
        <v>43.5</v>
      </c>
      <c r="F85" s="11">
        <f>SUM(F2:F84)</f>
        <v>51</v>
      </c>
      <c r="G85" s="11">
        <f aca="true" t="shared" si="0" ref="G85:AO85">SUM(G2:G84)</f>
        <v>32</v>
      </c>
      <c r="H85">
        <f t="shared" si="0"/>
        <v>41.5</v>
      </c>
      <c r="I85">
        <f t="shared" si="0"/>
        <v>23.5</v>
      </c>
      <c r="J85">
        <f t="shared" si="0"/>
        <v>2.5</v>
      </c>
      <c r="K85">
        <f t="shared" si="0"/>
        <v>66</v>
      </c>
      <c r="L85">
        <f t="shared" si="0"/>
        <v>53</v>
      </c>
      <c r="M85">
        <f t="shared" si="0"/>
        <v>45</v>
      </c>
      <c r="N85" s="9">
        <f t="shared" si="0"/>
        <v>47.5</v>
      </c>
      <c r="O85">
        <f t="shared" si="0"/>
        <v>46.5</v>
      </c>
      <c r="P85" s="29">
        <f t="shared" si="0"/>
        <v>37.5</v>
      </c>
      <c r="Q85">
        <f t="shared" si="0"/>
        <v>29.5</v>
      </c>
      <c r="R85">
        <f t="shared" si="0"/>
        <v>9</v>
      </c>
      <c r="S85">
        <f t="shared" si="0"/>
        <v>85</v>
      </c>
      <c r="T85">
        <f t="shared" si="0"/>
        <v>66.5</v>
      </c>
      <c r="U85">
        <f t="shared" si="0"/>
        <v>12</v>
      </c>
      <c r="V85">
        <f t="shared" si="0"/>
        <v>11</v>
      </c>
      <c r="W85">
        <f t="shared" si="0"/>
        <v>17.5</v>
      </c>
      <c r="X85">
        <f t="shared" si="0"/>
        <v>4</v>
      </c>
      <c r="Y85">
        <f>SUM(Y2:Y84)</f>
        <v>1</v>
      </c>
      <c r="Z85">
        <f>SUM(Z2:Z84)</f>
        <v>3.5</v>
      </c>
      <c r="AA85">
        <f>SUM(AA2:AA84)</f>
        <v>6.5</v>
      </c>
      <c r="AB85">
        <f>SUM(AB2:AB84)</f>
        <v>2</v>
      </c>
      <c r="AC85">
        <f>SUM(AC2:AC84)</f>
        <v>5.5</v>
      </c>
      <c r="AD85">
        <f t="shared" si="0"/>
        <v>1</v>
      </c>
      <c r="AE85">
        <f t="shared" si="0"/>
        <v>0.5</v>
      </c>
      <c r="AF85">
        <f t="shared" si="0"/>
        <v>29</v>
      </c>
      <c r="AG85">
        <f t="shared" si="0"/>
        <v>7</v>
      </c>
      <c r="AH85">
        <f t="shared" si="0"/>
        <v>2.5</v>
      </c>
      <c r="AI85">
        <f t="shared" si="0"/>
        <v>1</v>
      </c>
      <c r="AJ85">
        <f t="shared" si="0"/>
        <v>1</v>
      </c>
      <c r="AK85">
        <f t="shared" si="0"/>
        <v>0</v>
      </c>
      <c r="AL85">
        <f t="shared" si="0"/>
        <v>0</v>
      </c>
      <c r="AM85">
        <f t="shared" si="0"/>
        <v>0</v>
      </c>
      <c r="AN85">
        <f t="shared" si="0"/>
        <v>0</v>
      </c>
      <c r="AO85">
        <f t="shared" si="0"/>
        <v>0</v>
      </c>
      <c r="AP85">
        <f>SUM(AP2:AP64)</f>
        <v>0</v>
      </c>
      <c r="AQ85">
        <f>SUM(AQ2:AQ64)</f>
        <v>0</v>
      </c>
      <c r="AR85">
        <f>SUM(AR2:AR64)</f>
        <v>0</v>
      </c>
    </row>
    <row r="87" spans="1:32" ht="12.75">
      <c r="A87" t="s">
        <v>120</v>
      </c>
      <c r="B87">
        <v>42.75</v>
      </c>
      <c r="C87" s="9">
        <v>0</v>
      </c>
      <c r="D87" s="11">
        <v>19</v>
      </c>
      <c r="E87" s="29">
        <v>50</v>
      </c>
      <c r="F87">
        <v>60</v>
      </c>
      <c r="G87">
        <v>40</v>
      </c>
      <c r="H87">
        <v>50</v>
      </c>
      <c r="I87">
        <v>30</v>
      </c>
      <c r="K87">
        <v>70</v>
      </c>
      <c r="L87">
        <v>60</v>
      </c>
      <c r="M87">
        <v>50</v>
      </c>
      <c r="N87" s="9">
        <v>0</v>
      </c>
      <c r="O87">
        <v>60</v>
      </c>
      <c r="P87" s="29">
        <v>40</v>
      </c>
      <c r="Q87">
        <v>40</v>
      </c>
      <c r="R87">
        <v>10</v>
      </c>
      <c r="S87">
        <v>100</v>
      </c>
      <c r="T87">
        <v>70</v>
      </c>
      <c r="U87">
        <v>20</v>
      </c>
      <c r="V87">
        <v>30</v>
      </c>
      <c r="W87">
        <v>30</v>
      </c>
      <c r="X87">
        <v>10</v>
      </c>
      <c r="Y87">
        <v>10</v>
      </c>
      <c r="AA87">
        <v>10</v>
      </c>
      <c r="AB87">
        <v>10</v>
      </c>
      <c r="AC87">
        <v>10</v>
      </c>
      <c r="AF87">
        <v>30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E17Q</cp:lastModifiedBy>
  <dcterms:created xsi:type="dcterms:W3CDTF">2013-12-14T16:45:27Z</dcterms:created>
  <dcterms:modified xsi:type="dcterms:W3CDTF">2014-03-22T16:46:48Z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