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<sst xmlns="http://schemas.openxmlformats.org/spreadsheetml/2006/main" count="817" uniqueCount="174">
  <si>
    <t>Имя</t>
  </si>
  <si>
    <t>телефон</t>
  </si>
  <si>
    <t>наименование</t>
  </si>
  <si>
    <t>в штуках</t>
  </si>
  <si>
    <t>за шт</t>
  </si>
  <si>
    <t>объем</t>
  </si>
  <si>
    <t>за кг</t>
  </si>
  <si>
    <t>цена</t>
  </si>
  <si>
    <t>сумма</t>
  </si>
  <si>
    <t>c орг%</t>
  </si>
  <si>
    <t>оплачено</t>
  </si>
  <si>
    <t>транспорт</t>
  </si>
  <si>
    <t>ltgjpbn</t>
  </si>
  <si>
    <t>орг%</t>
  </si>
  <si>
    <t>Самомама</t>
  </si>
  <si>
    <t>хурма</t>
  </si>
  <si>
    <t>дыня</t>
  </si>
  <si>
    <t>Елена 9999</t>
  </si>
  <si>
    <t>урюк светлый</t>
  </si>
  <si>
    <t>Финики на ветке</t>
  </si>
  <si>
    <t>чернослив отборный</t>
  </si>
  <si>
    <t>курага красная</t>
  </si>
  <si>
    <t>ELENKA_161282</t>
  </si>
  <si>
    <t>урюк темный</t>
  </si>
  <si>
    <t>кур темн</t>
  </si>
  <si>
    <t>урюк св</t>
  </si>
  <si>
    <t>урюк т</t>
  </si>
  <si>
    <t>изюм в/с</t>
  </si>
  <si>
    <t>изюм хв</t>
  </si>
  <si>
    <t>дж хв</t>
  </si>
  <si>
    <t>яблоки</t>
  </si>
  <si>
    <t>груши</t>
  </si>
  <si>
    <t>персики</t>
  </si>
  <si>
    <t>фин вет</t>
  </si>
  <si>
    <t>фин элит</t>
  </si>
  <si>
    <t>инжир</t>
  </si>
  <si>
    <t>шиповник</t>
  </si>
  <si>
    <t>черн отб</t>
  </si>
  <si>
    <t>Оль.</t>
  </si>
  <si>
    <t>курага темная</t>
  </si>
  <si>
    <t>кишмиш</t>
  </si>
  <si>
    <t>финики</t>
  </si>
  <si>
    <t>арахис</t>
  </si>
  <si>
    <t>кешью</t>
  </si>
  <si>
    <t>фундук</t>
  </si>
  <si>
    <t>myasoed</t>
  </si>
  <si>
    <t>Сафо</t>
  </si>
  <si>
    <t>Elenka1983</t>
  </si>
  <si>
    <t>HelgaElga</t>
  </si>
  <si>
    <t>бразильский орех</t>
  </si>
  <si>
    <t>фисташки</t>
  </si>
  <si>
    <t>браз. Орех</t>
  </si>
  <si>
    <t>Юм-юм</t>
  </si>
  <si>
    <t>Плюша*</t>
  </si>
  <si>
    <t>SvetlanaI</t>
  </si>
  <si>
    <t>изюм экстра</t>
  </si>
  <si>
    <t>печеные косточки</t>
  </si>
  <si>
    <t>Аня-N</t>
  </si>
  <si>
    <t>varra</t>
  </si>
  <si>
    <t>финики элитные</t>
  </si>
  <si>
    <t>Holomi</t>
  </si>
  <si>
    <t>Михаэлька</t>
  </si>
  <si>
    <t>Celika</t>
  </si>
  <si>
    <t>Alenchik75</t>
  </si>
  <si>
    <t>MatildaM</t>
  </si>
  <si>
    <t>печ кост</t>
  </si>
  <si>
    <t>LaikA</t>
  </si>
  <si>
    <t>CHEV</t>
  </si>
  <si>
    <t>SvBag</t>
  </si>
  <si>
    <t>elena_serdyuk</t>
  </si>
  <si>
    <t>Tati_83</t>
  </si>
  <si>
    <t>изюм Дж</t>
  </si>
  <si>
    <t>TanyaV</t>
  </si>
  <si>
    <t>Виктория Виктория</t>
  </si>
  <si>
    <t>нут</t>
  </si>
  <si>
    <t>innothka</t>
  </si>
  <si>
    <t>Anna80</t>
  </si>
  <si>
    <t>vaginan75</t>
  </si>
  <si>
    <t>финики Иран</t>
  </si>
  <si>
    <t>TattiLu</t>
  </si>
  <si>
    <t>фин иран</t>
  </si>
  <si>
    <t>Surchina</t>
  </si>
  <si>
    <t>абр кост</t>
  </si>
  <si>
    <t>Jyli</t>
  </si>
  <si>
    <t>kneo</t>
  </si>
  <si>
    <t>Guliya3011</t>
  </si>
  <si>
    <t>Bareo</t>
  </si>
  <si>
    <t>ruhig</t>
  </si>
  <si>
    <t>oksano4ka</t>
  </si>
  <si>
    <t>абр косточки</t>
  </si>
  <si>
    <t>Котейка-с-тигрейкой</t>
  </si>
  <si>
    <t>yagenij</t>
  </si>
  <si>
    <t>МамаТрехсерийная</t>
  </si>
  <si>
    <t>Земляничка!</t>
  </si>
  <si>
    <t>Chigov</t>
  </si>
  <si>
    <t>Jaguarundi</t>
  </si>
  <si>
    <t>Дарья-мамик</t>
  </si>
  <si>
    <t>Екатерина2106</t>
  </si>
  <si>
    <t>Ollik</t>
  </si>
  <si>
    <t>nata_m</t>
  </si>
  <si>
    <t>ОЛЬГУНЯ70</t>
  </si>
  <si>
    <t>абракадабра</t>
  </si>
  <si>
    <t>абр. Кост</t>
  </si>
  <si>
    <t>Nadina1</t>
  </si>
  <si>
    <t>Вреднуля</t>
  </si>
  <si>
    <t>Петровна01</t>
  </si>
  <si>
    <t>ТаТатуся</t>
  </si>
  <si>
    <t xml:space="preserve">кешью </t>
  </si>
  <si>
    <t>Край Земли</t>
  </si>
  <si>
    <t>korolevishnaT</t>
  </si>
  <si>
    <t>замена в/с</t>
  </si>
  <si>
    <t>Наталья Юрьевна</t>
  </si>
  <si>
    <t>Ninulik2253</t>
  </si>
  <si>
    <t>Bootrinka</t>
  </si>
  <si>
    <t>Ola-la-la</t>
  </si>
  <si>
    <t>Мариам</t>
  </si>
  <si>
    <t>NataI</t>
  </si>
  <si>
    <t>Macovsky</t>
  </si>
  <si>
    <t>alemara</t>
  </si>
  <si>
    <t>Pelenka</t>
  </si>
  <si>
    <t>в заказе</t>
  </si>
  <si>
    <t>Helinka</t>
  </si>
  <si>
    <t>elena.nsk</t>
  </si>
  <si>
    <t>Svekky</t>
  </si>
  <si>
    <t>любой</t>
  </si>
  <si>
    <t>Ольга_Кос</t>
  </si>
  <si>
    <t>юлюлю</t>
  </si>
  <si>
    <t>Катерина-солнышко</t>
  </si>
  <si>
    <t>kivlova</t>
  </si>
  <si>
    <t>курага желтая</t>
  </si>
  <si>
    <t>курага шок</t>
  </si>
  <si>
    <t xml:space="preserve">курага красная </t>
  </si>
  <si>
    <t>замена желтая</t>
  </si>
  <si>
    <t xml:space="preserve">айва </t>
  </si>
  <si>
    <t>на замену шок</t>
  </si>
  <si>
    <t>айва</t>
  </si>
  <si>
    <t>чернослив Элиот</t>
  </si>
  <si>
    <t>чернослив элиот</t>
  </si>
  <si>
    <t>орехи гр скорл</t>
  </si>
  <si>
    <t>черн элиот</t>
  </si>
  <si>
    <t>черн кост</t>
  </si>
  <si>
    <t>грецкие неочищ</t>
  </si>
  <si>
    <t>арахис неоч</t>
  </si>
  <si>
    <t>курага желт</t>
  </si>
  <si>
    <t xml:space="preserve">чернослив Элиот </t>
  </si>
  <si>
    <t>гр неочищ</t>
  </si>
  <si>
    <t>фундук неоч</t>
  </si>
  <si>
    <t>или желт</t>
  </si>
  <si>
    <t>гр неоч</t>
  </si>
  <si>
    <t>арах неоч</t>
  </si>
  <si>
    <t>фунд неоч</t>
  </si>
  <si>
    <t>миндаль</t>
  </si>
  <si>
    <t>гр бабочка</t>
  </si>
  <si>
    <t>Финики элитные</t>
  </si>
  <si>
    <t>кешью отб</t>
  </si>
  <si>
    <t>lisenok*</t>
  </si>
  <si>
    <t>Lisenok*</t>
  </si>
  <si>
    <t xml:space="preserve">браз орех </t>
  </si>
  <si>
    <t>черн отборный</t>
  </si>
  <si>
    <t>чернослив кост</t>
  </si>
  <si>
    <t>курага  шок</t>
  </si>
  <si>
    <t>nbad</t>
  </si>
  <si>
    <t>issna</t>
  </si>
  <si>
    <t>гр орех бабочка</t>
  </si>
  <si>
    <t>функ очищ</t>
  </si>
  <si>
    <t>235 нут</t>
  </si>
  <si>
    <t>пекан скорл</t>
  </si>
  <si>
    <t>урюк</t>
  </si>
  <si>
    <t>чернослив</t>
  </si>
  <si>
    <t>Персифона</t>
  </si>
  <si>
    <t>Natazzka</t>
  </si>
  <si>
    <t>Марча</t>
  </si>
  <si>
    <t xml:space="preserve">                                                                                                                                                         </t>
  </si>
  <si>
    <t>Мангустинка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</si>
</sst>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3" fillId="0" borderId="0" xfId="42" applyFont="1" applyAlignment="1" applyProtection="1">
      <alignment/>
      <protection/>
    </xf>
    <xf numFmtId="0" fontId="0" fillId="25" borderId="0" xfId="0" applyFill="1" applyAlignment="1">
      <alignment/>
    </xf>
    <xf numFmtId="0" fontId="5" fillId="25" borderId="0" xfId="0" applyFont="1" applyFill="1" applyAlignment="1">
      <alignment/>
    </xf>
    <xf numFmtId="0" fontId="5" fillId="0" borderId="0" xfId="0" applyFont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3" fillId="26" borderId="0" xfId="42" applyFont="1" applyFill="1" applyAlignment="1" applyProtection="1">
      <alignment/>
      <protection/>
    </xf>
    <xf numFmtId="0" fontId="0" fillId="26" borderId="0" xfId="0" applyFill="1" applyAlignment="1">
      <alignment/>
    </xf>
    <xf numFmtId="0" fontId="5" fillId="26" borderId="0" xfId="0" applyFont="1" applyFill="1" applyAlignment="1">
      <alignment/>
    </xf>
    <xf numFmtId="0" fontId="5" fillId="26" borderId="0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3" fillId="26" borderId="0" xfId="42" applyFill="1" applyAlignment="1" applyProtection="1">
      <alignment/>
      <protection/>
    </xf>
    <xf numFmtId="0" fontId="0" fillId="10" borderId="10" xfId="0" applyFill="1" applyBorder="1" applyAlignment="1">
      <alignment/>
    </xf>
    <xf numFmtId="1" fontId="0" fillId="10" borderId="10" xfId="0" applyNumberFormat="1" applyFill="1" applyBorder="1" applyAlignment="1">
      <alignment/>
    </xf>
    <xf numFmtId="1" fontId="1" fillId="10" borderId="0" xfId="0" applyNumberFormat="1" applyFont="1" applyFill="1" applyAlignment="1">
      <alignment/>
    </xf>
    <xf numFmtId="1" fontId="0" fillId="10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3" fillId="0" borderId="0" xfId="42" applyAlignment="1" applyProtection="1">
      <alignment/>
      <protection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0" fillId="10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10" borderId="0" xfId="0" applyFont="1" applyFill="1" applyAlignment="1">
      <alignment/>
    </xf>
    <xf numFmtId="1" fontId="0" fillId="24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13436" TargetMode="External" /><Relationship Id="rId2" Type="http://schemas.openxmlformats.org/officeDocument/2006/relationships/hyperlink" Target="http://forum.sibmama.ru/profile.php?mode=viewprofile&amp;u=114777" TargetMode="External" /><Relationship Id="rId3" Type="http://schemas.openxmlformats.org/officeDocument/2006/relationships/hyperlink" Target="http://blog.sibmama.ru/weblog_entry.php?e=421947" TargetMode="External" /><Relationship Id="rId4" Type="http://schemas.openxmlformats.org/officeDocument/2006/relationships/hyperlink" Target="http://blog.sibmama.ru/weblog_entry.php?e=421947" TargetMode="External" /><Relationship Id="rId5" Type="http://schemas.openxmlformats.org/officeDocument/2006/relationships/hyperlink" Target="http://blog.sibmama.ru/weblog_entry.php?e=421947&amp;postdays=0&amp;postorder=asc&amp;start=0" TargetMode="External" /><Relationship Id="rId6" Type="http://schemas.openxmlformats.org/officeDocument/2006/relationships/hyperlink" Target="http://blog.sibmama.ru/weblog_entry.php?e=421947&amp;postdays=0&amp;postorder=asc&amp;start=0" TargetMode="External" /><Relationship Id="rId7" Type="http://schemas.openxmlformats.org/officeDocument/2006/relationships/hyperlink" Target="http://blog.sibmama.ru/weblog_entry.php?e=421947&amp;postdays=0&amp;postorder=asc&amp;start=0" TargetMode="External" /><Relationship Id="rId8" Type="http://schemas.openxmlformats.org/officeDocument/2006/relationships/hyperlink" Target="http://blog.sibmama.ru/weblog_entry.php?e=421947&amp;postdays=0&amp;postorder=asc&amp;start=10" TargetMode="External" /><Relationship Id="rId9" Type="http://schemas.openxmlformats.org/officeDocument/2006/relationships/hyperlink" Target="http://blog.sibmama.ru/weblog_entry.php?e=421947&amp;postdays=0&amp;postorder=asc&amp;start=10" TargetMode="External" /><Relationship Id="rId10" Type="http://schemas.openxmlformats.org/officeDocument/2006/relationships/hyperlink" Target="http://blog.sibmama.ru/weblog_entry.php?e=421947&amp;postdays=0&amp;postorder=asc&amp;start=10" TargetMode="External" /><Relationship Id="rId11" Type="http://schemas.openxmlformats.org/officeDocument/2006/relationships/hyperlink" Target="http://blog.sibmama.ru/weblog_entry.php?e=421947&amp;postdays=0&amp;postorder=asc&amp;start=20" TargetMode="External" /><Relationship Id="rId12" Type="http://schemas.openxmlformats.org/officeDocument/2006/relationships/hyperlink" Target="http://blog.sibmama.ru/weblog_entry.php?e=421947&amp;postdays=0&amp;postorder=asc&amp;start=20" TargetMode="External" /><Relationship Id="rId13" Type="http://schemas.openxmlformats.org/officeDocument/2006/relationships/hyperlink" Target="http://blog.sibmama.ru/weblog_entry.php?e=421947&amp;postdays=0&amp;postorder=asc&amp;start=30&amp;sid=84d3fd2f39f147c5a94d96472e7d502c" TargetMode="External" /><Relationship Id="rId14" Type="http://schemas.openxmlformats.org/officeDocument/2006/relationships/hyperlink" Target="http://blog.sibmama.ru/weblog_entry.php?e=421947&amp;postdays=0&amp;postorder=asc&amp;start=30&amp;sid=84d3fd2f39f147c5a94d96472e7d502c" TargetMode="External" /><Relationship Id="rId15" Type="http://schemas.openxmlformats.org/officeDocument/2006/relationships/hyperlink" Target="http://blog.sibmama.ru/weblog_entry.php?e=421947&amp;postdays=0&amp;postorder=asc&amp;start=40" TargetMode="External" /><Relationship Id="rId16" Type="http://schemas.openxmlformats.org/officeDocument/2006/relationships/hyperlink" Target="http://blog.sibmama.ru/weblog_entry.php?e=421947&amp;postdays=0&amp;postorder=asc&amp;start=40" TargetMode="External" /><Relationship Id="rId17" Type="http://schemas.openxmlformats.org/officeDocument/2006/relationships/hyperlink" Target="http://blog.sibmama.ru/weblog_entry.php?e=421947&amp;postdays=0&amp;postorder=asc&amp;start=40" TargetMode="External" /><Relationship Id="rId18" Type="http://schemas.openxmlformats.org/officeDocument/2006/relationships/hyperlink" Target="http://blog.sibmama.ru/weblog_entry.php?e=421947&amp;postdays=0&amp;postorder=asc&amp;start=40" TargetMode="External" /><Relationship Id="rId19" Type="http://schemas.openxmlformats.org/officeDocument/2006/relationships/hyperlink" Target="http://blog.sibmama.ru/weblog_entry.php?e=421947&amp;postdays=0&amp;postorder=asc&amp;start=50" TargetMode="External" /><Relationship Id="rId20" Type="http://schemas.openxmlformats.org/officeDocument/2006/relationships/hyperlink" Target="http://blog.sibmama.ru/weblog_entry.php?e=421947&amp;postdays=0&amp;postorder=asc&amp;start=50" TargetMode="External" /><Relationship Id="rId21" Type="http://schemas.openxmlformats.org/officeDocument/2006/relationships/hyperlink" Target="http://blog.sibmama.ru/weblog_entry.php?e=421947&amp;postdays=0&amp;postorder=asc&amp;start=50" TargetMode="External" /><Relationship Id="rId22" Type="http://schemas.openxmlformats.org/officeDocument/2006/relationships/hyperlink" Target="http://blog.sibmama.ru/weblog_entry.php?e=421947&amp;postdays=0&amp;postorder=asc&amp;start=50" TargetMode="External" /><Relationship Id="rId23" Type="http://schemas.openxmlformats.org/officeDocument/2006/relationships/hyperlink" Target="http://blog.sibmama.ru/weblog_entry.php?e=421947&amp;postdays=0&amp;postorder=asc&amp;start=50" TargetMode="External" /><Relationship Id="rId24" Type="http://schemas.openxmlformats.org/officeDocument/2006/relationships/hyperlink" Target="http://blog.sibmama.ru/weblog_entry.php?e=421947&amp;postdays=0&amp;postorder=asc&amp;start=60" TargetMode="External" /><Relationship Id="rId25" Type="http://schemas.openxmlformats.org/officeDocument/2006/relationships/hyperlink" Target="http://blog.sibmama.ru/weblog_entry.php?e=421947&amp;postdays=0&amp;postorder=asc&amp;start=60" TargetMode="External" /><Relationship Id="rId26" Type="http://schemas.openxmlformats.org/officeDocument/2006/relationships/hyperlink" Target="http://blog.sibmama.ru/weblog_entry.php?e=421947&amp;postdays=0&amp;postorder=asc&amp;start=60" TargetMode="External" /><Relationship Id="rId27" Type="http://schemas.openxmlformats.org/officeDocument/2006/relationships/hyperlink" Target="http://blog.sibmama.ru/weblog_entry.php?e=421947&amp;postdays=0&amp;postorder=asc&amp;start=60" TargetMode="External" /><Relationship Id="rId28" Type="http://schemas.openxmlformats.org/officeDocument/2006/relationships/hyperlink" Target="http://blog.sibmama.ru/weblog_entry.php?e=421947&amp;postdays=0&amp;postorder=asc&amp;start=70" TargetMode="External" /><Relationship Id="rId29" Type="http://schemas.openxmlformats.org/officeDocument/2006/relationships/hyperlink" Target="http://blog.sibmama.ru/weblog_entry.php?e=421947&amp;postdays=0&amp;postorder=asc&amp;start=70" TargetMode="External" /><Relationship Id="rId30" Type="http://schemas.openxmlformats.org/officeDocument/2006/relationships/hyperlink" Target="http://blog.sibmama.ru/weblog_entry.php?e=421947&amp;postdays=0&amp;postorder=asc&amp;start=70" TargetMode="External" /><Relationship Id="rId31" Type="http://schemas.openxmlformats.org/officeDocument/2006/relationships/hyperlink" Target="http://blog.sibmama.ru/weblog_entry.php?e=421947&amp;postdays=0&amp;postorder=asc&amp;start=80" TargetMode="External" /><Relationship Id="rId32" Type="http://schemas.openxmlformats.org/officeDocument/2006/relationships/hyperlink" Target="http://blog.sibmama.ru/weblog_entry.php?e=421947&amp;postdays=0&amp;postorder=asc&amp;start=80" TargetMode="External" /><Relationship Id="rId33" Type="http://schemas.openxmlformats.org/officeDocument/2006/relationships/hyperlink" Target="http://blog.sibmama.ru/weblog_entry.php?e=421947&amp;postdays=0&amp;postorder=asc&amp;start=80" TargetMode="External" /><Relationship Id="rId34" Type="http://schemas.openxmlformats.org/officeDocument/2006/relationships/hyperlink" Target="http://blog.sibmama.ru/weblog_entry.php?e=421947&amp;postdays=0&amp;postorder=asc&amp;start=90" TargetMode="External" /><Relationship Id="rId35" Type="http://schemas.openxmlformats.org/officeDocument/2006/relationships/hyperlink" Target="http://blog.sibmama.ru/weblog_entry.php?e=421947&amp;postdays=0&amp;postorder=asc&amp;start=90" TargetMode="External" /><Relationship Id="rId36" Type="http://schemas.openxmlformats.org/officeDocument/2006/relationships/hyperlink" Target="http://blog.sibmama.ru/weblog_entry.php?e=421947&amp;postdays=0&amp;postorder=asc&amp;start=90" TargetMode="External" /><Relationship Id="rId37" Type="http://schemas.openxmlformats.org/officeDocument/2006/relationships/hyperlink" Target="http://blog.sibmama.ru/weblog_entry.php?e=421947&amp;postdays=0&amp;postorder=asc&amp;start=90" TargetMode="External" /><Relationship Id="rId38" Type="http://schemas.openxmlformats.org/officeDocument/2006/relationships/hyperlink" Target="http://blog.sibmama.ru/weblog_entry.php?e=421947&amp;postdays=0&amp;postorder=asc&amp;start=90" TargetMode="External" /><Relationship Id="rId39" Type="http://schemas.openxmlformats.org/officeDocument/2006/relationships/hyperlink" Target="http://blog.sibmama.ru/weblog_entry.php?e=421947&amp;postdays=0&amp;postorder=asc&amp;start=90" TargetMode="External" /><Relationship Id="rId40" Type="http://schemas.openxmlformats.org/officeDocument/2006/relationships/hyperlink" Target="http://blog.sibmama.ru/weblog_entry.php?e=421947&amp;postdays=0&amp;postorder=asc&amp;start=100" TargetMode="External" /><Relationship Id="rId41" Type="http://schemas.openxmlformats.org/officeDocument/2006/relationships/hyperlink" Target="http://blog.sibmama.ru/weblog_entry.php?e=421947&amp;postdays=0&amp;postorder=asc&amp;start=100" TargetMode="External" /><Relationship Id="rId42" Type="http://schemas.openxmlformats.org/officeDocument/2006/relationships/hyperlink" Target="http://blog.sibmama.ru/weblog_entry.php?e=421947&amp;postdays=0&amp;postorder=asc&amp;start=110" TargetMode="External" /><Relationship Id="rId43" Type="http://schemas.openxmlformats.org/officeDocument/2006/relationships/hyperlink" Target="http://blog.sibmama.ru/weblog_entry.php?e=421947&amp;postdays=0&amp;postorder=asc&amp;start=110" TargetMode="External" /><Relationship Id="rId44" Type="http://schemas.openxmlformats.org/officeDocument/2006/relationships/hyperlink" Target="http://blog.sibmama.ru/weblog_entry.php?e=421947&amp;postdays=0&amp;postorder=asc&amp;start=120" TargetMode="External" /><Relationship Id="rId45" Type="http://schemas.openxmlformats.org/officeDocument/2006/relationships/hyperlink" Target="http://blog.sibmama.ru/weblog_entry.php?e=421947&amp;postdays=0&amp;postorder=asc&amp;start=120" TargetMode="External" /><Relationship Id="rId46" Type="http://schemas.openxmlformats.org/officeDocument/2006/relationships/hyperlink" Target="http://blog.sibmama.ru/weblog_entry.php?e=421947&amp;postdays=0&amp;postorder=asc&amp;start=120" TargetMode="External" /><Relationship Id="rId47" Type="http://schemas.openxmlformats.org/officeDocument/2006/relationships/hyperlink" Target="http://blog.sibmama.ru/weblog_entry.php?e=421947&amp;postdays=0&amp;postorder=asc&amp;start=120" TargetMode="External" /><Relationship Id="rId48" Type="http://schemas.openxmlformats.org/officeDocument/2006/relationships/hyperlink" Target="http://blog.sibmama.ru/weblog_entry.php?e=421947&amp;postdays=0&amp;postorder=asc&amp;start=120" TargetMode="External" /><Relationship Id="rId49" Type="http://schemas.openxmlformats.org/officeDocument/2006/relationships/hyperlink" Target="http://blog.sibmama.ru/weblog_entry.php?e=421947&amp;postdays=0&amp;postorder=asc&amp;start=130" TargetMode="External" /><Relationship Id="rId50" Type="http://schemas.openxmlformats.org/officeDocument/2006/relationships/hyperlink" Target="http://blog.sibmama.ru/weblog_entry.php?e=421947&amp;postdays=0&amp;postorder=asc&amp;start=130" TargetMode="External" /><Relationship Id="rId51" Type="http://schemas.openxmlformats.org/officeDocument/2006/relationships/hyperlink" Target="http://blog.sibmama.ru/weblog_entry.php?e=421947&amp;postdays=0&amp;postorder=asc&amp;start=130" TargetMode="External" /><Relationship Id="rId52" Type="http://schemas.openxmlformats.org/officeDocument/2006/relationships/hyperlink" Target="http://blog.sibmama.ru/weblog_entry.php?e=421947&amp;postdays=0&amp;postorder=asc&amp;start=140" TargetMode="External" /><Relationship Id="rId53" Type="http://schemas.openxmlformats.org/officeDocument/2006/relationships/hyperlink" Target="http://blog.sibmama.ru/weblog_entry.php?e=421947&amp;postdays=0&amp;postorder=asc&amp;start=150" TargetMode="External" /><Relationship Id="rId54" Type="http://schemas.openxmlformats.org/officeDocument/2006/relationships/hyperlink" Target="http://blog.sibmama.ru/weblog_entry.php?e=421947&amp;postdays=0&amp;postorder=asc&amp;start=160" TargetMode="External" /><Relationship Id="rId55" Type="http://schemas.openxmlformats.org/officeDocument/2006/relationships/hyperlink" Target="http://blog.sibmama.ru/weblog_entry.php?e=421947&amp;postdays=0&amp;postorder=asc&amp;start=170" TargetMode="External" /><Relationship Id="rId56" Type="http://schemas.openxmlformats.org/officeDocument/2006/relationships/hyperlink" Target="http://blog.sibmama.ru/weblog_entry.php?e=421947&amp;postdays=0&amp;postorder=asc&amp;start=170" TargetMode="External" /><Relationship Id="rId57" Type="http://schemas.openxmlformats.org/officeDocument/2006/relationships/hyperlink" Target="http://blog.sibmama.ru/weblog_entry.php?e=421947&amp;postdays=0&amp;postorder=asc&amp;start=180" TargetMode="External" /><Relationship Id="rId58" Type="http://schemas.openxmlformats.org/officeDocument/2006/relationships/hyperlink" Target="http://blog.sibmama.ru/weblog_entry.php?e=421947&amp;postdays=0&amp;postorder=asc&amp;start=180" TargetMode="External" /><Relationship Id="rId59" Type="http://schemas.openxmlformats.org/officeDocument/2006/relationships/hyperlink" Target="http://blog.sibmama.ru/weblog_entry.php?e=421947&amp;postdays=0&amp;postorder=asc&amp;start=180" TargetMode="External" /><Relationship Id="rId60" Type="http://schemas.openxmlformats.org/officeDocument/2006/relationships/hyperlink" Target="http://blog.sibmama.ru/weblog_entry.php?e=421947&amp;postdays=0&amp;postorder=asc&amp;start=180" TargetMode="External" /><Relationship Id="rId61" Type="http://schemas.openxmlformats.org/officeDocument/2006/relationships/hyperlink" Target="http://blog.sibmama.ru/weblog_entry.php?e=421947&amp;postdays=0&amp;postorder=asc&amp;start=190" TargetMode="External" /><Relationship Id="rId62" Type="http://schemas.openxmlformats.org/officeDocument/2006/relationships/hyperlink" Target="http://blog.sibmama.ru/weblog_entry.php?e=421947&amp;postdays=0&amp;postorder=asc&amp;start=190" TargetMode="External" /><Relationship Id="rId63" Type="http://schemas.openxmlformats.org/officeDocument/2006/relationships/hyperlink" Target="http://blog.sibmama.ru/weblog_entry.php?r=4644989" TargetMode="External" /><Relationship Id="rId64" Type="http://schemas.openxmlformats.org/officeDocument/2006/relationships/hyperlink" Target="http://blog.sibmama.ru/weblog_entry.php?r=4644989" TargetMode="External" /><Relationship Id="rId65" Type="http://schemas.openxmlformats.org/officeDocument/2006/relationships/hyperlink" Target="http://blog.sibmama.ru/weblog_entry.php?r=4650944" TargetMode="External" /><Relationship Id="rId66" Type="http://schemas.openxmlformats.org/officeDocument/2006/relationships/hyperlink" Target="http://blog.sibmama.ru/weblog_entry.php?e=421947&amp;postdays=0&amp;postorder=asc&amp;start=210" TargetMode="External" /><Relationship Id="rId67" Type="http://schemas.openxmlformats.org/officeDocument/2006/relationships/hyperlink" Target="http://blog.sibmama.ru/weblog_entry.php?e=421947&amp;postdays=0&amp;postorder=asc&amp;start=220" TargetMode="External" /><Relationship Id="rId68" Type="http://schemas.openxmlformats.org/officeDocument/2006/relationships/hyperlink" Target="http://blog.sibmama.ru/weblog_entry.php?e=421947&amp;postdays=0&amp;postorder=asc&amp;start=220" TargetMode="External" /><Relationship Id="rId69" Type="http://schemas.openxmlformats.org/officeDocument/2006/relationships/hyperlink" Target="http://blog.sibmama.ru/weblog_entry.php?e=421947&amp;postdays=0&amp;postorder=asc&amp;start=220" TargetMode="External" /><Relationship Id="rId70" Type="http://schemas.openxmlformats.org/officeDocument/2006/relationships/hyperlink" Target="http://blog.sibmama.ru/weblog_entry.php?e=421947&amp;postdays=0&amp;postorder=asc&amp;start=200" TargetMode="External" /><Relationship Id="rId71" Type="http://schemas.openxmlformats.org/officeDocument/2006/relationships/hyperlink" Target="http://blog.sibmama.ru/weblog_entry.php?e=421947&amp;postdays=0&amp;postorder=asc&amp;start=270" TargetMode="External" /><Relationship Id="rId72" Type="http://schemas.openxmlformats.org/officeDocument/2006/relationships/hyperlink" Target="http://blog.sibmama.ru/weblog_entry.php?e=421947&amp;postdays=0&amp;postorder=asc&amp;start=270" TargetMode="External" /><Relationship Id="rId73" Type="http://schemas.openxmlformats.org/officeDocument/2006/relationships/hyperlink" Target="http://blog.sibmama.ru/weblog_entry.php?e=421947&amp;postdays=0&amp;postorder=asc&amp;start=270" TargetMode="External" /><Relationship Id="rId74" Type="http://schemas.openxmlformats.org/officeDocument/2006/relationships/hyperlink" Target="http://blog.sibmama.ru/weblog_entry.php?e=421947&amp;postdays=0&amp;postorder=asc&amp;start=290" TargetMode="External" /><Relationship Id="rId75" Type="http://schemas.openxmlformats.org/officeDocument/2006/relationships/hyperlink" Target="http://blog.sibmama.ru/weblog_entry.php?e=421947&amp;postdays=0&amp;postorder=asc&amp;start=350" TargetMode="External" /><Relationship Id="rId7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8"/>
  <sheetViews>
    <sheetView tabSelected="1" zoomScalePageLayoutView="0" workbookViewId="0" topLeftCell="A637">
      <selection activeCell="C687" sqref="C687"/>
    </sheetView>
  </sheetViews>
  <sheetFormatPr defaultColWidth="9.00390625" defaultRowHeight="12.75"/>
  <cols>
    <col min="19" max="19" width="9.125" style="23" customWidth="1"/>
    <col min="20" max="20" width="9.125" style="25" customWidth="1"/>
  </cols>
  <sheetData>
    <row r="1" spans="1:22" s="1" customFormat="1" ht="12.75">
      <c r="A1" s="1" t="s">
        <v>0</v>
      </c>
      <c r="C1" s="1" t="s">
        <v>1</v>
      </c>
      <c r="F1" s="1" t="s">
        <v>13</v>
      </c>
      <c r="G1" s="2" t="s">
        <v>2</v>
      </c>
      <c r="H1" s="2"/>
      <c r="I1" s="2"/>
      <c r="L1" s="1" t="s">
        <v>5</v>
      </c>
      <c r="M1" s="1" t="s">
        <v>6</v>
      </c>
      <c r="N1" s="1" t="s">
        <v>3</v>
      </c>
      <c r="O1" s="1" t="s">
        <v>4</v>
      </c>
      <c r="P1" s="1" t="s">
        <v>7</v>
      </c>
      <c r="Q1" s="1" t="s">
        <v>8</v>
      </c>
      <c r="S1" s="22" t="s">
        <v>9</v>
      </c>
      <c r="T1" s="24" t="s">
        <v>10</v>
      </c>
      <c r="U1" s="1" t="s">
        <v>11</v>
      </c>
      <c r="V1" s="1" t="s">
        <v>12</v>
      </c>
    </row>
    <row r="2" spans="1:16" ht="12.75">
      <c r="A2" s="6" t="s">
        <v>14</v>
      </c>
      <c r="G2" t="s">
        <v>15</v>
      </c>
      <c r="L2">
        <v>1</v>
      </c>
      <c r="M2">
        <v>390</v>
      </c>
      <c r="P2" s="3">
        <f>L2*M2</f>
        <v>390</v>
      </c>
    </row>
    <row r="3" spans="7:16" ht="12.75">
      <c r="G3" t="s">
        <v>16</v>
      </c>
      <c r="N3">
        <v>3</v>
      </c>
      <c r="O3">
        <v>59</v>
      </c>
      <c r="P3">
        <f>N3*O3</f>
        <v>177</v>
      </c>
    </row>
    <row r="4" spans="17:20" s="4" customFormat="1" ht="13.5" thickBot="1">
      <c r="Q4" s="4">
        <f>SUM(P2:P3)</f>
        <v>567</v>
      </c>
      <c r="S4" s="21">
        <f>Q4*1.05</f>
        <v>595.35</v>
      </c>
      <c r="T4" s="26"/>
    </row>
    <row r="5" spans="1:16" ht="12.75">
      <c r="A5" s="6" t="s">
        <v>17</v>
      </c>
      <c r="G5" t="s">
        <v>18</v>
      </c>
      <c r="L5">
        <v>2</v>
      </c>
      <c r="M5">
        <v>209</v>
      </c>
      <c r="P5" s="3">
        <f>L5*M5</f>
        <v>418</v>
      </c>
    </row>
    <row r="6" spans="7:16" ht="12.75">
      <c r="G6" t="s">
        <v>16</v>
      </c>
      <c r="N6">
        <v>15</v>
      </c>
      <c r="O6">
        <v>59</v>
      </c>
      <c r="P6">
        <f>N6*O6</f>
        <v>885</v>
      </c>
    </row>
    <row r="7" spans="7:16" ht="12.75">
      <c r="G7" t="s">
        <v>153</v>
      </c>
      <c r="L7">
        <v>6</v>
      </c>
      <c r="M7">
        <v>149</v>
      </c>
      <c r="P7" s="3">
        <f aca="true" t="shared" si="0" ref="P7:P17">L7*M7</f>
        <v>894</v>
      </c>
    </row>
    <row r="8" spans="7:16" ht="12.75">
      <c r="G8" t="s">
        <v>15</v>
      </c>
      <c r="L8">
        <v>2</v>
      </c>
      <c r="M8">
        <v>390</v>
      </c>
      <c r="P8" s="3">
        <f t="shared" si="0"/>
        <v>780</v>
      </c>
    </row>
    <row r="9" spans="7:16" ht="12.75">
      <c r="G9" t="s">
        <v>20</v>
      </c>
      <c r="L9">
        <v>2</v>
      </c>
      <c r="M9">
        <v>169</v>
      </c>
      <c r="P9" s="3">
        <f t="shared" si="0"/>
        <v>338</v>
      </c>
    </row>
    <row r="10" spans="7:16" ht="12.75">
      <c r="G10" t="s">
        <v>130</v>
      </c>
      <c r="L10">
        <v>1</v>
      </c>
      <c r="M10">
        <v>269</v>
      </c>
      <c r="P10" s="3">
        <f t="shared" si="0"/>
        <v>269</v>
      </c>
    </row>
    <row r="11" spans="7:16" ht="12.75">
      <c r="G11" t="s">
        <v>21</v>
      </c>
      <c r="L11">
        <v>2</v>
      </c>
      <c r="M11">
        <v>179</v>
      </c>
      <c r="P11" s="3">
        <f t="shared" si="0"/>
        <v>358</v>
      </c>
    </row>
    <row r="12" spans="7:16" ht="12.75">
      <c r="G12" t="s">
        <v>55</v>
      </c>
      <c r="L12">
        <v>2</v>
      </c>
      <c r="M12">
        <v>229</v>
      </c>
      <c r="P12" s="3">
        <f t="shared" si="0"/>
        <v>458</v>
      </c>
    </row>
    <row r="13" spans="7:16" ht="12.75">
      <c r="G13" t="s">
        <v>27</v>
      </c>
      <c r="L13">
        <v>2</v>
      </c>
      <c r="M13">
        <v>219</v>
      </c>
      <c r="P13" s="3">
        <f t="shared" si="0"/>
        <v>438</v>
      </c>
    </row>
    <row r="14" spans="7:16" ht="12.75">
      <c r="G14" t="s">
        <v>35</v>
      </c>
      <c r="L14">
        <v>1</v>
      </c>
      <c r="M14">
        <v>309</v>
      </c>
      <c r="P14" s="3">
        <f t="shared" si="0"/>
        <v>309</v>
      </c>
    </row>
    <row r="15" spans="7:16" ht="12.75">
      <c r="G15" t="s">
        <v>30</v>
      </c>
      <c r="L15">
        <v>1</v>
      </c>
      <c r="M15">
        <v>89</v>
      </c>
      <c r="P15" s="3">
        <f t="shared" si="0"/>
        <v>89</v>
      </c>
    </row>
    <row r="16" spans="7:16" ht="12.75">
      <c r="G16" t="s">
        <v>31</v>
      </c>
      <c r="L16">
        <v>1</v>
      </c>
      <c r="M16">
        <v>99</v>
      </c>
      <c r="P16" s="3">
        <f t="shared" si="0"/>
        <v>99</v>
      </c>
    </row>
    <row r="17" spans="7:16" ht="12.75">
      <c r="G17" t="s">
        <v>146</v>
      </c>
      <c r="L17">
        <v>1</v>
      </c>
      <c r="M17">
        <v>159</v>
      </c>
      <c r="P17" s="3">
        <f t="shared" si="0"/>
        <v>159</v>
      </c>
    </row>
    <row r="18" spans="16:20" s="4" customFormat="1" ht="13.5" thickBot="1">
      <c r="P18" s="5">
        <f aca="true" t="shared" si="1" ref="P18:P29">L18*M18</f>
        <v>0</v>
      </c>
      <c r="Q18" s="4">
        <f>SUM(P5:P16)</f>
        <v>5335</v>
      </c>
      <c r="S18" s="21">
        <f>Q18*1.1</f>
        <v>5868.500000000001</v>
      </c>
      <c r="T18" s="26"/>
    </row>
    <row r="19" spans="1:16" ht="12.75">
      <c r="A19" s="6" t="s">
        <v>22</v>
      </c>
      <c r="G19" t="s">
        <v>15</v>
      </c>
      <c r="L19">
        <v>1</v>
      </c>
      <c r="M19">
        <v>390</v>
      </c>
      <c r="P19" s="3">
        <f t="shared" si="1"/>
        <v>390</v>
      </c>
    </row>
    <row r="20" spans="7:16" ht="12.75">
      <c r="G20" t="s">
        <v>18</v>
      </c>
      <c r="L20">
        <v>2</v>
      </c>
      <c r="M20">
        <v>209</v>
      </c>
      <c r="P20" s="3">
        <f t="shared" si="1"/>
        <v>418</v>
      </c>
    </row>
    <row r="21" spans="7:16" ht="12.75">
      <c r="G21" t="s">
        <v>23</v>
      </c>
      <c r="L21">
        <v>1</v>
      </c>
      <c r="M21">
        <v>159</v>
      </c>
      <c r="P21" s="3">
        <f t="shared" si="1"/>
        <v>159</v>
      </c>
    </row>
    <row r="22" spans="7:16" ht="12.75">
      <c r="G22" t="s">
        <v>56</v>
      </c>
      <c r="L22">
        <v>3</v>
      </c>
      <c r="M22">
        <v>129</v>
      </c>
      <c r="P22" s="3">
        <f t="shared" si="1"/>
        <v>387</v>
      </c>
    </row>
    <row r="23" spans="16:20" s="4" customFormat="1" ht="13.5" thickBot="1">
      <c r="P23" s="5">
        <f t="shared" si="1"/>
        <v>0</v>
      </c>
      <c r="Q23" s="4">
        <f>SUM(P19:P22)</f>
        <v>1354</v>
      </c>
      <c r="S23" s="21">
        <f>Q23*1.15</f>
        <v>1557.1</v>
      </c>
      <c r="T23" s="26"/>
    </row>
    <row r="24" spans="1:16" ht="12.75">
      <c r="A24" s="6" t="s">
        <v>38</v>
      </c>
      <c r="G24" t="s">
        <v>39</v>
      </c>
      <c r="L24">
        <v>3</v>
      </c>
      <c r="M24">
        <v>269</v>
      </c>
      <c r="P24" s="3">
        <f t="shared" si="1"/>
        <v>807</v>
      </c>
    </row>
    <row r="25" spans="7:16" ht="12.75">
      <c r="G25" t="s">
        <v>18</v>
      </c>
      <c r="L25">
        <v>5</v>
      </c>
      <c r="M25">
        <v>209</v>
      </c>
      <c r="P25" s="3">
        <f t="shared" si="1"/>
        <v>1045</v>
      </c>
    </row>
    <row r="26" spans="7:16" ht="12.75">
      <c r="G26" t="s">
        <v>23</v>
      </c>
      <c r="L26">
        <v>2</v>
      </c>
      <c r="M26">
        <v>159</v>
      </c>
      <c r="P26" s="3">
        <f t="shared" si="1"/>
        <v>318</v>
      </c>
    </row>
    <row r="27" spans="7:16" ht="12.75">
      <c r="G27" t="s">
        <v>40</v>
      </c>
      <c r="P27" s="3">
        <f t="shared" si="1"/>
        <v>0</v>
      </c>
    </row>
    <row r="28" spans="7:16" ht="12.75">
      <c r="G28" t="s">
        <v>41</v>
      </c>
      <c r="P28" s="3">
        <f t="shared" si="1"/>
        <v>0</v>
      </c>
    </row>
    <row r="29" spans="7:16" ht="12.75">
      <c r="G29" t="s">
        <v>20</v>
      </c>
      <c r="L29">
        <v>2</v>
      </c>
      <c r="M29">
        <v>169</v>
      </c>
      <c r="P29" s="3">
        <f t="shared" si="1"/>
        <v>338</v>
      </c>
    </row>
    <row r="30" spans="7:16" ht="12.75">
      <c r="G30" t="s">
        <v>16</v>
      </c>
      <c r="N30">
        <v>5</v>
      </c>
      <c r="O30">
        <v>59</v>
      </c>
      <c r="P30">
        <f>N30*O30</f>
        <v>295</v>
      </c>
    </row>
    <row r="31" spans="7:16" ht="12.75">
      <c r="G31" t="s">
        <v>15</v>
      </c>
      <c r="L31">
        <v>1</v>
      </c>
      <c r="M31">
        <v>390</v>
      </c>
      <c r="P31" s="3">
        <f aca="true" t="shared" si="2" ref="P31:P53">L31*M31</f>
        <v>390</v>
      </c>
    </row>
    <row r="32" spans="7:16" ht="12.75">
      <c r="G32" t="s">
        <v>42</v>
      </c>
      <c r="L32">
        <v>3</v>
      </c>
      <c r="P32" s="3">
        <f t="shared" si="2"/>
        <v>0</v>
      </c>
    </row>
    <row r="33" spans="7:16" ht="12.75">
      <c r="G33" t="s">
        <v>43</v>
      </c>
      <c r="L33">
        <v>2</v>
      </c>
      <c r="M33">
        <v>379</v>
      </c>
      <c r="P33" s="3">
        <f t="shared" si="2"/>
        <v>758</v>
      </c>
    </row>
    <row r="34" spans="7:16" ht="12.75">
      <c r="G34" t="s">
        <v>44</v>
      </c>
      <c r="L34">
        <v>4</v>
      </c>
      <c r="M34">
        <v>349</v>
      </c>
      <c r="P34" s="3">
        <f t="shared" si="2"/>
        <v>1396</v>
      </c>
    </row>
    <row r="35" spans="16:20" s="4" customFormat="1" ht="13.5" thickBot="1">
      <c r="P35" s="5">
        <f t="shared" si="2"/>
        <v>0</v>
      </c>
      <c r="Q35" s="4">
        <f>SUM(P24:P34)</f>
        <v>5347</v>
      </c>
      <c r="S35" s="21">
        <f>Q35*1.12</f>
        <v>5988.64</v>
      </c>
      <c r="T35" s="26"/>
    </row>
    <row r="36" spans="1:16" ht="12.75">
      <c r="A36" s="6" t="s">
        <v>45</v>
      </c>
      <c r="G36" t="s">
        <v>18</v>
      </c>
      <c r="L36">
        <v>1</v>
      </c>
      <c r="M36">
        <v>209</v>
      </c>
      <c r="P36" s="3">
        <f t="shared" si="2"/>
        <v>209</v>
      </c>
    </row>
    <row r="37" spans="7:16" ht="12.75">
      <c r="G37" t="s">
        <v>23</v>
      </c>
      <c r="L37">
        <v>1</v>
      </c>
      <c r="M37">
        <v>159</v>
      </c>
      <c r="P37" s="3">
        <f t="shared" si="2"/>
        <v>159</v>
      </c>
    </row>
    <row r="38" spans="7:16" ht="12.75">
      <c r="G38" t="s">
        <v>27</v>
      </c>
      <c r="L38">
        <v>1</v>
      </c>
      <c r="M38">
        <v>219</v>
      </c>
      <c r="P38" s="3">
        <f t="shared" si="2"/>
        <v>219</v>
      </c>
    </row>
    <row r="39" spans="7:16" ht="12.75">
      <c r="G39" t="s">
        <v>20</v>
      </c>
      <c r="L39">
        <v>1</v>
      </c>
      <c r="M39">
        <v>169</v>
      </c>
      <c r="P39" s="3">
        <f t="shared" si="2"/>
        <v>169</v>
      </c>
    </row>
    <row r="40" spans="7:16" ht="12.75">
      <c r="G40" t="s">
        <v>39</v>
      </c>
      <c r="L40">
        <v>1</v>
      </c>
      <c r="M40">
        <v>0</v>
      </c>
      <c r="P40" s="3">
        <f t="shared" si="2"/>
        <v>0</v>
      </c>
    </row>
    <row r="41" spans="7:16" ht="12.75">
      <c r="G41" t="s">
        <v>19</v>
      </c>
      <c r="L41">
        <v>1</v>
      </c>
      <c r="M41">
        <v>0</v>
      </c>
      <c r="P41" s="3">
        <f t="shared" si="2"/>
        <v>0</v>
      </c>
    </row>
    <row r="42" spans="16:20" s="4" customFormat="1" ht="13.5" thickBot="1">
      <c r="P42" s="5">
        <f t="shared" si="2"/>
        <v>0</v>
      </c>
      <c r="Q42" s="4">
        <f>SUM(P36:P41)</f>
        <v>756</v>
      </c>
      <c r="S42" s="21">
        <f>Q42*1.1</f>
        <v>831.6</v>
      </c>
      <c r="T42" s="26"/>
    </row>
    <row r="43" spans="1:16" ht="12.75">
      <c r="A43" s="6" t="s">
        <v>46</v>
      </c>
      <c r="G43" t="s">
        <v>18</v>
      </c>
      <c r="L43">
        <v>1</v>
      </c>
      <c r="M43">
        <v>209</v>
      </c>
      <c r="P43" s="3">
        <f t="shared" si="2"/>
        <v>209</v>
      </c>
    </row>
    <row r="44" spans="7:16" ht="12.75">
      <c r="G44" t="s">
        <v>27</v>
      </c>
      <c r="L44">
        <v>1</v>
      </c>
      <c r="M44">
        <v>219</v>
      </c>
      <c r="P44" s="3">
        <f t="shared" si="2"/>
        <v>219</v>
      </c>
    </row>
    <row r="45" spans="7:16" ht="12.75">
      <c r="G45" t="s">
        <v>130</v>
      </c>
      <c r="L45">
        <v>3</v>
      </c>
      <c r="M45">
        <v>269</v>
      </c>
      <c r="P45" s="3">
        <f t="shared" si="2"/>
        <v>807</v>
      </c>
    </row>
    <row r="46" spans="7:16" ht="12.75">
      <c r="G46" t="s">
        <v>20</v>
      </c>
      <c r="L46">
        <v>2</v>
      </c>
      <c r="M46">
        <v>169</v>
      </c>
      <c r="P46" s="3">
        <f t="shared" si="2"/>
        <v>338</v>
      </c>
    </row>
    <row r="47" spans="7:16" ht="12.75">
      <c r="G47" t="s">
        <v>15</v>
      </c>
      <c r="L47">
        <v>0.5</v>
      </c>
      <c r="M47">
        <v>390</v>
      </c>
      <c r="P47" s="33">
        <f t="shared" si="2"/>
        <v>195</v>
      </c>
    </row>
    <row r="48" spans="7:16" ht="12.75">
      <c r="G48" t="s">
        <v>30</v>
      </c>
      <c r="L48">
        <v>5</v>
      </c>
      <c r="M48">
        <v>89</v>
      </c>
      <c r="P48" s="3">
        <f t="shared" si="2"/>
        <v>445</v>
      </c>
    </row>
    <row r="49" spans="7:16" ht="12.75">
      <c r="G49" t="s">
        <v>43</v>
      </c>
      <c r="L49">
        <v>2</v>
      </c>
      <c r="M49">
        <v>379</v>
      </c>
      <c r="P49" s="3">
        <f t="shared" si="2"/>
        <v>758</v>
      </c>
    </row>
    <row r="50" spans="16:20" s="4" customFormat="1" ht="13.5" thickBot="1">
      <c r="P50" s="5">
        <f t="shared" si="2"/>
        <v>0</v>
      </c>
      <c r="Q50" s="4">
        <f>SUM(P43:P49)</f>
        <v>2971</v>
      </c>
      <c r="S50" s="21">
        <f>Q50*1.1</f>
        <v>3268.1000000000004</v>
      </c>
      <c r="T50" s="26"/>
    </row>
    <row r="51" spans="1:16" ht="12.75">
      <c r="A51" s="6" t="s">
        <v>47</v>
      </c>
      <c r="G51" t="s">
        <v>153</v>
      </c>
      <c r="L51">
        <v>1</v>
      </c>
      <c r="M51">
        <v>149</v>
      </c>
      <c r="P51" s="3">
        <f t="shared" si="2"/>
        <v>149</v>
      </c>
    </row>
    <row r="52" spans="7:16" ht="12.75">
      <c r="G52" t="s">
        <v>27</v>
      </c>
      <c r="L52">
        <v>0.5</v>
      </c>
      <c r="M52">
        <v>219</v>
      </c>
      <c r="P52" s="3">
        <f t="shared" si="2"/>
        <v>109.5</v>
      </c>
    </row>
    <row r="53" spans="7:16" ht="12.75">
      <c r="G53" t="s">
        <v>35</v>
      </c>
      <c r="L53">
        <v>1</v>
      </c>
      <c r="M53">
        <v>309</v>
      </c>
      <c r="P53" s="3">
        <f t="shared" si="2"/>
        <v>309</v>
      </c>
    </row>
    <row r="54" spans="7:16" ht="12.75">
      <c r="G54" t="s">
        <v>16</v>
      </c>
      <c r="N54">
        <v>1</v>
      </c>
      <c r="O54">
        <v>59</v>
      </c>
      <c r="P54">
        <f>N54*O54</f>
        <v>59</v>
      </c>
    </row>
    <row r="55" spans="7:12" ht="12.75">
      <c r="G55" t="s">
        <v>166</v>
      </c>
      <c r="L55">
        <v>0.5</v>
      </c>
    </row>
    <row r="56" ht="12.75">
      <c r="G56" t="s">
        <v>167</v>
      </c>
    </row>
    <row r="57" spans="7:16" ht="12.75">
      <c r="G57" t="s">
        <v>30</v>
      </c>
      <c r="L57">
        <v>1</v>
      </c>
      <c r="M57">
        <v>89</v>
      </c>
      <c r="P57" s="3">
        <f>L57*M57</f>
        <v>89</v>
      </c>
    </row>
    <row r="58" spans="7:16" ht="12.75">
      <c r="G58" t="s">
        <v>168</v>
      </c>
      <c r="P58" s="3"/>
    </row>
    <row r="59" spans="7:16" ht="12.75">
      <c r="G59" t="s">
        <v>15</v>
      </c>
      <c r="L59">
        <v>2</v>
      </c>
      <c r="M59">
        <v>390</v>
      </c>
      <c r="P59" s="33">
        <f>L59*M59</f>
        <v>780</v>
      </c>
    </row>
    <row r="60" spans="7:16" ht="12.75">
      <c r="G60" t="s">
        <v>135</v>
      </c>
      <c r="L60">
        <v>0.5</v>
      </c>
      <c r="M60">
        <v>99</v>
      </c>
      <c r="P60" s="3">
        <f>L60*M60</f>
        <v>49.5</v>
      </c>
    </row>
    <row r="61" spans="16:20" s="4" customFormat="1" ht="13.5" thickBot="1">
      <c r="P61" s="5">
        <f>L61*M61</f>
        <v>0</v>
      </c>
      <c r="Q61" s="4">
        <f>SUM(P51:P60)</f>
        <v>1545</v>
      </c>
      <c r="S61" s="21">
        <f>Q61</f>
        <v>1545</v>
      </c>
      <c r="T61" s="26"/>
    </row>
    <row r="62" spans="1:16" ht="12.75">
      <c r="A62" s="6" t="s">
        <v>48</v>
      </c>
      <c r="G62" t="s">
        <v>15</v>
      </c>
      <c r="L62">
        <v>1.5</v>
      </c>
      <c r="M62">
        <v>390</v>
      </c>
      <c r="P62" s="3">
        <f>L62*M62</f>
        <v>585</v>
      </c>
    </row>
    <row r="63" spans="7:16" ht="12.75">
      <c r="G63" t="s">
        <v>49</v>
      </c>
      <c r="L63">
        <v>0.5</v>
      </c>
      <c r="P63" s="3">
        <f>L63*M63</f>
        <v>0</v>
      </c>
    </row>
    <row r="64" spans="7:16" ht="12.75">
      <c r="G64" t="s">
        <v>50</v>
      </c>
      <c r="L64">
        <v>0.5</v>
      </c>
      <c r="P64" s="3">
        <f aca="true" t="shared" si="3" ref="P64:P71">L64*M64</f>
        <v>0</v>
      </c>
    </row>
    <row r="65" spans="7:16" ht="12.75">
      <c r="G65" t="s">
        <v>35</v>
      </c>
      <c r="L65">
        <v>1</v>
      </c>
      <c r="M65">
        <v>309</v>
      </c>
      <c r="P65" s="3">
        <f t="shared" si="3"/>
        <v>309</v>
      </c>
    </row>
    <row r="66" spans="7:16" ht="12.75">
      <c r="G66" t="s">
        <v>19</v>
      </c>
      <c r="L66">
        <v>1</v>
      </c>
      <c r="M66">
        <v>0</v>
      </c>
      <c r="P66" s="3">
        <f t="shared" si="3"/>
        <v>0</v>
      </c>
    </row>
    <row r="67" spans="7:16" ht="12.75">
      <c r="G67" t="s">
        <v>27</v>
      </c>
      <c r="L67">
        <v>1</v>
      </c>
      <c r="M67">
        <v>219</v>
      </c>
      <c r="P67" s="3">
        <f t="shared" si="3"/>
        <v>219</v>
      </c>
    </row>
    <row r="68" spans="7:16" ht="12.75">
      <c r="G68" t="s">
        <v>32</v>
      </c>
      <c r="L68">
        <v>0.5</v>
      </c>
      <c r="M68">
        <v>129</v>
      </c>
      <c r="P68" s="3">
        <f t="shared" si="3"/>
        <v>64.5</v>
      </c>
    </row>
    <row r="69" spans="7:16" ht="12.75">
      <c r="G69" t="s">
        <v>30</v>
      </c>
      <c r="L69">
        <v>1</v>
      </c>
      <c r="M69">
        <v>89</v>
      </c>
      <c r="P69" s="3">
        <f t="shared" si="3"/>
        <v>89</v>
      </c>
    </row>
    <row r="70" spans="7:16" ht="12.75">
      <c r="G70" t="s">
        <v>18</v>
      </c>
      <c r="L70">
        <v>1</v>
      </c>
      <c r="M70">
        <v>209</v>
      </c>
      <c r="P70" s="3">
        <f t="shared" si="3"/>
        <v>209</v>
      </c>
    </row>
    <row r="71" spans="7:16" ht="12.75">
      <c r="G71" t="s">
        <v>23</v>
      </c>
      <c r="L71">
        <v>1</v>
      </c>
      <c r="M71">
        <v>159</v>
      </c>
      <c r="P71" s="3">
        <f t="shared" si="3"/>
        <v>159</v>
      </c>
    </row>
    <row r="72" spans="16:20" s="4" customFormat="1" ht="13.5" thickBot="1">
      <c r="P72" s="5">
        <f>L72*M72</f>
        <v>0</v>
      </c>
      <c r="Q72" s="4">
        <f>SUM(P62:P71)</f>
        <v>1634.5</v>
      </c>
      <c r="S72" s="21">
        <f>Q72*1.15</f>
        <v>1879.675</v>
      </c>
      <c r="T72" s="26">
        <v>1210</v>
      </c>
    </row>
    <row r="73" spans="1:20" s="13" customFormat="1" ht="12.75">
      <c r="A73" s="12" t="s">
        <v>52</v>
      </c>
      <c r="G73" s="13" t="s">
        <v>135</v>
      </c>
      <c r="L73" s="13">
        <v>1</v>
      </c>
      <c r="M73" s="13">
        <v>99</v>
      </c>
      <c r="P73" s="17">
        <f>L73*M73</f>
        <v>99</v>
      </c>
      <c r="S73" s="23"/>
      <c r="T73" s="25"/>
    </row>
    <row r="74" spans="7:20" s="13" customFormat="1" ht="12.75">
      <c r="G74" s="13" t="s">
        <v>16</v>
      </c>
      <c r="N74" s="13">
        <v>2</v>
      </c>
      <c r="O74" s="13">
        <v>59</v>
      </c>
      <c r="P74" s="13">
        <f>N74*O74</f>
        <v>118</v>
      </c>
      <c r="S74" s="23"/>
      <c r="T74" s="25"/>
    </row>
    <row r="75" spans="16:20" s="4" customFormat="1" ht="13.5" thickBot="1">
      <c r="P75" s="5">
        <f aca="true" t="shared" si="4" ref="P75:P110">L75*M75</f>
        <v>0</v>
      </c>
      <c r="Q75" s="4">
        <f>SUM(P73:P73:P74)</f>
        <v>217</v>
      </c>
      <c r="S75" s="21">
        <f>Q75*1.15</f>
        <v>249.54999999999998</v>
      </c>
      <c r="T75" s="26"/>
    </row>
    <row r="76" spans="1:16" ht="12.75">
      <c r="A76" s="6" t="s">
        <v>53</v>
      </c>
      <c r="G76" t="s">
        <v>39</v>
      </c>
      <c r="L76">
        <v>1</v>
      </c>
      <c r="M76">
        <v>0</v>
      </c>
      <c r="P76" s="3">
        <f t="shared" si="4"/>
        <v>0</v>
      </c>
    </row>
    <row r="77" spans="7:16" ht="12.75">
      <c r="G77" t="s">
        <v>18</v>
      </c>
      <c r="L77">
        <v>1</v>
      </c>
      <c r="M77">
        <v>209</v>
      </c>
      <c r="P77" s="3">
        <f t="shared" si="4"/>
        <v>209</v>
      </c>
    </row>
    <row r="78" spans="7:16" ht="12.75">
      <c r="G78" t="s">
        <v>30</v>
      </c>
      <c r="L78">
        <v>1</v>
      </c>
      <c r="M78">
        <v>89</v>
      </c>
      <c r="P78" s="3">
        <f t="shared" si="4"/>
        <v>89</v>
      </c>
    </row>
    <row r="79" spans="7:16" ht="12.75">
      <c r="G79" t="s">
        <v>31</v>
      </c>
      <c r="L79">
        <v>1</v>
      </c>
      <c r="M79">
        <v>99</v>
      </c>
      <c r="P79" s="3">
        <f t="shared" si="4"/>
        <v>99</v>
      </c>
    </row>
    <row r="80" spans="7:16" ht="12.75">
      <c r="G80" t="s">
        <v>32</v>
      </c>
      <c r="L80">
        <v>1</v>
      </c>
      <c r="M80">
        <v>129</v>
      </c>
      <c r="P80" s="3">
        <f t="shared" si="4"/>
        <v>129</v>
      </c>
    </row>
    <row r="81" spans="7:16" ht="12.75">
      <c r="G81" t="s">
        <v>27</v>
      </c>
      <c r="L81">
        <v>1</v>
      </c>
      <c r="M81">
        <v>219</v>
      </c>
      <c r="P81" s="3">
        <f t="shared" si="4"/>
        <v>219</v>
      </c>
    </row>
    <row r="82" spans="7:16" ht="12.75">
      <c r="G82" t="s">
        <v>15</v>
      </c>
      <c r="L82">
        <v>1</v>
      </c>
      <c r="M82">
        <v>390</v>
      </c>
      <c r="P82" s="3">
        <f t="shared" si="4"/>
        <v>390</v>
      </c>
    </row>
    <row r="83" spans="16:20" s="4" customFormat="1" ht="13.5" thickBot="1">
      <c r="P83" s="5">
        <f t="shared" si="4"/>
        <v>0</v>
      </c>
      <c r="Q83" s="4">
        <f>SUM(P76:P82)</f>
        <v>1135</v>
      </c>
      <c r="S83" s="21">
        <f>Q83*1.1</f>
        <v>1248.5</v>
      </c>
      <c r="T83" s="26"/>
    </row>
    <row r="84" spans="1:20" s="13" customFormat="1" ht="12.75">
      <c r="A84" s="12" t="s">
        <v>54</v>
      </c>
      <c r="G84" s="13" t="s">
        <v>18</v>
      </c>
      <c r="L84" s="13">
        <v>3</v>
      </c>
      <c r="M84" s="13">
        <v>209</v>
      </c>
      <c r="P84" s="17">
        <f t="shared" si="4"/>
        <v>627</v>
      </c>
      <c r="S84" s="23"/>
      <c r="T84" s="25"/>
    </row>
    <row r="85" spans="7:20" s="13" customFormat="1" ht="12.75">
      <c r="G85" s="13" t="s">
        <v>27</v>
      </c>
      <c r="L85" s="13">
        <v>1</v>
      </c>
      <c r="M85" s="13">
        <v>219</v>
      </c>
      <c r="P85" s="17">
        <f t="shared" si="4"/>
        <v>219</v>
      </c>
      <c r="S85" s="23"/>
      <c r="T85" s="25"/>
    </row>
    <row r="86" spans="7:20" s="13" customFormat="1" ht="12.75">
      <c r="G86" s="13" t="s">
        <v>55</v>
      </c>
      <c r="L86" s="13">
        <v>3</v>
      </c>
      <c r="M86" s="13">
        <v>229</v>
      </c>
      <c r="P86" s="17">
        <f t="shared" si="4"/>
        <v>687</v>
      </c>
      <c r="S86" s="23"/>
      <c r="T86" s="25"/>
    </row>
    <row r="87" spans="7:20" s="13" customFormat="1" ht="12.75">
      <c r="G87" s="13" t="s">
        <v>20</v>
      </c>
      <c r="L87" s="13">
        <v>2</v>
      </c>
      <c r="M87" s="13">
        <v>169</v>
      </c>
      <c r="P87" s="17">
        <f t="shared" si="4"/>
        <v>338</v>
      </c>
      <c r="S87" s="23"/>
      <c r="T87" s="25"/>
    </row>
    <row r="88" spans="7:20" s="13" customFormat="1" ht="12.75">
      <c r="G88" s="14" t="s">
        <v>19</v>
      </c>
      <c r="H88" s="14"/>
      <c r="I88" s="14"/>
      <c r="J88" s="14"/>
      <c r="K88" s="14"/>
      <c r="L88" s="14">
        <v>1.5</v>
      </c>
      <c r="M88" s="14">
        <v>0</v>
      </c>
      <c r="N88" s="14"/>
      <c r="O88" s="14"/>
      <c r="P88" s="15">
        <f t="shared" si="4"/>
        <v>0</v>
      </c>
      <c r="S88" s="23"/>
      <c r="T88" s="25"/>
    </row>
    <row r="89" spans="7:20" s="13" customFormat="1" ht="12.75">
      <c r="G89" s="13" t="s">
        <v>59</v>
      </c>
      <c r="L89" s="13">
        <v>0.5</v>
      </c>
      <c r="M89" s="13">
        <v>149</v>
      </c>
      <c r="P89" s="17">
        <f t="shared" si="4"/>
        <v>74.5</v>
      </c>
      <c r="S89" s="23"/>
      <c r="T89" s="25"/>
    </row>
    <row r="90" spans="7:20" s="13" customFormat="1" ht="12.75">
      <c r="G90" s="13" t="s">
        <v>36</v>
      </c>
      <c r="L90" s="13">
        <v>2</v>
      </c>
      <c r="M90" s="13">
        <v>129</v>
      </c>
      <c r="P90" s="17">
        <f t="shared" si="4"/>
        <v>258</v>
      </c>
      <c r="S90" s="23"/>
      <c r="T90" s="25"/>
    </row>
    <row r="91" spans="7:20" s="13" customFormat="1" ht="12.75">
      <c r="G91" s="14" t="s">
        <v>39</v>
      </c>
      <c r="H91" s="14"/>
      <c r="I91" s="14"/>
      <c r="J91" s="14"/>
      <c r="K91" s="14"/>
      <c r="L91" s="14">
        <v>2</v>
      </c>
      <c r="M91" s="14">
        <v>0</v>
      </c>
      <c r="N91" s="14"/>
      <c r="O91" s="14"/>
      <c r="P91" s="15">
        <f t="shared" si="4"/>
        <v>0</v>
      </c>
      <c r="S91" s="23"/>
      <c r="T91" s="25"/>
    </row>
    <row r="92" spans="7:20" s="13" customFormat="1" ht="12.75">
      <c r="G92" s="13" t="s">
        <v>21</v>
      </c>
      <c r="L92" s="13">
        <v>2</v>
      </c>
      <c r="M92" s="13">
        <v>179</v>
      </c>
      <c r="P92" s="17">
        <f t="shared" si="4"/>
        <v>358</v>
      </c>
      <c r="S92" s="23"/>
      <c r="T92" s="25"/>
    </row>
    <row r="93" spans="7:20" s="13" customFormat="1" ht="12.75">
      <c r="G93" s="13" t="s">
        <v>30</v>
      </c>
      <c r="L93" s="13">
        <v>1</v>
      </c>
      <c r="M93" s="13">
        <v>89</v>
      </c>
      <c r="P93" s="17">
        <f t="shared" si="4"/>
        <v>89</v>
      </c>
      <c r="S93" s="23"/>
      <c r="T93" s="25"/>
    </row>
    <row r="94" spans="7:20" s="13" customFormat="1" ht="12.75">
      <c r="G94" s="13" t="s">
        <v>31</v>
      </c>
      <c r="L94" s="13">
        <v>1</v>
      </c>
      <c r="M94" s="13">
        <v>99</v>
      </c>
      <c r="P94" s="17">
        <f t="shared" si="4"/>
        <v>99</v>
      </c>
      <c r="S94" s="23"/>
      <c r="T94" s="25"/>
    </row>
    <row r="95" spans="7:20" s="13" customFormat="1" ht="12.75">
      <c r="G95" s="13" t="s">
        <v>32</v>
      </c>
      <c r="L95" s="13">
        <v>1</v>
      </c>
      <c r="M95" s="13">
        <v>129</v>
      </c>
      <c r="P95" s="17">
        <f t="shared" si="4"/>
        <v>129</v>
      </c>
      <c r="S95" s="23"/>
      <c r="T95" s="25"/>
    </row>
    <row r="96" spans="7:20" s="13" customFormat="1" ht="12.75">
      <c r="G96" s="13" t="s">
        <v>56</v>
      </c>
      <c r="L96" s="13">
        <v>1</v>
      </c>
      <c r="M96" s="13">
        <v>129</v>
      </c>
      <c r="P96" s="17">
        <f t="shared" si="4"/>
        <v>129</v>
      </c>
      <c r="S96" s="23"/>
      <c r="T96" s="25"/>
    </row>
    <row r="97" spans="16:20" s="4" customFormat="1" ht="13.5" thickBot="1">
      <c r="P97" s="5">
        <f t="shared" si="4"/>
        <v>0</v>
      </c>
      <c r="Q97" s="4">
        <f>SUM(P84:P88)</f>
        <v>1871</v>
      </c>
      <c r="S97" s="21">
        <f>Q97*1.1</f>
        <v>2058.1000000000004</v>
      </c>
      <c r="T97" s="26"/>
    </row>
    <row r="98" spans="1:16" ht="12.75">
      <c r="A98" s="6" t="s">
        <v>57</v>
      </c>
      <c r="G98" t="s">
        <v>21</v>
      </c>
      <c r="L98">
        <v>2</v>
      </c>
      <c r="M98">
        <v>179</v>
      </c>
      <c r="P98" s="3">
        <f t="shared" si="4"/>
        <v>358</v>
      </c>
    </row>
    <row r="99" spans="7:16" ht="12.75">
      <c r="G99" t="s">
        <v>129</v>
      </c>
      <c r="L99">
        <v>5</v>
      </c>
      <c r="M99">
        <v>179</v>
      </c>
      <c r="P99" s="3">
        <f t="shared" si="4"/>
        <v>895</v>
      </c>
    </row>
    <row r="100" spans="7:16" ht="12.75">
      <c r="G100" t="s">
        <v>18</v>
      </c>
      <c r="L100">
        <v>2</v>
      </c>
      <c r="M100">
        <v>209</v>
      </c>
      <c r="P100" s="3">
        <f t="shared" si="4"/>
        <v>418</v>
      </c>
    </row>
    <row r="101" spans="7:16" ht="12.75">
      <c r="G101" t="s">
        <v>23</v>
      </c>
      <c r="L101">
        <v>5</v>
      </c>
      <c r="M101">
        <v>159</v>
      </c>
      <c r="P101" s="3">
        <f t="shared" si="4"/>
        <v>795</v>
      </c>
    </row>
    <row r="102" spans="7:16" ht="12.75">
      <c r="G102" t="s">
        <v>30</v>
      </c>
      <c r="L102">
        <v>5</v>
      </c>
      <c r="M102">
        <v>89</v>
      </c>
      <c r="P102" s="3">
        <f t="shared" si="4"/>
        <v>445</v>
      </c>
    </row>
    <row r="103" spans="7:16" ht="12.75">
      <c r="G103" t="s">
        <v>31</v>
      </c>
      <c r="L103">
        <v>4</v>
      </c>
      <c r="M103">
        <v>99</v>
      </c>
      <c r="P103" s="3">
        <f t="shared" si="4"/>
        <v>396</v>
      </c>
    </row>
    <row r="104" spans="7:16" ht="12.75">
      <c r="G104" t="s">
        <v>32</v>
      </c>
      <c r="L104">
        <v>4</v>
      </c>
      <c r="M104">
        <v>129</v>
      </c>
      <c r="P104" s="3">
        <f t="shared" si="4"/>
        <v>516</v>
      </c>
    </row>
    <row r="105" spans="7:16" ht="12.75">
      <c r="G105" t="s">
        <v>27</v>
      </c>
      <c r="L105">
        <v>4</v>
      </c>
      <c r="M105">
        <v>219</v>
      </c>
      <c r="P105" s="3">
        <f t="shared" si="4"/>
        <v>876</v>
      </c>
    </row>
    <row r="106" spans="7:16" ht="12.75">
      <c r="G106" t="s">
        <v>55</v>
      </c>
      <c r="L106">
        <v>3</v>
      </c>
      <c r="M106">
        <v>229</v>
      </c>
      <c r="P106" s="3">
        <f t="shared" si="4"/>
        <v>687</v>
      </c>
    </row>
    <row r="107" spans="7:16" ht="12.75">
      <c r="G107" t="s">
        <v>20</v>
      </c>
      <c r="L107">
        <v>7</v>
      </c>
      <c r="M107">
        <v>169</v>
      </c>
      <c r="P107" s="3">
        <f t="shared" si="4"/>
        <v>1183</v>
      </c>
    </row>
    <row r="108" spans="7:16" ht="12.75">
      <c r="G108" t="s">
        <v>136</v>
      </c>
      <c r="L108">
        <v>4</v>
      </c>
      <c r="M108">
        <v>89</v>
      </c>
      <c r="P108" s="3">
        <f t="shared" si="4"/>
        <v>356</v>
      </c>
    </row>
    <row r="109" spans="7:16" ht="12.75">
      <c r="G109" s="13" t="s">
        <v>135</v>
      </c>
      <c r="H109" s="13"/>
      <c r="I109" s="13"/>
      <c r="J109" s="13"/>
      <c r="K109" s="13"/>
      <c r="L109" s="13">
        <v>3</v>
      </c>
      <c r="M109" s="13">
        <v>99</v>
      </c>
      <c r="N109" s="13"/>
      <c r="O109" s="13"/>
      <c r="P109" s="17">
        <f>L109*M109</f>
        <v>297</v>
      </c>
    </row>
    <row r="110" spans="7:16" ht="12.75">
      <c r="G110" s="13" t="s">
        <v>59</v>
      </c>
      <c r="H110" s="13"/>
      <c r="I110" s="13"/>
      <c r="J110" s="13"/>
      <c r="K110" s="13"/>
      <c r="L110" s="13">
        <v>1</v>
      </c>
      <c r="M110" s="13">
        <v>149</v>
      </c>
      <c r="N110" s="13"/>
      <c r="O110" s="13"/>
      <c r="P110" s="17">
        <f t="shared" si="4"/>
        <v>149</v>
      </c>
    </row>
    <row r="111" spans="16:20" s="4" customFormat="1" ht="13.5" thickBot="1">
      <c r="P111" s="5">
        <f aca="true" t="shared" si="5" ref="P111:P121">L111*M111</f>
        <v>0</v>
      </c>
      <c r="Q111" s="4">
        <f>SUM(P98:P110)</f>
        <v>7371</v>
      </c>
      <c r="S111" s="21">
        <f>Q111*1.1</f>
        <v>8108.1</v>
      </c>
      <c r="T111" s="26"/>
    </row>
    <row r="112" spans="1:20" s="13" customFormat="1" ht="12.75">
      <c r="A112" s="12" t="s">
        <v>58</v>
      </c>
      <c r="G112" s="13" t="s">
        <v>21</v>
      </c>
      <c r="L112" s="13">
        <v>0.5</v>
      </c>
      <c r="M112" s="13">
        <v>179</v>
      </c>
      <c r="P112" s="17">
        <f t="shared" si="5"/>
        <v>89.5</v>
      </c>
      <c r="S112" s="23"/>
      <c r="T112" s="25"/>
    </row>
    <row r="113" spans="7:20" s="13" customFormat="1" ht="12.75">
      <c r="G113" s="13" t="s">
        <v>130</v>
      </c>
      <c r="L113" s="13">
        <v>1</v>
      </c>
      <c r="M113" s="13">
        <v>269</v>
      </c>
      <c r="P113" s="17">
        <f t="shared" si="5"/>
        <v>269</v>
      </c>
      <c r="S113" s="23"/>
      <c r="T113" s="25"/>
    </row>
    <row r="114" spans="7:20" s="13" customFormat="1" ht="12.75">
      <c r="G114" s="13" t="s">
        <v>18</v>
      </c>
      <c r="L114" s="13">
        <v>1</v>
      </c>
      <c r="M114" s="13">
        <v>209</v>
      </c>
      <c r="P114" s="17">
        <f t="shared" si="5"/>
        <v>209</v>
      </c>
      <c r="S114" s="23"/>
      <c r="T114" s="25"/>
    </row>
    <row r="115" spans="7:20" s="13" customFormat="1" ht="12.75">
      <c r="G115" s="13" t="s">
        <v>55</v>
      </c>
      <c r="L115" s="13">
        <v>0.5</v>
      </c>
      <c r="M115" s="13">
        <v>229</v>
      </c>
      <c r="P115" s="17">
        <f t="shared" si="5"/>
        <v>114.5</v>
      </c>
      <c r="Q115" s="13" t="s">
        <v>110</v>
      </c>
      <c r="S115" s="23"/>
      <c r="T115" s="25"/>
    </row>
    <row r="116" spans="7:20" s="13" customFormat="1" ht="12.75">
      <c r="G116" s="13" t="s">
        <v>59</v>
      </c>
      <c r="L116" s="13">
        <v>1</v>
      </c>
      <c r="M116" s="13">
        <v>149</v>
      </c>
      <c r="P116" s="17">
        <f t="shared" si="5"/>
        <v>149</v>
      </c>
      <c r="S116" s="23"/>
      <c r="T116" s="25"/>
    </row>
    <row r="117" spans="7:20" s="13" customFormat="1" ht="12.75">
      <c r="G117" s="13" t="s">
        <v>15</v>
      </c>
      <c r="L117" s="13">
        <v>1</v>
      </c>
      <c r="M117" s="13">
        <v>390</v>
      </c>
      <c r="P117" s="17">
        <f t="shared" si="5"/>
        <v>390</v>
      </c>
      <c r="S117" s="23"/>
      <c r="T117" s="25"/>
    </row>
    <row r="118" spans="7:20" s="13" customFormat="1" ht="12.75">
      <c r="G118" s="13" t="s">
        <v>35</v>
      </c>
      <c r="L118" s="13">
        <v>1</v>
      </c>
      <c r="M118" s="13">
        <v>309</v>
      </c>
      <c r="P118" s="17">
        <f t="shared" si="5"/>
        <v>309</v>
      </c>
      <c r="S118" s="23"/>
      <c r="T118" s="25"/>
    </row>
    <row r="119" spans="7:20" s="13" customFormat="1" ht="12.75">
      <c r="G119" s="13" t="s">
        <v>148</v>
      </c>
      <c r="L119" s="13">
        <v>1</v>
      </c>
      <c r="M119" s="13">
        <v>119</v>
      </c>
      <c r="P119" s="17">
        <f t="shared" si="5"/>
        <v>119</v>
      </c>
      <c r="S119" s="23"/>
      <c r="T119" s="25"/>
    </row>
    <row r="120" spans="16:20" s="4" customFormat="1" ht="13.5" thickBot="1">
      <c r="P120" s="5">
        <f t="shared" si="5"/>
        <v>0</v>
      </c>
      <c r="Q120" s="4">
        <f>SUM(P112:P119)</f>
        <v>1649</v>
      </c>
      <c r="S120" s="21">
        <f>Q120*1.05</f>
        <v>1731.45</v>
      </c>
      <c r="T120" s="26">
        <v>1322</v>
      </c>
    </row>
    <row r="121" spans="1:16" ht="12.75">
      <c r="A121" s="6" t="s">
        <v>60</v>
      </c>
      <c r="G121" t="s">
        <v>39</v>
      </c>
      <c r="L121">
        <v>1</v>
      </c>
      <c r="M121">
        <v>0</v>
      </c>
      <c r="P121" s="3">
        <f t="shared" si="5"/>
        <v>0</v>
      </c>
    </row>
    <row r="122" spans="7:16" ht="12.75">
      <c r="G122" t="s">
        <v>30</v>
      </c>
      <c r="L122">
        <v>2</v>
      </c>
      <c r="M122">
        <v>89</v>
      </c>
      <c r="P122" s="3">
        <f aca="true" t="shared" si="6" ref="P122:P127">L122*M122</f>
        <v>178</v>
      </c>
    </row>
    <row r="123" spans="7:16" ht="12.75">
      <c r="G123" t="s">
        <v>31</v>
      </c>
      <c r="L123">
        <v>2</v>
      </c>
      <c r="M123">
        <v>99</v>
      </c>
      <c r="P123" s="3">
        <f t="shared" si="6"/>
        <v>198</v>
      </c>
    </row>
    <row r="124" spans="7:16" ht="12.75">
      <c r="G124" t="s">
        <v>32</v>
      </c>
      <c r="L124">
        <v>1</v>
      </c>
      <c r="M124">
        <v>129</v>
      </c>
      <c r="P124" s="3">
        <f t="shared" si="6"/>
        <v>129</v>
      </c>
    </row>
    <row r="125" spans="7:16" ht="12.75">
      <c r="G125" t="s">
        <v>19</v>
      </c>
      <c r="L125">
        <v>1</v>
      </c>
      <c r="M125">
        <v>0</v>
      </c>
      <c r="P125" s="3">
        <f t="shared" si="6"/>
        <v>0</v>
      </c>
    </row>
    <row r="126" spans="7:16" ht="12.75">
      <c r="G126" t="s">
        <v>15</v>
      </c>
      <c r="L126">
        <v>2</v>
      </c>
      <c r="M126">
        <v>390</v>
      </c>
      <c r="P126" s="3">
        <f t="shared" si="6"/>
        <v>780</v>
      </c>
    </row>
    <row r="127" spans="7:16" ht="12.75">
      <c r="G127" t="s">
        <v>20</v>
      </c>
      <c r="L127">
        <v>1</v>
      </c>
      <c r="M127">
        <v>169</v>
      </c>
      <c r="P127" s="3">
        <f t="shared" si="6"/>
        <v>169</v>
      </c>
    </row>
    <row r="128" spans="16:20" s="4" customFormat="1" ht="13.5" thickBot="1">
      <c r="P128" s="5">
        <f aca="true" t="shared" si="7" ref="P128:P137">L128*M128</f>
        <v>0</v>
      </c>
      <c r="Q128" s="4">
        <f>SUM(P121:P127)</f>
        <v>1454</v>
      </c>
      <c r="S128" s="21">
        <f>Q128*1.15</f>
        <v>1672.1</v>
      </c>
      <c r="T128" s="26">
        <v>775</v>
      </c>
    </row>
    <row r="129" spans="1:20" s="13" customFormat="1" ht="12.75">
      <c r="A129" s="12" t="s">
        <v>61</v>
      </c>
      <c r="G129" s="13" t="s">
        <v>27</v>
      </c>
      <c r="L129" s="13">
        <v>1</v>
      </c>
      <c r="M129" s="13">
        <v>219</v>
      </c>
      <c r="P129" s="17">
        <f t="shared" si="7"/>
        <v>219</v>
      </c>
      <c r="S129" s="23"/>
      <c r="T129" s="25"/>
    </row>
    <row r="130" spans="7:20" s="13" customFormat="1" ht="12.75">
      <c r="G130" s="13" t="s">
        <v>55</v>
      </c>
      <c r="L130" s="13">
        <v>1</v>
      </c>
      <c r="M130" s="13">
        <v>229</v>
      </c>
      <c r="P130" s="17">
        <f t="shared" si="7"/>
        <v>229</v>
      </c>
      <c r="S130" s="23"/>
      <c r="T130" s="25"/>
    </row>
    <row r="131" spans="7:20" s="13" customFormat="1" ht="12.75">
      <c r="G131" s="13" t="s">
        <v>18</v>
      </c>
      <c r="L131" s="13">
        <v>1</v>
      </c>
      <c r="M131" s="13">
        <v>209</v>
      </c>
      <c r="P131" s="17">
        <f t="shared" si="7"/>
        <v>209</v>
      </c>
      <c r="S131" s="23"/>
      <c r="T131" s="25"/>
    </row>
    <row r="132" spans="7:20" s="13" customFormat="1" ht="12.75">
      <c r="G132" s="13" t="s">
        <v>23</v>
      </c>
      <c r="L132" s="13">
        <v>1</v>
      </c>
      <c r="M132" s="13">
        <v>159</v>
      </c>
      <c r="P132" s="17">
        <f t="shared" si="7"/>
        <v>159</v>
      </c>
      <c r="S132" s="23"/>
      <c r="T132" s="25"/>
    </row>
    <row r="133" spans="7:20" s="13" customFormat="1" ht="12.75">
      <c r="G133" s="13" t="s">
        <v>21</v>
      </c>
      <c r="L133" s="13">
        <v>1</v>
      </c>
      <c r="M133" s="13">
        <v>179</v>
      </c>
      <c r="P133" s="17">
        <f t="shared" si="7"/>
        <v>179</v>
      </c>
      <c r="S133" s="23"/>
      <c r="T133" s="25"/>
    </row>
    <row r="134" spans="7:20" s="13" customFormat="1" ht="12.75">
      <c r="G134" s="14" t="s">
        <v>39</v>
      </c>
      <c r="H134" s="14"/>
      <c r="I134" s="14"/>
      <c r="J134" s="14"/>
      <c r="K134" s="14"/>
      <c r="L134" s="14">
        <v>1</v>
      </c>
      <c r="M134" s="14">
        <v>0</v>
      </c>
      <c r="N134" s="14"/>
      <c r="O134" s="14"/>
      <c r="P134" s="15">
        <f t="shared" si="7"/>
        <v>0</v>
      </c>
      <c r="S134" s="23"/>
      <c r="T134" s="25"/>
    </row>
    <row r="135" spans="7:20" s="13" customFormat="1" ht="12.75">
      <c r="G135" s="13" t="s">
        <v>30</v>
      </c>
      <c r="L135" s="13">
        <v>2</v>
      </c>
      <c r="M135" s="13">
        <v>89</v>
      </c>
      <c r="P135" s="17">
        <f t="shared" si="7"/>
        <v>178</v>
      </c>
      <c r="S135" s="23"/>
      <c r="T135" s="25"/>
    </row>
    <row r="136" spans="7:20" s="13" customFormat="1" ht="12.75">
      <c r="G136" s="13" t="s">
        <v>31</v>
      </c>
      <c r="L136" s="13">
        <v>2</v>
      </c>
      <c r="M136" s="13">
        <v>99</v>
      </c>
      <c r="P136" s="17">
        <f t="shared" si="7"/>
        <v>198</v>
      </c>
      <c r="S136" s="23"/>
      <c r="T136" s="25"/>
    </row>
    <row r="137" spans="7:20" s="13" customFormat="1" ht="12.75">
      <c r="G137" s="13" t="s">
        <v>32</v>
      </c>
      <c r="L137" s="13">
        <v>2</v>
      </c>
      <c r="M137" s="13">
        <v>129</v>
      </c>
      <c r="P137" s="17">
        <f t="shared" si="7"/>
        <v>258</v>
      </c>
      <c r="S137" s="23"/>
      <c r="T137" s="25"/>
    </row>
    <row r="138" spans="7:20" s="13" customFormat="1" ht="12.75">
      <c r="G138" s="13" t="s">
        <v>35</v>
      </c>
      <c r="L138" s="13">
        <v>2</v>
      </c>
      <c r="M138" s="13">
        <v>309</v>
      </c>
      <c r="P138" s="17">
        <f aca="true" t="shared" si="8" ref="P138:P144">L138*M138</f>
        <v>618</v>
      </c>
      <c r="S138" s="23"/>
      <c r="T138" s="25"/>
    </row>
    <row r="139" spans="7:20" s="13" customFormat="1" ht="12.75">
      <c r="G139" s="14" t="s">
        <v>19</v>
      </c>
      <c r="H139" s="14"/>
      <c r="I139" s="14"/>
      <c r="J139" s="14"/>
      <c r="K139" s="14"/>
      <c r="L139" s="14">
        <v>2</v>
      </c>
      <c r="M139" s="14">
        <v>0</v>
      </c>
      <c r="N139" s="14"/>
      <c r="O139" s="14"/>
      <c r="P139" s="15">
        <f t="shared" si="8"/>
        <v>0</v>
      </c>
      <c r="S139" s="23"/>
      <c r="T139" s="25"/>
    </row>
    <row r="140" spans="7:20" s="13" customFormat="1" ht="12.75">
      <c r="G140" s="13" t="s">
        <v>59</v>
      </c>
      <c r="L140" s="13">
        <v>3</v>
      </c>
      <c r="M140" s="13">
        <v>149</v>
      </c>
      <c r="P140" s="17">
        <f t="shared" si="8"/>
        <v>447</v>
      </c>
      <c r="S140" s="23"/>
      <c r="T140" s="25"/>
    </row>
    <row r="141" spans="7:20" s="13" customFormat="1" ht="12.75">
      <c r="G141" s="13" t="s">
        <v>20</v>
      </c>
      <c r="L141" s="13">
        <v>2</v>
      </c>
      <c r="M141" s="13">
        <v>169</v>
      </c>
      <c r="P141" s="17">
        <f t="shared" si="8"/>
        <v>338</v>
      </c>
      <c r="S141" s="23"/>
      <c r="T141" s="25"/>
    </row>
    <row r="142" spans="7:20" s="13" customFormat="1" ht="12.75">
      <c r="G142" s="13" t="s">
        <v>130</v>
      </c>
      <c r="L142" s="13">
        <v>2</v>
      </c>
      <c r="M142" s="13">
        <v>269</v>
      </c>
      <c r="P142" s="17">
        <f t="shared" si="8"/>
        <v>538</v>
      </c>
      <c r="S142" s="23"/>
      <c r="T142" s="25"/>
    </row>
    <row r="143" spans="7:20" s="13" customFormat="1" ht="12.75">
      <c r="G143" s="14" t="s">
        <v>15</v>
      </c>
      <c r="H143" s="14"/>
      <c r="I143" s="14"/>
      <c r="J143" s="14"/>
      <c r="K143" s="14"/>
      <c r="L143" s="14">
        <v>1</v>
      </c>
      <c r="M143" s="14">
        <v>390</v>
      </c>
      <c r="N143" s="14"/>
      <c r="O143" s="14"/>
      <c r="P143" s="15">
        <f t="shared" si="8"/>
        <v>390</v>
      </c>
      <c r="S143" s="23"/>
      <c r="T143" s="25"/>
    </row>
    <row r="144" spans="16:20" s="4" customFormat="1" ht="13.5" thickBot="1">
      <c r="P144" s="5">
        <f t="shared" si="8"/>
        <v>0</v>
      </c>
      <c r="Q144" s="4">
        <f>SUM(P129:P143)</f>
        <v>3960</v>
      </c>
      <c r="S144" s="21">
        <f>Q144*1.1</f>
        <v>4356</v>
      </c>
      <c r="T144" s="26">
        <v>3927</v>
      </c>
    </row>
    <row r="145" spans="1:20" s="13" customFormat="1" ht="12.75">
      <c r="A145" s="12" t="s">
        <v>62</v>
      </c>
      <c r="G145" s="13" t="s">
        <v>18</v>
      </c>
      <c r="L145" s="13">
        <v>1</v>
      </c>
      <c r="M145" s="13">
        <v>209</v>
      </c>
      <c r="P145" s="17">
        <f aca="true" t="shared" si="9" ref="P145:P157">L145*M145</f>
        <v>209</v>
      </c>
      <c r="S145" s="23"/>
      <c r="T145" s="25"/>
    </row>
    <row r="146" spans="7:20" s="13" customFormat="1" ht="12.75">
      <c r="G146" s="13" t="s">
        <v>23</v>
      </c>
      <c r="L146" s="13">
        <v>1</v>
      </c>
      <c r="M146" s="13">
        <v>159</v>
      </c>
      <c r="P146" s="17">
        <f t="shared" si="9"/>
        <v>159</v>
      </c>
      <c r="S146" s="23"/>
      <c r="T146" s="25"/>
    </row>
    <row r="147" spans="7:20" s="13" customFormat="1" ht="12.75">
      <c r="G147" s="13" t="s">
        <v>130</v>
      </c>
      <c r="L147" s="13">
        <v>4</v>
      </c>
      <c r="M147" s="13">
        <v>269</v>
      </c>
      <c r="P147" s="17">
        <f t="shared" si="9"/>
        <v>1076</v>
      </c>
      <c r="S147" s="23"/>
      <c r="T147" s="25"/>
    </row>
    <row r="148" spans="7:20" s="13" customFormat="1" ht="12.75">
      <c r="G148" s="13" t="s">
        <v>140</v>
      </c>
      <c r="L148" s="13">
        <v>1</v>
      </c>
      <c r="M148" s="13">
        <v>149</v>
      </c>
      <c r="P148" s="17">
        <f t="shared" si="9"/>
        <v>149</v>
      </c>
      <c r="S148" s="23"/>
      <c r="T148" s="25"/>
    </row>
    <row r="149" spans="7:20" s="13" customFormat="1" ht="12.75">
      <c r="G149" s="13" t="s">
        <v>35</v>
      </c>
      <c r="L149" s="13">
        <v>1</v>
      </c>
      <c r="M149" s="13">
        <v>309</v>
      </c>
      <c r="P149" s="17">
        <f t="shared" si="9"/>
        <v>309</v>
      </c>
      <c r="S149" s="23"/>
      <c r="T149" s="25"/>
    </row>
    <row r="150" spans="7:20" s="13" customFormat="1" ht="12.75">
      <c r="G150" s="13" t="s">
        <v>135</v>
      </c>
      <c r="L150" s="13">
        <v>1</v>
      </c>
      <c r="M150" s="13">
        <v>99</v>
      </c>
      <c r="P150" s="17">
        <f t="shared" si="9"/>
        <v>99</v>
      </c>
      <c r="S150" s="23"/>
      <c r="T150" s="25"/>
    </row>
    <row r="151" spans="7:20" s="13" customFormat="1" ht="12.75">
      <c r="G151" s="13" t="s">
        <v>59</v>
      </c>
      <c r="L151" s="13">
        <v>3</v>
      </c>
      <c r="M151" s="13">
        <v>149</v>
      </c>
      <c r="P151" s="17">
        <f t="shared" si="9"/>
        <v>447</v>
      </c>
      <c r="S151" s="23"/>
      <c r="T151" s="25"/>
    </row>
    <row r="152" spans="7:20" s="13" customFormat="1" ht="12.75">
      <c r="G152" s="13" t="s">
        <v>137</v>
      </c>
      <c r="L152" s="13">
        <v>2</v>
      </c>
      <c r="M152" s="13">
        <v>89</v>
      </c>
      <c r="P152" s="17">
        <f t="shared" si="9"/>
        <v>178</v>
      </c>
      <c r="S152" s="23"/>
      <c r="T152" s="25"/>
    </row>
    <row r="153" spans="7:20" s="13" customFormat="1" ht="12.75">
      <c r="G153" s="13" t="s">
        <v>32</v>
      </c>
      <c r="L153" s="13">
        <v>1</v>
      </c>
      <c r="M153" s="13">
        <v>129</v>
      </c>
      <c r="P153" s="17">
        <f t="shared" si="9"/>
        <v>129</v>
      </c>
      <c r="S153" s="23"/>
      <c r="T153" s="25"/>
    </row>
    <row r="154" spans="7:20" s="13" customFormat="1" ht="12.75">
      <c r="G154" s="13" t="s">
        <v>148</v>
      </c>
      <c r="L154" s="13">
        <v>5</v>
      </c>
      <c r="M154" s="13">
        <v>119</v>
      </c>
      <c r="P154" s="17">
        <f t="shared" si="9"/>
        <v>595</v>
      </c>
      <c r="S154" s="23"/>
      <c r="T154" s="25"/>
    </row>
    <row r="155" spans="7:20" s="13" customFormat="1" ht="12.75">
      <c r="G155" s="13" t="s">
        <v>149</v>
      </c>
      <c r="L155" s="13">
        <v>1</v>
      </c>
      <c r="M155" s="13">
        <v>89</v>
      </c>
      <c r="P155" s="17">
        <f t="shared" si="9"/>
        <v>89</v>
      </c>
      <c r="S155" s="23"/>
      <c r="T155" s="25"/>
    </row>
    <row r="156" spans="7:20" s="13" customFormat="1" ht="12.75">
      <c r="G156" s="13" t="s">
        <v>150</v>
      </c>
      <c r="L156" s="13">
        <v>2</v>
      </c>
      <c r="M156" s="13">
        <v>159</v>
      </c>
      <c r="P156" s="17">
        <f t="shared" si="9"/>
        <v>318</v>
      </c>
      <c r="S156" s="23"/>
      <c r="T156" s="25"/>
    </row>
    <row r="157" spans="7:20" s="13" customFormat="1" ht="12.75">
      <c r="G157" s="13" t="s">
        <v>27</v>
      </c>
      <c r="L157" s="13">
        <v>1</v>
      </c>
      <c r="M157" s="13">
        <v>219</v>
      </c>
      <c r="P157" s="17">
        <f t="shared" si="9"/>
        <v>219</v>
      </c>
      <c r="S157" s="23"/>
      <c r="T157" s="25"/>
    </row>
    <row r="158" spans="16:20" s="4" customFormat="1" ht="13.5" thickBot="1">
      <c r="P158" s="5">
        <f aca="true" t="shared" si="10" ref="P158:P169">L158*M158</f>
        <v>0</v>
      </c>
      <c r="Q158" s="4">
        <f>SUM(P145:P157)</f>
        <v>3976</v>
      </c>
      <c r="S158" s="21">
        <f>Q158*1.1</f>
        <v>4373.6</v>
      </c>
      <c r="T158" s="26">
        <v>4374</v>
      </c>
    </row>
    <row r="159" spans="1:16" ht="12.75">
      <c r="A159" s="6" t="s">
        <v>63</v>
      </c>
      <c r="G159" t="s">
        <v>27</v>
      </c>
      <c r="L159">
        <v>0.5</v>
      </c>
      <c r="M159">
        <v>219</v>
      </c>
      <c r="P159" s="3">
        <f t="shared" si="10"/>
        <v>109.5</v>
      </c>
    </row>
    <row r="160" spans="7:16" ht="12.75">
      <c r="G160" t="s">
        <v>21</v>
      </c>
      <c r="L160">
        <v>1</v>
      </c>
      <c r="M160">
        <v>179</v>
      </c>
      <c r="P160" s="3">
        <f t="shared" si="10"/>
        <v>179</v>
      </c>
    </row>
    <row r="161" spans="7:16" ht="12.75">
      <c r="G161" t="s">
        <v>30</v>
      </c>
      <c r="L161">
        <v>1</v>
      </c>
      <c r="M161">
        <v>89</v>
      </c>
      <c r="P161" s="3">
        <f t="shared" si="10"/>
        <v>89</v>
      </c>
    </row>
    <row r="162" spans="7:16" ht="12.75">
      <c r="G162" t="s">
        <v>31</v>
      </c>
      <c r="L162">
        <v>1</v>
      </c>
      <c r="M162">
        <v>99</v>
      </c>
      <c r="P162" s="3">
        <f t="shared" si="10"/>
        <v>99</v>
      </c>
    </row>
    <row r="163" spans="7:16" ht="12.75">
      <c r="G163" t="s">
        <v>32</v>
      </c>
      <c r="L163">
        <v>1</v>
      </c>
      <c r="M163">
        <v>129</v>
      </c>
      <c r="P163" s="3">
        <f t="shared" si="10"/>
        <v>129</v>
      </c>
    </row>
    <row r="164" spans="7:16" ht="12.75">
      <c r="G164" t="s">
        <v>36</v>
      </c>
      <c r="L164">
        <v>0.5</v>
      </c>
      <c r="M164">
        <v>129</v>
      </c>
      <c r="P164" s="3">
        <f t="shared" si="10"/>
        <v>64.5</v>
      </c>
    </row>
    <row r="165" spans="7:16" ht="12.75">
      <c r="G165" t="s">
        <v>19</v>
      </c>
      <c r="L165">
        <v>1</v>
      </c>
      <c r="M165">
        <v>0</v>
      </c>
      <c r="P165" s="3">
        <f t="shared" si="10"/>
        <v>0</v>
      </c>
    </row>
    <row r="166" spans="16:20" s="4" customFormat="1" ht="13.5" thickBot="1">
      <c r="P166" s="5">
        <f t="shared" si="10"/>
        <v>0</v>
      </c>
      <c r="Q166" s="4">
        <f>SUM(P159:P165)</f>
        <v>670</v>
      </c>
      <c r="S166" s="21">
        <f>Q166*1.15</f>
        <v>770.4999999999999</v>
      </c>
      <c r="T166" s="26">
        <v>770.5</v>
      </c>
    </row>
    <row r="167" spans="1:16" ht="12.75">
      <c r="A167" s="6" t="s">
        <v>64</v>
      </c>
      <c r="G167" t="s">
        <v>30</v>
      </c>
      <c r="L167">
        <v>2</v>
      </c>
      <c r="M167">
        <v>89</v>
      </c>
      <c r="P167" s="3">
        <f t="shared" si="10"/>
        <v>178</v>
      </c>
    </row>
    <row r="168" spans="7:16" ht="12.75">
      <c r="G168" t="s">
        <v>31</v>
      </c>
      <c r="L168">
        <v>2</v>
      </c>
      <c r="M168">
        <v>99</v>
      </c>
      <c r="P168" s="3">
        <f t="shared" si="10"/>
        <v>198</v>
      </c>
    </row>
    <row r="169" spans="7:16" ht="12.75">
      <c r="G169" t="s">
        <v>56</v>
      </c>
      <c r="L169">
        <v>2</v>
      </c>
      <c r="M169">
        <v>129</v>
      </c>
      <c r="P169" s="3">
        <f t="shared" si="10"/>
        <v>258</v>
      </c>
    </row>
    <row r="170" spans="7:16" ht="12.75">
      <c r="G170" t="s">
        <v>16</v>
      </c>
      <c r="N170">
        <v>2</v>
      </c>
      <c r="O170">
        <v>59</v>
      </c>
      <c r="P170">
        <f>N170*O170</f>
        <v>118</v>
      </c>
    </row>
    <row r="171" spans="7:16" ht="12.75">
      <c r="G171" t="s">
        <v>15</v>
      </c>
      <c r="L171">
        <v>0.5</v>
      </c>
      <c r="M171">
        <v>390</v>
      </c>
      <c r="P171" s="3">
        <f aca="true" t="shared" si="11" ref="P171:P182">L171*M171</f>
        <v>195</v>
      </c>
    </row>
    <row r="172" spans="7:16" ht="12.75">
      <c r="G172" t="s">
        <v>32</v>
      </c>
      <c r="L172">
        <v>0.5</v>
      </c>
      <c r="M172">
        <v>129</v>
      </c>
      <c r="P172" s="3">
        <f t="shared" si="11"/>
        <v>64.5</v>
      </c>
    </row>
    <row r="173" spans="7:16" ht="12.75">
      <c r="G173" t="s">
        <v>35</v>
      </c>
      <c r="L173">
        <v>0.5</v>
      </c>
      <c r="M173">
        <v>309</v>
      </c>
      <c r="P173" s="3">
        <f t="shared" si="11"/>
        <v>154.5</v>
      </c>
    </row>
    <row r="174" spans="16:20" s="4" customFormat="1" ht="13.5" thickBot="1">
      <c r="P174" s="5">
        <f t="shared" si="11"/>
        <v>0</v>
      </c>
      <c r="Q174" s="4">
        <f>SUM(P167:P173)</f>
        <v>1166</v>
      </c>
      <c r="S174" s="21">
        <f>Q174*1.15</f>
        <v>1340.8999999999999</v>
      </c>
      <c r="T174" s="26">
        <v>1117</v>
      </c>
    </row>
    <row r="175" spans="1:16" ht="12.75">
      <c r="A175" s="6" t="s">
        <v>66</v>
      </c>
      <c r="G175" t="s">
        <v>21</v>
      </c>
      <c r="L175">
        <v>1</v>
      </c>
      <c r="M175">
        <v>179</v>
      </c>
      <c r="P175" s="3">
        <f t="shared" si="11"/>
        <v>179</v>
      </c>
    </row>
    <row r="176" spans="7:16" ht="12.75">
      <c r="G176" t="s">
        <v>59</v>
      </c>
      <c r="L176">
        <v>3</v>
      </c>
      <c r="M176">
        <v>149</v>
      </c>
      <c r="P176" s="3">
        <f t="shared" si="11"/>
        <v>447</v>
      </c>
    </row>
    <row r="177" spans="7:16" ht="12.75">
      <c r="G177" t="s">
        <v>20</v>
      </c>
      <c r="L177">
        <v>1</v>
      </c>
      <c r="M177">
        <v>169</v>
      </c>
      <c r="P177" s="3">
        <f t="shared" si="11"/>
        <v>169</v>
      </c>
    </row>
    <row r="178" spans="16:20" s="4" customFormat="1" ht="13.5" thickBot="1">
      <c r="P178" s="5">
        <f t="shared" si="11"/>
        <v>0</v>
      </c>
      <c r="Q178" s="4">
        <f>SUM(P175:P177)</f>
        <v>795</v>
      </c>
      <c r="S178" s="21">
        <f>Q178*1.15</f>
        <v>914.2499999999999</v>
      </c>
      <c r="T178" s="26"/>
    </row>
    <row r="179" spans="1:20" s="13" customFormat="1" ht="12.75">
      <c r="A179" s="12" t="s">
        <v>67</v>
      </c>
      <c r="G179" s="13" t="s">
        <v>21</v>
      </c>
      <c r="L179" s="13">
        <v>1</v>
      </c>
      <c r="M179" s="13">
        <v>179</v>
      </c>
      <c r="P179" s="17">
        <f t="shared" si="11"/>
        <v>179</v>
      </c>
      <c r="S179" s="23"/>
      <c r="T179" s="25"/>
    </row>
    <row r="180" spans="7:20" s="13" customFormat="1" ht="12.75">
      <c r="G180" s="13" t="s">
        <v>31</v>
      </c>
      <c r="L180" s="13">
        <v>1</v>
      </c>
      <c r="M180" s="13">
        <v>99</v>
      </c>
      <c r="P180" s="17">
        <f t="shared" si="11"/>
        <v>99</v>
      </c>
      <c r="S180" s="23"/>
      <c r="T180" s="25"/>
    </row>
    <row r="181" spans="7:20" s="13" customFormat="1" ht="12.75">
      <c r="G181" s="13" t="s">
        <v>32</v>
      </c>
      <c r="L181" s="13">
        <v>1</v>
      </c>
      <c r="M181" s="13">
        <v>129</v>
      </c>
      <c r="P181" s="17">
        <f t="shared" si="11"/>
        <v>129</v>
      </c>
      <c r="S181" s="23"/>
      <c r="T181" s="25"/>
    </row>
    <row r="182" spans="7:20" s="13" customFormat="1" ht="12.75">
      <c r="G182" s="14" t="s">
        <v>19</v>
      </c>
      <c r="H182" s="14"/>
      <c r="I182" s="14"/>
      <c r="J182" s="14"/>
      <c r="K182" s="14"/>
      <c r="L182" s="14">
        <v>1</v>
      </c>
      <c r="M182" s="14">
        <v>0</v>
      </c>
      <c r="N182" s="14"/>
      <c r="O182" s="14"/>
      <c r="P182" s="15">
        <f t="shared" si="11"/>
        <v>0</v>
      </c>
      <c r="S182" s="23"/>
      <c r="T182" s="25"/>
    </row>
    <row r="183" spans="7:20" s="13" customFormat="1" ht="12.75">
      <c r="G183" s="13" t="s">
        <v>16</v>
      </c>
      <c r="N183" s="13">
        <v>2</v>
      </c>
      <c r="O183" s="13">
        <v>59</v>
      </c>
      <c r="P183" s="13">
        <f>N183*O183</f>
        <v>118</v>
      </c>
      <c r="S183" s="23"/>
      <c r="T183" s="25"/>
    </row>
    <row r="184" spans="7:20" s="13" customFormat="1" ht="12.75">
      <c r="G184" s="13" t="s">
        <v>23</v>
      </c>
      <c r="L184" s="13">
        <v>1</v>
      </c>
      <c r="M184" s="13">
        <v>159</v>
      </c>
      <c r="P184" s="17">
        <f>L184*M184</f>
        <v>159</v>
      </c>
      <c r="S184" s="23"/>
      <c r="T184" s="25"/>
    </row>
    <row r="185" spans="7:20" s="13" customFormat="1" ht="12.75">
      <c r="G185" s="13" t="s">
        <v>27</v>
      </c>
      <c r="L185" s="13">
        <v>1</v>
      </c>
      <c r="M185" s="13">
        <v>219</v>
      </c>
      <c r="P185" s="17">
        <f>L185*M185</f>
        <v>219</v>
      </c>
      <c r="S185" s="23"/>
      <c r="T185" s="25"/>
    </row>
    <row r="186" spans="7:20" s="13" customFormat="1" ht="12.75">
      <c r="G186" s="13" t="s">
        <v>30</v>
      </c>
      <c r="L186" s="13">
        <v>1</v>
      </c>
      <c r="M186" s="13">
        <v>89</v>
      </c>
      <c r="P186" s="17">
        <f>L186*M186</f>
        <v>89</v>
      </c>
      <c r="S186" s="23"/>
      <c r="T186" s="25"/>
    </row>
    <row r="187" spans="16:20" s="4" customFormat="1" ht="13.5" thickBot="1">
      <c r="P187" s="5">
        <f aca="true" t="shared" si="12" ref="P187:P227">L187*M187</f>
        <v>0</v>
      </c>
      <c r="Q187" s="4">
        <f>SUM(P179:P186)</f>
        <v>992</v>
      </c>
      <c r="S187" s="21">
        <f>Q187*1.15</f>
        <v>1140.8</v>
      </c>
      <c r="T187" s="26">
        <v>1141</v>
      </c>
    </row>
    <row r="188" spans="1:20" s="13" customFormat="1" ht="12.75">
      <c r="A188" s="12" t="s">
        <v>68</v>
      </c>
      <c r="G188" s="13" t="s">
        <v>130</v>
      </c>
      <c r="L188" s="13">
        <v>1</v>
      </c>
      <c r="M188" s="13">
        <v>269</v>
      </c>
      <c r="P188" s="17">
        <f aca="true" t="shared" si="13" ref="P188:P195">L188*M188</f>
        <v>269</v>
      </c>
      <c r="S188" s="23"/>
      <c r="T188" s="25"/>
    </row>
    <row r="189" spans="7:20" s="13" customFormat="1" ht="12.75">
      <c r="G189" s="13" t="s">
        <v>18</v>
      </c>
      <c r="L189" s="13">
        <v>1</v>
      </c>
      <c r="M189" s="13">
        <v>209</v>
      </c>
      <c r="P189" s="17">
        <f t="shared" si="13"/>
        <v>209</v>
      </c>
      <c r="S189" s="23"/>
      <c r="T189" s="25"/>
    </row>
    <row r="190" spans="7:20" s="13" customFormat="1" ht="12.75">
      <c r="G190" s="13" t="s">
        <v>23</v>
      </c>
      <c r="L190" s="13">
        <v>1</v>
      </c>
      <c r="M190" s="13">
        <v>159</v>
      </c>
      <c r="P190" s="17">
        <f t="shared" si="13"/>
        <v>159</v>
      </c>
      <c r="S190" s="23"/>
      <c r="T190" s="25"/>
    </row>
    <row r="191" spans="7:20" s="13" customFormat="1" ht="12.75">
      <c r="G191" s="13" t="s">
        <v>30</v>
      </c>
      <c r="L191" s="13">
        <v>3</v>
      </c>
      <c r="M191" s="13">
        <v>89</v>
      </c>
      <c r="P191" s="17">
        <f t="shared" si="13"/>
        <v>267</v>
      </c>
      <c r="S191" s="23"/>
      <c r="T191" s="25"/>
    </row>
    <row r="192" spans="7:20" s="13" customFormat="1" ht="12.75">
      <c r="G192" s="13" t="s">
        <v>31</v>
      </c>
      <c r="L192" s="13">
        <v>1</v>
      </c>
      <c r="M192" s="13">
        <v>99</v>
      </c>
      <c r="P192" s="17">
        <f t="shared" si="13"/>
        <v>99</v>
      </c>
      <c r="S192" s="23"/>
      <c r="T192" s="25"/>
    </row>
    <row r="193" spans="7:20" s="13" customFormat="1" ht="12.75">
      <c r="G193" s="13" t="s">
        <v>32</v>
      </c>
      <c r="L193" s="13">
        <v>1</v>
      </c>
      <c r="M193" s="13">
        <v>129</v>
      </c>
      <c r="P193" s="17">
        <f t="shared" si="13"/>
        <v>129</v>
      </c>
      <c r="S193" s="23"/>
      <c r="T193" s="25"/>
    </row>
    <row r="194" spans="7:20" s="13" customFormat="1" ht="12.75">
      <c r="G194" s="13" t="s">
        <v>27</v>
      </c>
      <c r="L194" s="13">
        <v>1</v>
      </c>
      <c r="M194" s="13">
        <v>219</v>
      </c>
      <c r="P194" s="17">
        <f t="shared" si="13"/>
        <v>219</v>
      </c>
      <c r="S194" s="23"/>
      <c r="T194" s="25"/>
    </row>
    <row r="195" spans="7:20" s="13" customFormat="1" ht="12.75">
      <c r="G195" s="13" t="s">
        <v>19</v>
      </c>
      <c r="L195" s="13">
        <v>0.5</v>
      </c>
      <c r="M195" s="13">
        <v>0</v>
      </c>
      <c r="P195" s="17">
        <f t="shared" si="13"/>
        <v>0</v>
      </c>
      <c r="S195" s="23"/>
      <c r="T195" s="25"/>
    </row>
    <row r="196" spans="16:20" s="4" customFormat="1" ht="13.5" thickBot="1">
      <c r="P196" s="5">
        <f t="shared" si="12"/>
        <v>0</v>
      </c>
      <c r="Q196" s="4">
        <f>SUM(P188:P195)</f>
        <v>1351</v>
      </c>
      <c r="S196" s="21">
        <f>Q196*1.15</f>
        <v>1553.6499999999999</v>
      </c>
      <c r="T196" s="26"/>
    </row>
    <row r="197" spans="1:16" ht="12.75">
      <c r="A197" s="6" t="s">
        <v>69</v>
      </c>
      <c r="G197" t="s">
        <v>35</v>
      </c>
      <c r="L197">
        <v>3</v>
      </c>
      <c r="M197">
        <v>309</v>
      </c>
      <c r="P197" s="3">
        <f t="shared" si="12"/>
        <v>927</v>
      </c>
    </row>
    <row r="198" spans="1:16" ht="12.75">
      <c r="A198" s="6"/>
      <c r="G198" t="s">
        <v>27</v>
      </c>
      <c r="L198">
        <v>1</v>
      </c>
      <c r="M198">
        <v>219</v>
      </c>
      <c r="P198" s="3">
        <f>L198*M198</f>
        <v>219</v>
      </c>
    </row>
    <row r="199" spans="1:16" ht="12.75">
      <c r="A199" s="6"/>
      <c r="G199" t="s">
        <v>35</v>
      </c>
      <c r="L199">
        <v>1</v>
      </c>
      <c r="M199">
        <v>309</v>
      </c>
      <c r="P199" s="3">
        <f>L199*M199</f>
        <v>309</v>
      </c>
    </row>
    <row r="200" spans="1:16" ht="12.75">
      <c r="A200" s="6"/>
      <c r="G200" t="s">
        <v>16</v>
      </c>
      <c r="N200">
        <v>3</v>
      </c>
      <c r="O200">
        <v>59</v>
      </c>
      <c r="P200">
        <f>N200*O200</f>
        <v>177</v>
      </c>
    </row>
    <row r="201" spans="16:20" s="4" customFormat="1" ht="13.5" thickBot="1">
      <c r="P201" s="5">
        <f t="shared" si="12"/>
        <v>0</v>
      </c>
      <c r="Q201" s="4">
        <f>SUM(P197:P200)</f>
        <v>1632</v>
      </c>
      <c r="S201" s="21">
        <f>Q201*1.1</f>
        <v>1795.2</v>
      </c>
      <c r="T201" s="26">
        <v>1521</v>
      </c>
    </row>
    <row r="202" spans="1:16" ht="12.75">
      <c r="A202" s="6" t="s">
        <v>70</v>
      </c>
      <c r="G202" t="s">
        <v>21</v>
      </c>
      <c r="L202">
        <v>2</v>
      </c>
      <c r="M202">
        <v>179</v>
      </c>
      <c r="P202" s="3">
        <f t="shared" si="12"/>
        <v>358</v>
      </c>
    </row>
    <row r="203" spans="7:16" ht="12.75">
      <c r="G203" t="s">
        <v>18</v>
      </c>
      <c r="L203">
        <v>1</v>
      </c>
      <c r="M203">
        <v>209</v>
      </c>
      <c r="P203" s="3">
        <f t="shared" si="12"/>
        <v>209</v>
      </c>
    </row>
    <row r="204" spans="7:16" ht="12.75">
      <c r="G204" t="s">
        <v>27</v>
      </c>
      <c r="L204">
        <v>2</v>
      </c>
      <c r="M204">
        <v>219</v>
      </c>
      <c r="P204" s="3">
        <f t="shared" si="12"/>
        <v>438</v>
      </c>
    </row>
    <row r="205" spans="7:16" ht="12.75">
      <c r="G205" t="s">
        <v>71</v>
      </c>
      <c r="L205">
        <v>1</v>
      </c>
      <c r="M205">
        <v>0</v>
      </c>
      <c r="P205" s="3">
        <f t="shared" si="12"/>
        <v>0</v>
      </c>
    </row>
    <row r="206" spans="16:20" s="4" customFormat="1" ht="13.5" thickBot="1">
      <c r="P206" s="5">
        <f t="shared" si="12"/>
        <v>0</v>
      </c>
      <c r="Q206" s="4">
        <f>SUM(P202:P205)</f>
        <v>1005</v>
      </c>
      <c r="S206" s="21">
        <f>Q206*1.15</f>
        <v>1155.75</v>
      </c>
      <c r="T206" s="26"/>
    </row>
    <row r="207" spans="1:20" s="13" customFormat="1" ht="12.75">
      <c r="A207" s="12" t="s">
        <v>72</v>
      </c>
      <c r="G207" s="13" t="s">
        <v>130</v>
      </c>
      <c r="L207" s="13">
        <v>1</v>
      </c>
      <c r="M207" s="13">
        <v>269</v>
      </c>
      <c r="P207" s="17">
        <f t="shared" si="12"/>
        <v>269</v>
      </c>
      <c r="S207" s="23"/>
      <c r="T207" s="25"/>
    </row>
    <row r="208" spans="7:20" s="13" customFormat="1" ht="12.75">
      <c r="G208" s="13" t="s">
        <v>18</v>
      </c>
      <c r="L208" s="13">
        <v>1</v>
      </c>
      <c r="M208" s="13">
        <v>209</v>
      </c>
      <c r="P208" s="17">
        <f aca="true" t="shared" si="14" ref="P208:P214">L208*M208</f>
        <v>209</v>
      </c>
      <c r="S208" s="23"/>
      <c r="T208" s="25"/>
    </row>
    <row r="209" spans="7:20" s="13" customFormat="1" ht="12.75">
      <c r="G209" s="13" t="s">
        <v>32</v>
      </c>
      <c r="L209" s="13">
        <v>0.5</v>
      </c>
      <c r="M209" s="13">
        <v>129</v>
      </c>
      <c r="P209" s="17">
        <f t="shared" si="14"/>
        <v>64.5</v>
      </c>
      <c r="S209" s="23"/>
      <c r="T209" s="25"/>
    </row>
    <row r="210" spans="7:20" s="13" customFormat="1" ht="12.75">
      <c r="G210" s="13" t="s">
        <v>27</v>
      </c>
      <c r="L210" s="13">
        <v>0.5</v>
      </c>
      <c r="M210" s="13">
        <v>219</v>
      </c>
      <c r="P210" s="17">
        <f t="shared" si="14"/>
        <v>109.5</v>
      </c>
      <c r="S210" s="23"/>
      <c r="T210" s="25"/>
    </row>
    <row r="211" spans="7:20" s="13" customFormat="1" ht="12.75">
      <c r="G211" s="14" t="s">
        <v>19</v>
      </c>
      <c r="H211" s="14"/>
      <c r="I211" s="14"/>
      <c r="J211" s="14"/>
      <c r="K211" s="14"/>
      <c r="L211" s="14">
        <v>2</v>
      </c>
      <c r="M211" s="14">
        <v>0</v>
      </c>
      <c r="N211" s="14"/>
      <c r="O211" s="14"/>
      <c r="P211" s="15">
        <f t="shared" si="14"/>
        <v>0</v>
      </c>
      <c r="S211" s="23"/>
      <c r="T211" s="25"/>
    </row>
    <row r="212" spans="7:20" s="13" customFormat="1" ht="12.75">
      <c r="G212" s="13" t="s">
        <v>59</v>
      </c>
      <c r="L212" s="13">
        <v>1</v>
      </c>
      <c r="M212" s="13">
        <v>149</v>
      </c>
      <c r="P212" s="17">
        <f t="shared" si="14"/>
        <v>149</v>
      </c>
      <c r="S212" s="23"/>
      <c r="T212" s="25"/>
    </row>
    <row r="213" spans="7:20" s="13" customFormat="1" ht="12.75">
      <c r="G213" s="13" t="s">
        <v>35</v>
      </c>
      <c r="L213" s="13">
        <v>0.5</v>
      </c>
      <c r="M213" s="13">
        <v>309</v>
      </c>
      <c r="P213" s="17">
        <f t="shared" si="14"/>
        <v>154.5</v>
      </c>
      <c r="S213" s="23"/>
      <c r="T213" s="25"/>
    </row>
    <row r="214" spans="7:20" s="13" customFormat="1" ht="12.75">
      <c r="G214" s="13" t="s">
        <v>56</v>
      </c>
      <c r="L214" s="13">
        <v>1</v>
      </c>
      <c r="M214" s="13">
        <v>129</v>
      </c>
      <c r="P214" s="17">
        <f t="shared" si="14"/>
        <v>129</v>
      </c>
      <c r="S214" s="23"/>
      <c r="T214" s="25"/>
    </row>
    <row r="215" spans="16:20" s="4" customFormat="1" ht="13.5" thickBot="1">
      <c r="P215" s="5">
        <f t="shared" si="12"/>
        <v>0</v>
      </c>
      <c r="Q215" s="4">
        <f>SUM(P207:P214)</f>
        <v>1084.5</v>
      </c>
      <c r="S215" s="21">
        <f>Q215*1.15</f>
        <v>1247.175</v>
      </c>
      <c r="T215" s="26">
        <v>1247</v>
      </c>
    </row>
    <row r="216" spans="1:20" s="13" customFormat="1" ht="12.75">
      <c r="A216" s="12" t="s">
        <v>73</v>
      </c>
      <c r="G216" s="13" t="s">
        <v>21</v>
      </c>
      <c r="L216" s="13">
        <v>2</v>
      </c>
      <c r="M216" s="13">
        <v>179</v>
      </c>
      <c r="P216" s="17">
        <f t="shared" si="12"/>
        <v>358</v>
      </c>
      <c r="S216" s="23"/>
      <c r="T216" s="25"/>
    </row>
    <row r="217" spans="7:20" s="13" customFormat="1" ht="12.75">
      <c r="G217" s="14" t="s">
        <v>39</v>
      </c>
      <c r="H217" s="14"/>
      <c r="I217" s="14"/>
      <c r="J217" s="14"/>
      <c r="K217" s="14"/>
      <c r="L217" s="14">
        <v>2</v>
      </c>
      <c r="M217" s="14">
        <v>0</v>
      </c>
      <c r="N217" s="14"/>
      <c r="O217" s="14"/>
      <c r="P217" s="15">
        <f t="shared" si="12"/>
        <v>0</v>
      </c>
      <c r="S217" s="23"/>
      <c r="T217" s="25"/>
    </row>
    <row r="218" spans="7:20" s="13" customFormat="1" ht="12.75">
      <c r="G218" s="13" t="s">
        <v>18</v>
      </c>
      <c r="L218" s="13">
        <v>2</v>
      </c>
      <c r="M218" s="13">
        <v>209</v>
      </c>
      <c r="P218" s="17">
        <f t="shared" si="12"/>
        <v>418</v>
      </c>
      <c r="S218" s="23"/>
      <c r="T218" s="25"/>
    </row>
    <row r="219" spans="7:20" s="13" customFormat="1" ht="12.75">
      <c r="G219" s="13" t="s">
        <v>23</v>
      </c>
      <c r="L219" s="13">
        <v>2</v>
      </c>
      <c r="M219" s="13">
        <v>159</v>
      </c>
      <c r="P219" s="17">
        <f t="shared" si="12"/>
        <v>318</v>
      </c>
      <c r="S219" s="23"/>
      <c r="T219" s="25"/>
    </row>
    <row r="220" spans="7:20" s="13" customFormat="1" ht="12.75">
      <c r="G220" s="13" t="s">
        <v>30</v>
      </c>
      <c r="L220" s="13">
        <v>4</v>
      </c>
      <c r="M220" s="13">
        <v>89</v>
      </c>
      <c r="P220" s="17">
        <f t="shared" si="12"/>
        <v>356</v>
      </c>
      <c r="S220" s="23"/>
      <c r="T220" s="25"/>
    </row>
    <row r="221" spans="7:20" s="13" customFormat="1" ht="12.75">
      <c r="G221" s="13" t="s">
        <v>31</v>
      </c>
      <c r="L221" s="13">
        <v>4</v>
      </c>
      <c r="M221" s="13">
        <v>99</v>
      </c>
      <c r="P221" s="17">
        <f t="shared" si="12"/>
        <v>396</v>
      </c>
      <c r="S221" s="23"/>
      <c r="T221" s="25"/>
    </row>
    <row r="222" spans="7:20" s="13" customFormat="1" ht="12.75">
      <c r="G222" s="13" t="s">
        <v>32</v>
      </c>
      <c r="L222" s="13">
        <v>1</v>
      </c>
      <c r="M222" s="13">
        <v>129</v>
      </c>
      <c r="P222" s="17">
        <f t="shared" si="12"/>
        <v>129</v>
      </c>
      <c r="S222" s="23"/>
      <c r="T222" s="25"/>
    </row>
    <row r="223" spans="7:20" s="13" customFormat="1" ht="12.75">
      <c r="G223" s="13" t="s">
        <v>27</v>
      </c>
      <c r="L223" s="13">
        <v>2</v>
      </c>
      <c r="M223" s="13">
        <v>219</v>
      </c>
      <c r="P223" s="17">
        <f t="shared" si="12"/>
        <v>438</v>
      </c>
      <c r="S223" s="23"/>
      <c r="T223" s="25"/>
    </row>
    <row r="224" spans="7:20" s="13" customFormat="1" ht="12.75">
      <c r="G224" s="13" t="s">
        <v>55</v>
      </c>
      <c r="L224" s="13">
        <v>2</v>
      </c>
      <c r="M224" s="13">
        <v>229</v>
      </c>
      <c r="P224" s="17">
        <f t="shared" si="12"/>
        <v>458</v>
      </c>
      <c r="S224" s="23"/>
      <c r="T224" s="25"/>
    </row>
    <row r="225" spans="7:20" s="13" customFormat="1" ht="12.75">
      <c r="G225" s="14" t="s">
        <v>19</v>
      </c>
      <c r="H225" s="14"/>
      <c r="I225" s="14"/>
      <c r="J225" s="14"/>
      <c r="K225" s="14"/>
      <c r="L225" s="14">
        <v>2</v>
      </c>
      <c r="M225" s="14">
        <v>0</v>
      </c>
      <c r="N225" s="14"/>
      <c r="O225" s="14"/>
      <c r="P225" s="15">
        <f t="shared" si="12"/>
        <v>0</v>
      </c>
      <c r="S225" s="23"/>
      <c r="T225" s="25"/>
    </row>
    <row r="226" spans="7:20" s="13" customFormat="1" ht="12.75">
      <c r="G226" s="13" t="s">
        <v>35</v>
      </c>
      <c r="L226" s="13">
        <v>1</v>
      </c>
      <c r="M226" s="13">
        <v>309</v>
      </c>
      <c r="P226" s="17">
        <f t="shared" si="12"/>
        <v>309</v>
      </c>
      <c r="S226" s="23"/>
      <c r="T226" s="25"/>
    </row>
    <row r="227" spans="7:20" s="13" customFormat="1" ht="12.75">
      <c r="G227" s="14" t="s">
        <v>15</v>
      </c>
      <c r="H227" s="14"/>
      <c r="I227" s="14"/>
      <c r="J227" s="14"/>
      <c r="K227" s="14"/>
      <c r="L227" s="14">
        <v>1</v>
      </c>
      <c r="M227" s="14">
        <v>390</v>
      </c>
      <c r="N227" s="14"/>
      <c r="O227" s="14"/>
      <c r="P227" s="15">
        <f t="shared" si="12"/>
        <v>390</v>
      </c>
      <c r="S227" s="23"/>
      <c r="T227" s="25"/>
    </row>
    <row r="228" spans="7:20" s="13" customFormat="1" ht="12.75">
      <c r="G228" s="13" t="s">
        <v>16</v>
      </c>
      <c r="N228" s="13">
        <v>3</v>
      </c>
      <c r="O228" s="13">
        <v>59</v>
      </c>
      <c r="P228" s="13">
        <f>N228*O228</f>
        <v>177</v>
      </c>
      <c r="S228" s="23"/>
      <c r="T228" s="25"/>
    </row>
    <row r="229" spans="7:20" s="13" customFormat="1" ht="12.75">
      <c r="G229" s="13" t="s">
        <v>20</v>
      </c>
      <c r="L229" s="13">
        <v>4</v>
      </c>
      <c r="M229" s="13">
        <v>169</v>
      </c>
      <c r="P229" s="17">
        <f>L229*M229</f>
        <v>676</v>
      </c>
      <c r="S229" s="23"/>
      <c r="T229" s="25"/>
    </row>
    <row r="230" spans="7:20" s="13" customFormat="1" ht="12.75">
      <c r="G230" s="13" t="s">
        <v>74</v>
      </c>
      <c r="L230" s="13">
        <v>1</v>
      </c>
      <c r="M230" s="13">
        <v>0</v>
      </c>
      <c r="P230" s="17">
        <f>L230*M230</f>
        <v>0</v>
      </c>
      <c r="S230" s="23"/>
      <c r="T230" s="25"/>
    </row>
    <row r="231" spans="7:20" s="13" customFormat="1" ht="12.75">
      <c r="G231" s="13" t="s">
        <v>56</v>
      </c>
      <c r="L231" s="13">
        <v>1</v>
      </c>
      <c r="M231" s="13">
        <v>129</v>
      </c>
      <c r="P231" s="17">
        <f>L231*M231</f>
        <v>129</v>
      </c>
      <c r="S231" s="23"/>
      <c r="T231" s="25"/>
    </row>
    <row r="232" spans="7:20" s="13" customFormat="1" ht="12.75">
      <c r="G232" s="13" t="s">
        <v>133</v>
      </c>
      <c r="L232" s="13">
        <v>2</v>
      </c>
      <c r="M232" s="13">
        <v>99</v>
      </c>
      <c r="P232" s="17">
        <f>L232*M232</f>
        <v>198</v>
      </c>
      <c r="S232" s="23"/>
      <c r="T232" s="25"/>
    </row>
    <row r="233" spans="7:20" s="13" customFormat="1" ht="12.75">
      <c r="G233" s="13" t="s">
        <v>129</v>
      </c>
      <c r="L233" s="13">
        <v>2</v>
      </c>
      <c r="M233" s="13">
        <v>179</v>
      </c>
      <c r="P233" s="17">
        <f>L233*M233</f>
        <v>358</v>
      </c>
      <c r="Q233" s="13" t="s">
        <v>134</v>
      </c>
      <c r="S233" s="23"/>
      <c r="T233" s="25"/>
    </row>
    <row r="234" spans="17:20" s="4" customFormat="1" ht="13.5" thickBot="1">
      <c r="Q234" s="4">
        <f>SUM(P216:P233)</f>
        <v>5108</v>
      </c>
      <c r="R234" s="4" t="s">
        <v>165</v>
      </c>
      <c r="S234" s="21">
        <f>Q234*1.1+235</f>
        <v>5853.8</v>
      </c>
      <c r="T234" s="26">
        <v>4813.2</v>
      </c>
    </row>
    <row r="235" spans="1:16" ht="12.75">
      <c r="A235" s="6" t="s">
        <v>75</v>
      </c>
      <c r="G235" t="s">
        <v>59</v>
      </c>
      <c r="L235">
        <v>0.5</v>
      </c>
      <c r="M235">
        <v>149</v>
      </c>
      <c r="P235" s="3">
        <f aca="true" t="shared" si="15" ref="P235:P241">L235*M235</f>
        <v>74.5</v>
      </c>
    </row>
    <row r="236" spans="7:16" ht="12.75">
      <c r="G236" t="s">
        <v>56</v>
      </c>
      <c r="L236">
        <v>1</v>
      </c>
      <c r="M236">
        <v>129</v>
      </c>
      <c r="P236" s="3">
        <f t="shared" si="15"/>
        <v>129</v>
      </c>
    </row>
    <row r="237" spans="7:16" ht="12.75">
      <c r="G237" t="s">
        <v>20</v>
      </c>
      <c r="L237">
        <v>0.5</v>
      </c>
      <c r="M237">
        <v>169</v>
      </c>
      <c r="P237" s="3">
        <f t="shared" si="15"/>
        <v>84.5</v>
      </c>
    </row>
    <row r="238" spans="7:16" ht="12.75">
      <c r="G238" t="s">
        <v>30</v>
      </c>
      <c r="L238">
        <v>0.5</v>
      </c>
      <c r="M238">
        <v>89</v>
      </c>
      <c r="P238" s="3">
        <f t="shared" si="15"/>
        <v>44.5</v>
      </c>
    </row>
    <row r="239" spans="7:16" ht="12.75">
      <c r="G239" t="s">
        <v>31</v>
      </c>
      <c r="L239">
        <v>0.5</v>
      </c>
      <c r="M239">
        <v>99</v>
      </c>
      <c r="P239" s="3">
        <f t="shared" si="15"/>
        <v>49.5</v>
      </c>
    </row>
    <row r="240" spans="7:16" ht="12.75">
      <c r="G240" t="s">
        <v>32</v>
      </c>
      <c r="L240">
        <v>0.5</v>
      </c>
      <c r="M240">
        <v>129</v>
      </c>
      <c r="P240" s="3">
        <f t="shared" si="15"/>
        <v>64.5</v>
      </c>
    </row>
    <row r="241" spans="7:16" ht="12.75">
      <c r="G241" t="s">
        <v>39</v>
      </c>
      <c r="L241">
        <v>0.5</v>
      </c>
      <c r="M241">
        <v>0</v>
      </c>
      <c r="P241" s="3">
        <f t="shared" si="15"/>
        <v>0</v>
      </c>
    </row>
    <row r="242" spans="17:20" s="4" customFormat="1" ht="13.5" thickBot="1">
      <c r="Q242" s="4">
        <f>SUM(P235:P241)</f>
        <v>446.5</v>
      </c>
      <c r="S242" s="21">
        <f>Q242*1.15</f>
        <v>513.4749999999999</v>
      </c>
      <c r="T242" s="26"/>
    </row>
    <row r="243" spans="1:20" s="13" customFormat="1" ht="12.75">
      <c r="A243" s="12" t="s">
        <v>76</v>
      </c>
      <c r="G243" s="13" t="s">
        <v>27</v>
      </c>
      <c r="L243" s="13">
        <v>2.5</v>
      </c>
      <c r="M243" s="13">
        <v>219</v>
      </c>
      <c r="P243" s="17">
        <f>L243*M243</f>
        <v>547.5</v>
      </c>
      <c r="S243" s="23"/>
      <c r="T243" s="25"/>
    </row>
    <row r="244" spans="7:20" s="13" customFormat="1" ht="12.75">
      <c r="G244" s="13" t="s">
        <v>21</v>
      </c>
      <c r="L244" s="13">
        <v>2.5</v>
      </c>
      <c r="M244" s="13">
        <v>179</v>
      </c>
      <c r="P244" s="17">
        <f>L244*M244</f>
        <v>447.5</v>
      </c>
      <c r="S244" s="23"/>
      <c r="T244" s="25"/>
    </row>
    <row r="245" spans="7:20" s="13" customFormat="1" ht="12.75">
      <c r="G245" s="13" t="s">
        <v>16</v>
      </c>
      <c r="N245" s="13">
        <v>3</v>
      </c>
      <c r="O245" s="13">
        <v>59</v>
      </c>
      <c r="P245" s="13">
        <f>N245*O245</f>
        <v>177</v>
      </c>
      <c r="S245" s="23"/>
      <c r="T245" s="25"/>
    </row>
    <row r="246" spans="7:20" s="13" customFormat="1" ht="12.75">
      <c r="G246" s="13" t="s">
        <v>36</v>
      </c>
      <c r="L246" s="13">
        <v>0.5</v>
      </c>
      <c r="M246" s="13">
        <v>129</v>
      </c>
      <c r="S246" s="23"/>
      <c r="T246" s="25"/>
    </row>
    <row r="247" spans="7:20" s="13" customFormat="1" ht="12.75">
      <c r="G247" s="13" t="s">
        <v>153</v>
      </c>
      <c r="L247" s="13">
        <v>2</v>
      </c>
      <c r="M247" s="13">
        <v>149</v>
      </c>
      <c r="P247" s="17">
        <f>L247*M247</f>
        <v>298</v>
      </c>
      <c r="S247" s="23"/>
      <c r="T247" s="25"/>
    </row>
    <row r="248" spans="7:20" s="13" customFormat="1" ht="12.75">
      <c r="G248" s="13" t="s">
        <v>20</v>
      </c>
      <c r="L248" s="13">
        <v>2.5</v>
      </c>
      <c r="M248" s="13">
        <v>169</v>
      </c>
      <c r="P248" s="17">
        <f>L248*M248</f>
        <v>422.5</v>
      </c>
      <c r="S248" s="23"/>
      <c r="T248" s="25"/>
    </row>
    <row r="249" spans="7:20" s="13" customFormat="1" ht="12.75">
      <c r="G249" s="13" t="s">
        <v>56</v>
      </c>
      <c r="L249" s="13">
        <v>1.5</v>
      </c>
      <c r="M249" s="13">
        <v>129</v>
      </c>
      <c r="P249" s="17">
        <f>L249*M249</f>
        <v>193.5</v>
      </c>
      <c r="S249" s="23"/>
      <c r="T249" s="25"/>
    </row>
    <row r="250" spans="7:20" s="13" customFormat="1" ht="12.75">
      <c r="G250" s="13" t="s">
        <v>154</v>
      </c>
      <c r="L250" s="13">
        <v>1</v>
      </c>
      <c r="M250" s="13">
        <v>379</v>
      </c>
      <c r="P250" s="17"/>
      <c r="S250" s="23"/>
      <c r="T250" s="25"/>
    </row>
    <row r="251" spans="7:20" s="13" customFormat="1" ht="12.75">
      <c r="G251" s="13" t="s">
        <v>151</v>
      </c>
      <c r="L251" s="13">
        <v>0.5</v>
      </c>
      <c r="P251" s="17"/>
      <c r="S251" s="23"/>
      <c r="T251" s="25"/>
    </row>
    <row r="252" spans="7:20" s="13" customFormat="1" ht="12.75">
      <c r="G252" s="13" t="s">
        <v>152</v>
      </c>
      <c r="L252" s="13">
        <v>0.5</v>
      </c>
      <c r="P252" s="17"/>
      <c r="S252" s="23"/>
      <c r="T252" s="25"/>
    </row>
    <row r="253" spans="16:20" s="13" customFormat="1" ht="12.75">
      <c r="P253" s="17"/>
      <c r="S253" s="23"/>
      <c r="T253" s="25"/>
    </row>
    <row r="254" spans="16:20" s="13" customFormat="1" ht="12.75">
      <c r="P254" s="17"/>
      <c r="S254" s="23"/>
      <c r="T254" s="25"/>
    </row>
    <row r="255" spans="17:20" s="4" customFormat="1" ht="13.5" thickBot="1">
      <c r="Q255" s="4">
        <f>SUM(P243:P249)</f>
        <v>2086</v>
      </c>
      <c r="S255" s="21">
        <f>Q255*1.1+103</f>
        <v>2397.6000000000004</v>
      </c>
      <c r="T255" s="26">
        <v>2397.6</v>
      </c>
    </row>
    <row r="256" spans="1:20" s="13" customFormat="1" ht="12.75">
      <c r="A256" s="12" t="s">
        <v>77</v>
      </c>
      <c r="G256" s="13" t="s">
        <v>32</v>
      </c>
      <c r="L256" s="13">
        <v>1</v>
      </c>
      <c r="M256" s="13">
        <v>129</v>
      </c>
      <c r="P256" s="17">
        <f aca="true" t="shared" si="16" ref="P256:P262">L256*M256</f>
        <v>129</v>
      </c>
      <c r="S256" s="23"/>
      <c r="T256" s="25"/>
    </row>
    <row r="257" spans="7:20" s="13" customFormat="1" ht="12.75">
      <c r="G257" s="13" t="s">
        <v>23</v>
      </c>
      <c r="L257" s="13">
        <v>0.5</v>
      </c>
      <c r="M257" s="13">
        <v>159</v>
      </c>
      <c r="P257" s="17">
        <f t="shared" si="16"/>
        <v>79.5</v>
      </c>
      <c r="S257" s="23"/>
      <c r="T257" s="25"/>
    </row>
    <row r="258" spans="7:20" s="13" customFormat="1" ht="12.75">
      <c r="G258" s="13" t="s">
        <v>56</v>
      </c>
      <c r="L258" s="13">
        <v>2</v>
      </c>
      <c r="M258" s="13">
        <v>129</v>
      </c>
      <c r="P258" s="17">
        <f t="shared" si="16"/>
        <v>258</v>
      </c>
      <c r="S258" s="23"/>
      <c r="T258" s="25"/>
    </row>
    <row r="259" spans="7:20" s="13" customFormat="1" ht="12.75">
      <c r="G259" s="13" t="s">
        <v>35</v>
      </c>
      <c r="L259" s="13">
        <v>0.5</v>
      </c>
      <c r="M259" s="13">
        <v>309</v>
      </c>
      <c r="P259" s="17">
        <f t="shared" si="16"/>
        <v>154.5</v>
      </c>
      <c r="S259" s="23"/>
      <c r="T259" s="25"/>
    </row>
    <row r="260" spans="6:20" s="13" customFormat="1" ht="12.75">
      <c r="F260" s="14"/>
      <c r="G260" s="14" t="s">
        <v>78</v>
      </c>
      <c r="H260" s="14"/>
      <c r="I260" s="14"/>
      <c r="J260" s="14"/>
      <c r="K260" s="14"/>
      <c r="L260" s="14">
        <v>1</v>
      </c>
      <c r="M260" s="14">
        <v>0</v>
      </c>
      <c r="N260" s="14"/>
      <c r="O260" s="14"/>
      <c r="P260" s="15">
        <f t="shared" si="16"/>
        <v>0</v>
      </c>
      <c r="S260" s="23"/>
      <c r="T260" s="25"/>
    </row>
    <row r="261" spans="7:20" s="13" customFormat="1" ht="12.75">
      <c r="G261" s="13" t="s">
        <v>27</v>
      </c>
      <c r="L261" s="13">
        <v>0.5</v>
      </c>
      <c r="M261" s="13">
        <v>219</v>
      </c>
      <c r="P261" s="17">
        <f t="shared" si="16"/>
        <v>109.5</v>
      </c>
      <c r="S261" s="23"/>
      <c r="T261" s="25"/>
    </row>
    <row r="262" spans="7:20" s="13" customFormat="1" ht="12.75">
      <c r="G262" s="13" t="s">
        <v>31</v>
      </c>
      <c r="L262" s="13">
        <v>1</v>
      </c>
      <c r="M262" s="13">
        <v>99</v>
      </c>
      <c r="P262" s="17">
        <f t="shared" si="16"/>
        <v>99</v>
      </c>
      <c r="S262" s="23"/>
      <c r="T262" s="25"/>
    </row>
    <row r="263" spans="7:20" s="13" customFormat="1" ht="12.75">
      <c r="G263" s="13" t="s">
        <v>20</v>
      </c>
      <c r="L263" s="13">
        <v>1</v>
      </c>
      <c r="M263" s="13">
        <v>169</v>
      </c>
      <c r="P263" s="17">
        <f>L263*M263</f>
        <v>169</v>
      </c>
      <c r="S263" s="23"/>
      <c r="T263" s="25"/>
    </row>
    <row r="264" spans="7:20" s="13" customFormat="1" ht="12.75">
      <c r="G264" s="13" t="s">
        <v>21</v>
      </c>
      <c r="L264" s="13">
        <v>1</v>
      </c>
      <c r="M264" s="13">
        <v>179</v>
      </c>
      <c r="P264" s="17">
        <f>L264*M264</f>
        <v>179</v>
      </c>
      <c r="Q264" s="13" t="s">
        <v>147</v>
      </c>
      <c r="S264" s="23"/>
      <c r="T264" s="25"/>
    </row>
    <row r="265" spans="7:20" s="13" customFormat="1" ht="12.75">
      <c r="G265" s="13" t="s">
        <v>36</v>
      </c>
      <c r="L265" s="13">
        <v>1</v>
      </c>
      <c r="M265" s="13">
        <v>129</v>
      </c>
      <c r="P265" s="17">
        <f>L265*M265</f>
        <v>129</v>
      </c>
      <c r="S265" s="23"/>
      <c r="T265" s="25"/>
    </row>
    <row r="266" spans="7:20" s="13" customFormat="1" ht="12.75">
      <c r="G266" s="13" t="s">
        <v>107</v>
      </c>
      <c r="L266" s="13">
        <v>0.5</v>
      </c>
      <c r="M266" s="13">
        <v>379</v>
      </c>
      <c r="P266" s="17">
        <f>L266*M266</f>
        <v>189.5</v>
      </c>
      <c r="S266" s="23"/>
      <c r="T266" s="25"/>
    </row>
    <row r="267" spans="7:20" s="13" customFormat="1" ht="12.75">
      <c r="G267" s="13" t="s">
        <v>42</v>
      </c>
      <c r="L267" s="13">
        <v>0.5</v>
      </c>
      <c r="P267" s="17"/>
      <c r="S267" s="23"/>
      <c r="T267" s="25"/>
    </row>
    <row r="268" spans="7:20" s="13" customFormat="1" ht="12.75">
      <c r="G268" s="13" t="s">
        <v>157</v>
      </c>
      <c r="L268" s="13">
        <v>0.5</v>
      </c>
      <c r="P268" s="17"/>
      <c r="S268" s="23"/>
      <c r="T268" s="25"/>
    </row>
    <row r="269" spans="17:20" s="4" customFormat="1" ht="13.5" thickBot="1">
      <c r="Q269" s="4">
        <f>SUM(P256:P262)</f>
        <v>829.5</v>
      </c>
      <c r="S269" s="21">
        <f>Q269*1.15</f>
        <v>953.925</v>
      </c>
      <c r="T269" s="26">
        <v>954</v>
      </c>
    </row>
    <row r="270" spans="1:20" s="13" customFormat="1" ht="12.75">
      <c r="A270" s="12" t="s">
        <v>79</v>
      </c>
      <c r="B270" s="13">
        <v>2</v>
      </c>
      <c r="G270" s="14" t="s">
        <v>39</v>
      </c>
      <c r="H270" s="14"/>
      <c r="I270" s="14"/>
      <c r="J270" s="14"/>
      <c r="K270" s="14"/>
      <c r="L270" s="14">
        <v>0.5</v>
      </c>
      <c r="M270" s="14">
        <v>0</v>
      </c>
      <c r="N270" s="14"/>
      <c r="O270" s="14"/>
      <c r="P270" s="15">
        <f aca="true" t="shared" si="17" ref="P270:P277">L270*M270</f>
        <v>0</v>
      </c>
      <c r="S270" s="23"/>
      <c r="T270" s="25"/>
    </row>
    <row r="271" spans="7:20" s="13" customFormat="1" ht="12.75">
      <c r="G271" s="13" t="s">
        <v>18</v>
      </c>
      <c r="L271" s="13">
        <v>0.5</v>
      </c>
      <c r="M271" s="13">
        <v>209</v>
      </c>
      <c r="P271" s="17">
        <f t="shared" si="17"/>
        <v>104.5</v>
      </c>
      <c r="S271" s="23"/>
      <c r="T271" s="25"/>
    </row>
    <row r="272" spans="7:20" s="13" customFormat="1" ht="12.75">
      <c r="G272" s="14" t="s">
        <v>55</v>
      </c>
      <c r="H272" s="14"/>
      <c r="I272" s="14"/>
      <c r="J272" s="14"/>
      <c r="K272" s="14"/>
      <c r="L272" s="14">
        <v>0.5</v>
      </c>
      <c r="M272" s="14">
        <v>229</v>
      </c>
      <c r="N272" s="14"/>
      <c r="O272" s="14"/>
      <c r="P272" s="15">
        <f t="shared" si="17"/>
        <v>114.5</v>
      </c>
      <c r="S272" s="23"/>
      <c r="T272" s="25"/>
    </row>
    <row r="273" spans="7:20" s="13" customFormat="1" ht="12.75">
      <c r="G273" s="14" t="s">
        <v>19</v>
      </c>
      <c r="H273" s="14"/>
      <c r="I273" s="14"/>
      <c r="J273" s="14"/>
      <c r="K273" s="14"/>
      <c r="L273" s="14">
        <v>0.5</v>
      </c>
      <c r="M273" s="14">
        <v>0</v>
      </c>
      <c r="N273" s="14"/>
      <c r="O273" s="14"/>
      <c r="P273" s="15">
        <f t="shared" si="17"/>
        <v>0</v>
      </c>
      <c r="S273" s="23"/>
      <c r="T273" s="25"/>
    </row>
    <row r="274" spans="7:20" s="13" customFormat="1" ht="12.75">
      <c r="G274" s="16" t="s">
        <v>59</v>
      </c>
      <c r="H274" s="16"/>
      <c r="I274" s="16"/>
      <c r="J274" s="16"/>
      <c r="K274" s="16"/>
      <c r="L274" s="16">
        <v>0.5</v>
      </c>
      <c r="M274" s="16">
        <v>149</v>
      </c>
      <c r="N274" s="16"/>
      <c r="O274" s="16"/>
      <c r="P274" s="17">
        <f t="shared" si="17"/>
        <v>74.5</v>
      </c>
      <c r="Q274" s="16"/>
      <c r="S274" s="23"/>
      <c r="T274" s="25"/>
    </row>
    <row r="275" spans="7:20" s="13" customFormat="1" ht="12.75">
      <c r="G275" s="16" t="s">
        <v>130</v>
      </c>
      <c r="H275" s="16"/>
      <c r="I275" s="16"/>
      <c r="J275" s="16"/>
      <c r="K275" s="16"/>
      <c r="L275" s="16">
        <v>0.5</v>
      </c>
      <c r="M275" s="16">
        <v>269</v>
      </c>
      <c r="N275" s="16"/>
      <c r="O275" s="16"/>
      <c r="P275" s="17">
        <f t="shared" si="17"/>
        <v>134.5</v>
      </c>
      <c r="Q275" s="16"/>
      <c r="S275" s="23"/>
      <c r="T275" s="25"/>
    </row>
    <row r="276" spans="7:20" s="13" customFormat="1" ht="12.75">
      <c r="G276" s="13" t="s">
        <v>35</v>
      </c>
      <c r="L276" s="13">
        <v>0.5</v>
      </c>
      <c r="M276" s="13">
        <v>309</v>
      </c>
      <c r="P276" s="17">
        <f t="shared" si="17"/>
        <v>154.5</v>
      </c>
      <c r="S276" s="23"/>
      <c r="T276" s="25"/>
    </row>
    <row r="277" spans="7:20" s="13" customFormat="1" ht="12.75">
      <c r="G277" s="31" t="s">
        <v>15</v>
      </c>
      <c r="H277" s="31"/>
      <c r="I277" s="31"/>
      <c r="J277" s="31"/>
      <c r="K277" s="31"/>
      <c r="L277" s="31">
        <v>0.5</v>
      </c>
      <c r="M277" s="31">
        <v>390</v>
      </c>
      <c r="N277" s="31"/>
      <c r="O277" s="31"/>
      <c r="P277" s="32">
        <f t="shared" si="17"/>
        <v>195</v>
      </c>
      <c r="S277" s="23"/>
      <c r="T277" s="25"/>
    </row>
    <row r="278" spans="17:20" s="4" customFormat="1" ht="13.5" customHeight="1" thickBot="1">
      <c r="Q278" s="4">
        <f>SUM(P270:P277)</f>
        <v>777.5</v>
      </c>
      <c r="S278" s="21">
        <f>Q278*1.15</f>
        <v>894.1249999999999</v>
      </c>
      <c r="T278" s="26">
        <v>1031</v>
      </c>
    </row>
    <row r="279" spans="1:16" ht="12.75">
      <c r="A279" s="6" t="s">
        <v>81</v>
      </c>
      <c r="G279" t="s">
        <v>15</v>
      </c>
      <c r="L279">
        <v>2</v>
      </c>
      <c r="M279">
        <v>390</v>
      </c>
      <c r="P279" s="3">
        <f>L279*M279</f>
        <v>780</v>
      </c>
    </row>
    <row r="280" spans="7:16" ht="12.75">
      <c r="G280" t="s">
        <v>27</v>
      </c>
      <c r="L280">
        <v>1</v>
      </c>
      <c r="M280">
        <v>219</v>
      </c>
      <c r="P280" s="3">
        <f>L280*M280</f>
        <v>219</v>
      </c>
    </row>
    <row r="281" spans="7:16" ht="12.75">
      <c r="G281" t="s">
        <v>21</v>
      </c>
      <c r="L281">
        <v>1</v>
      </c>
      <c r="M281">
        <v>179</v>
      </c>
      <c r="P281" s="3">
        <f>L281*M281</f>
        <v>179</v>
      </c>
    </row>
    <row r="282" spans="7:16" ht="12.75">
      <c r="G282" t="s">
        <v>32</v>
      </c>
      <c r="L282">
        <v>1</v>
      </c>
      <c r="M282">
        <v>129</v>
      </c>
      <c r="P282" s="3">
        <f>L282*M282</f>
        <v>129</v>
      </c>
    </row>
    <row r="283" spans="7:12" ht="12.75">
      <c r="G283" t="s">
        <v>82</v>
      </c>
      <c r="L283">
        <v>1</v>
      </c>
    </row>
    <row r="284" spans="7:16" ht="12.75">
      <c r="G284" t="s">
        <v>20</v>
      </c>
      <c r="L284">
        <v>1</v>
      </c>
      <c r="M284">
        <v>169</v>
      </c>
      <c r="P284" s="3">
        <f>L284*M284</f>
        <v>169</v>
      </c>
    </row>
    <row r="285" spans="17:20" s="4" customFormat="1" ht="13.5" thickBot="1">
      <c r="Q285" s="4">
        <f>SUM(P279:P284)</f>
        <v>1476</v>
      </c>
      <c r="S285" s="21">
        <f>Q285*1.15</f>
        <v>1697.3999999999999</v>
      </c>
      <c r="T285" s="26"/>
    </row>
    <row r="286" spans="1:16" ht="12.75">
      <c r="A286" s="6" t="s">
        <v>83</v>
      </c>
      <c r="G286" t="s">
        <v>30</v>
      </c>
      <c r="L286">
        <v>1</v>
      </c>
      <c r="M286">
        <v>89</v>
      </c>
      <c r="P286" s="3">
        <f aca="true" t="shared" si="18" ref="P286:P295">L286*M286</f>
        <v>89</v>
      </c>
    </row>
    <row r="287" spans="7:16" ht="12.75">
      <c r="G287" t="s">
        <v>31</v>
      </c>
      <c r="L287">
        <v>2</v>
      </c>
      <c r="M287">
        <v>99</v>
      </c>
      <c r="P287" s="3">
        <f t="shared" si="18"/>
        <v>198</v>
      </c>
    </row>
    <row r="288" spans="7:16" ht="12.75">
      <c r="G288" t="s">
        <v>32</v>
      </c>
      <c r="L288">
        <v>3</v>
      </c>
      <c r="M288">
        <v>129</v>
      </c>
      <c r="P288" s="3">
        <f t="shared" si="18"/>
        <v>387</v>
      </c>
    </row>
    <row r="289" spans="7:16" ht="12.75">
      <c r="G289" t="s">
        <v>36</v>
      </c>
      <c r="L289">
        <v>3</v>
      </c>
      <c r="M289">
        <v>129</v>
      </c>
      <c r="P289" s="3">
        <f t="shared" si="18"/>
        <v>387</v>
      </c>
    </row>
    <row r="290" spans="7:16" ht="12.75">
      <c r="G290" t="s">
        <v>18</v>
      </c>
      <c r="L290">
        <v>2</v>
      </c>
      <c r="M290">
        <v>209</v>
      </c>
      <c r="P290" s="3">
        <f t="shared" si="18"/>
        <v>418</v>
      </c>
    </row>
    <row r="291" spans="7:16" ht="12.75">
      <c r="G291" t="s">
        <v>23</v>
      </c>
      <c r="L291">
        <v>2</v>
      </c>
      <c r="M291">
        <v>159</v>
      </c>
      <c r="P291" s="3">
        <f t="shared" si="18"/>
        <v>318</v>
      </c>
    </row>
    <row r="292" spans="7:16" ht="12.75">
      <c r="G292" t="s">
        <v>55</v>
      </c>
      <c r="L292">
        <v>4</v>
      </c>
      <c r="M292">
        <v>229</v>
      </c>
      <c r="P292" s="3">
        <f t="shared" si="18"/>
        <v>916</v>
      </c>
    </row>
    <row r="293" spans="7:16" ht="12.75">
      <c r="G293" t="s">
        <v>39</v>
      </c>
      <c r="L293">
        <v>2</v>
      </c>
      <c r="M293">
        <v>269</v>
      </c>
      <c r="P293" s="3">
        <f t="shared" si="18"/>
        <v>538</v>
      </c>
    </row>
    <row r="294" spans="7:16" ht="12.75">
      <c r="G294" t="s">
        <v>135</v>
      </c>
      <c r="L294">
        <v>1</v>
      </c>
      <c r="M294">
        <v>99</v>
      </c>
      <c r="P294" s="3">
        <f t="shared" si="18"/>
        <v>99</v>
      </c>
    </row>
    <row r="295" spans="7:16" ht="12.75">
      <c r="G295" t="s">
        <v>20</v>
      </c>
      <c r="L295">
        <v>1</v>
      </c>
      <c r="M295">
        <v>169</v>
      </c>
      <c r="P295" s="3">
        <f t="shared" si="18"/>
        <v>169</v>
      </c>
    </row>
    <row r="296" spans="17:20" s="4" customFormat="1" ht="13.5" thickBot="1">
      <c r="Q296" s="4">
        <f>SUM(P286:P295)</f>
        <v>3519</v>
      </c>
      <c r="S296" s="21">
        <f>Q296*1.12</f>
        <v>3941.28</v>
      </c>
      <c r="T296" s="26">
        <v>3228</v>
      </c>
    </row>
    <row r="297" spans="1:16" ht="12.75">
      <c r="A297" s="6" t="s">
        <v>84</v>
      </c>
      <c r="G297" t="s">
        <v>15</v>
      </c>
      <c r="L297">
        <v>2</v>
      </c>
      <c r="M297">
        <v>390</v>
      </c>
      <c r="P297" s="3">
        <f>L297*M297</f>
        <v>780</v>
      </c>
    </row>
    <row r="298" spans="7:16" ht="12.75">
      <c r="G298" t="s">
        <v>31</v>
      </c>
      <c r="L298">
        <v>1</v>
      </c>
      <c r="M298">
        <v>99</v>
      </c>
      <c r="P298" s="3">
        <f>L298*M298</f>
        <v>99</v>
      </c>
    </row>
    <row r="299" spans="7:16" ht="12.75">
      <c r="G299" t="s">
        <v>35</v>
      </c>
      <c r="L299">
        <v>1</v>
      </c>
      <c r="M299">
        <v>309</v>
      </c>
      <c r="P299" s="3">
        <f>L299*M299</f>
        <v>309</v>
      </c>
    </row>
    <row r="300" spans="7:16" ht="12.75">
      <c r="G300" t="s">
        <v>16</v>
      </c>
      <c r="N300">
        <v>1</v>
      </c>
      <c r="O300">
        <v>59</v>
      </c>
      <c r="P300">
        <f>N300*O300</f>
        <v>59</v>
      </c>
    </row>
    <row r="301" spans="17:20" s="4" customFormat="1" ht="13.5" thickBot="1">
      <c r="Q301" s="4">
        <f>SUM(P297:P300)</f>
        <v>1247</v>
      </c>
      <c r="S301" s="21">
        <f>Q301*1.15</f>
        <v>1434.05</v>
      </c>
      <c r="T301" s="26"/>
    </row>
    <row r="302" spans="1:16" ht="12.75">
      <c r="A302" s="6" t="s">
        <v>85</v>
      </c>
      <c r="G302" t="s">
        <v>19</v>
      </c>
      <c r="L302">
        <v>4</v>
      </c>
      <c r="M302">
        <v>0</v>
      </c>
      <c r="P302" s="3">
        <f>L302*M302</f>
        <v>0</v>
      </c>
    </row>
    <row r="303" spans="17:20" s="4" customFormat="1" ht="13.5" thickBot="1">
      <c r="Q303" s="4">
        <f>SUM(P302)</f>
        <v>0</v>
      </c>
      <c r="S303" s="21"/>
      <c r="T303" s="26"/>
    </row>
    <row r="304" spans="1:16" ht="12.75">
      <c r="A304" s="6" t="s">
        <v>86</v>
      </c>
      <c r="G304" t="s">
        <v>27</v>
      </c>
      <c r="L304">
        <v>2</v>
      </c>
      <c r="M304">
        <v>219</v>
      </c>
      <c r="P304" s="3">
        <f aca="true" t="shared" si="19" ref="P304:P311">L304*M304</f>
        <v>438</v>
      </c>
    </row>
    <row r="305" spans="7:16" ht="12.75">
      <c r="G305" t="s">
        <v>21</v>
      </c>
      <c r="L305">
        <v>1</v>
      </c>
      <c r="M305">
        <v>179</v>
      </c>
      <c r="P305" s="3">
        <f t="shared" si="19"/>
        <v>179</v>
      </c>
    </row>
    <row r="306" spans="7:16" ht="12.75">
      <c r="G306" t="s">
        <v>18</v>
      </c>
      <c r="L306">
        <v>1</v>
      </c>
      <c r="M306">
        <v>209</v>
      </c>
      <c r="P306" s="3">
        <f t="shared" si="19"/>
        <v>209</v>
      </c>
    </row>
    <row r="307" spans="7:16" ht="12.75">
      <c r="G307" t="s">
        <v>36</v>
      </c>
      <c r="L307">
        <v>1</v>
      </c>
      <c r="M307">
        <v>129</v>
      </c>
      <c r="P307" s="3">
        <f t="shared" si="19"/>
        <v>129</v>
      </c>
    </row>
    <row r="308" spans="7:16" ht="12.75">
      <c r="G308" t="s">
        <v>20</v>
      </c>
      <c r="L308">
        <v>1</v>
      </c>
      <c r="M308">
        <v>169</v>
      </c>
      <c r="P308" s="3">
        <f t="shared" si="19"/>
        <v>169</v>
      </c>
    </row>
    <row r="309" spans="7:16" ht="12.75">
      <c r="G309" t="s">
        <v>35</v>
      </c>
      <c r="L309">
        <v>1</v>
      </c>
      <c r="M309">
        <v>309</v>
      </c>
      <c r="P309" s="3">
        <f t="shared" si="19"/>
        <v>309</v>
      </c>
    </row>
    <row r="310" spans="7:16" ht="12.75">
      <c r="G310" t="s">
        <v>43</v>
      </c>
      <c r="L310">
        <v>1</v>
      </c>
      <c r="M310">
        <v>379</v>
      </c>
      <c r="P310" s="3">
        <f t="shared" si="19"/>
        <v>379</v>
      </c>
    </row>
    <row r="311" spans="7:16" ht="12.75">
      <c r="G311" t="s">
        <v>44</v>
      </c>
      <c r="L311">
        <v>1</v>
      </c>
      <c r="M311">
        <v>349</v>
      </c>
      <c r="P311" s="3">
        <f t="shared" si="19"/>
        <v>349</v>
      </c>
    </row>
    <row r="312" spans="7:16" ht="12.75">
      <c r="G312" t="s">
        <v>16</v>
      </c>
      <c r="N312">
        <v>1</v>
      </c>
      <c r="O312">
        <v>59</v>
      </c>
      <c r="P312">
        <f>N312*O312</f>
        <v>59</v>
      </c>
    </row>
    <row r="313" spans="7:16" ht="12.75">
      <c r="G313" t="s">
        <v>102</v>
      </c>
      <c r="L313">
        <v>0.5</v>
      </c>
      <c r="M313">
        <v>0</v>
      </c>
      <c r="P313" s="3">
        <f>L313*M313</f>
        <v>0</v>
      </c>
    </row>
    <row r="314" spans="17:20" s="4" customFormat="1" ht="13.5" thickBot="1">
      <c r="Q314" s="4">
        <f>SUM(P304:P313)</f>
        <v>2220</v>
      </c>
      <c r="S314" s="21">
        <f>Q314*1.12</f>
        <v>2486.4</v>
      </c>
      <c r="T314" s="26"/>
    </row>
    <row r="315" spans="1:16" ht="12.75">
      <c r="A315" s="6" t="s">
        <v>45</v>
      </c>
      <c r="B315">
        <v>2</v>
      </c>
      <c r="G315" t="s">
        <v>39</v>
      </c>
      <c r="L315">
        <v>0.5</v>
      </c>
      <c r="M315">
        <v>0</v>
      </c>
      <c r="P315" s="3">
        <f aca="true" t="shared" si="20" ref="P315:P321">L315*M315</f>
        <v>0</v>
      </c>
    </row>
    <row r="316" spans="7:16" ht="12.75">
      <c r="G316" t="s">
        <v>18</v>
      </c>
      <c r="L316">
        <v>0.5</v>
      </c>
      <c r="M316">
        <v>209</v>
      </c>
      <c r="P316" s="3">
        <f t="shared" si="20"/>
        <v>104.5</v>
      </c>
    </row>
    <row r="317" spans="7:16" ht="12.75">
      <c r="G317" t="s">
        <v>23</v>
      </c>
      <c r="L317">
        <v>0.5</v>
      </c>
      <c r="M317">
        <v>159</v>
      </c>
      <c r="P317" s="3">
        <f t="shared" si="20"/>
        <v>79.5</v>
      </c>
    </row>
    <row r="318" spans="7:16" ht="12.75">
      <c r="G318" t="s">
        <v>30</v>
      </c>
      <c r="L318">
        <v>0.5</v>
      </c>
      <c r="M318">
        <v>89</v>
      </c>
      <c r="P318" s="3">
        <f t="shared" si="20"/>
        <v>44.5</v>
      </c>
    </row>
    <row r="319" spans="7:16" ht="12.75">
      <c r="G319" t="s">
        <v>31</v>
      </c>
      <c r="L319">
        <v>0.5</v>
      </c>
      <c r="M319">
        <v>99</v>
      </c>
      <c r="P319" s="3">
        <f t="shared" si="20"/>
        <v>49.5</v>
      </c>
    </row>
    <row r="320" spans="7:16" ht="12.75">
      <c r="G320" t="s">
        <v>78</v>
      </c>
      <c r="L320">
        <v>1</v>
      </c>
      <c r="M320">
        <v>0</v>
      </c>
      <c r="P320" s="3">
        <f t="shared" si="20"/>
        <v>0</v>
      </c>
    </row>
    <row r="321" spans="7:16" ht="12.75">
      <c r="G321" t="s">
        <v>20</v>
      </c>
      <c r="L321">
        <v>0.5</v>
      </c>
      <c r="M321">
        <v>169</v>
      </c>
      <c r="P321" s="3">
        <f t="shared" si="20"/>
        <v>84.5</v>
      </c>
    </row>
    <row r="322" spans="17:20" s="4" customFormat="1" ht="13.5" thickBot="1">
      <c r="Q322" s="4">
        <f>SUM(P315:P321)</f>
        <v>362.5</v>
      </c>
      <c r="S322" s="21">
        <f>Q322*1.1</f>
        <v>398.75000000000006</v>
      </c>
      <c r="T322" s="26"/>
    </row>
    <row r="323" spans="1:20" s="13" customFormat="1" ht="12.75">
      <c r="A323" s="12" t="s">
        <v>87</v>
      </c>
      <c r="G323" s="14" t="s">
        <v>15</v>
      </c>
      <c r="H323" s="14"/>
      <c r="I323" s="14"/>
      <c r="J323" s="14"/>
      <c r="K323" s="14"/>
      <c r="L323" s="14">
        <v>1</v>
      </c>
      <c r="M323" s="14">
        <v>390</v>
      </c>
      <c r="N323" s="14"/>
      <c r="O323" s="14"/>
      <c r="P323" s="15">
        <f>L323*M323</f>
        <v>390</v>
      </c>
      <c r="S323" s="23"/>
      <c r="T323" s="25"/>
    </row>
    <row r="324" spans="7:20" s="13" customFormat="1" ht="12.75">
      <c r="G324" s="13" t="s">
        <v>16</v>
      </c>
      <c r="N324" s="13">
        <v>2</v>
      </c>
      <c r="O324" s="13">
        <v>59</v>
      </c>
      <c r="P324" s="13">
        <f>N324*O324</f>
        <v>118</v>
      </c>
      <c r="S324" s="23"/>
      <c r="T324" s="25"/>
    </row>
    <row r="325" spans="7:20" s="13" customFormat="1" ht="12.75">
      <c r="G325" s="13" t="s">
        <v>135</v>
      </c>
      <c r="L325" s="13">
        <v>1</v>
      </c>
      <c r="M325" s="13">
        <v>99</v>
      </c>
      <c r="P325" s="17">
        <f aca="true" t="shared" si="21" ref="P325:P330">L325*M325</f>
        <v>99</v>
      </c>
      <c r="S325" s="23"/>
      <c r="T325" s="25"/>
    </row>
    <row r="326" spans="7:20" s="13" customFormat="1" ht="12.75">
      <c r="G326" s="13" t="s">
        <v>30</v>
      </c>
      <c r="L326" s="13">
        <v>1</v>
      </c>
      <c r="M326" s="13">
        <v>89</v>
      </c>
      <c r="P326" s="17">
        <f t="shared" si="21"/>
        <v>89</v>
      </c>
      <c r="S326" s="23"/>
      <c r="T326" s="25"/>
    </row>
    <row r="327" spans="7:20" s="13" customFormat="1" ht="12.75">
      <c r="G327" s="13" t="s">
        <v>31</v>
      </c>
      <c r="L327" s="13">
        <v>1</v>
      </c>
      <c r="M327" s="13">
        <v>99</v>
      </c>
      <c r="P327" s="17">
        <f t="shared" si="21"/>
        <v>99</v>
      </c>
      <c r="S327" s="23"/>
      <c r="T327" s="25"/>
    </row>
    <row r="328" spans="7:20" s="13" customFormat="1" ht="12.75">
      <c r="G328" s="13" t="s">
        <v>137</v>
      </c>
      <c r="L328" s="13">
        <v>1</v>
      </c>
      <c r="M328" s="13">
        <v>89</v>
      </c>
      <c r="P328" s="17">
        <f t="shared" si="21"/>
        <v>89</v>
      </c>
      <c r="S328" s="23"/>
      <c r="T328" s="25"/>
    </row>
    <row r="329" spans="7:20" s="13" customFormat="1" ht="12.75">
      <c r="G329" s="13" t="s">
        <v>23</v>
      </c>
      <c r="L329" s="13">
        <v>1</v>
      </c>
      <c r="M329" s="13">
        <v>159</v>
      </c>
      <c r="P329" s="17">
        <f t="shared" si="21"/>
        <v>159</v>
      </c>
      <c r="S329" s="23"/>
      <c r="T329" s="25"/>
    </row>
    <row r="330" spans="7:20" s="13" customFormat="1" ht="12.75">
      <c r="G330" s="13" t="s">
        <v>32</v>
      </c>
      <c r="L330" s="13">
        <v>2</v>
      </c>
      <c r="M330" s="13">
        <v>129</v>
      </c>
      <c r="P330" s="17">
        <f t="shared" si="21"/>
        <v>258</v>
      </c>
      <c r="S330" s="23"/>
      <c r="T330" s="25"/>
    </row>
    <row r="331" spans="17:20" s="4" customFormat="1" ht="13.5" thickBot="1">
      <c r="Q331" s="4">
        <f>SUM(P323:P330)</f>
        <v>1301</v>
      </c>
      <c r="S331" s="21">
        <f>Q331*1.1</f>
        <v>1431.1000000000001</v>
      </c>
      <c r="T331" s="26"/>
    </row>
    <row r="332" spans="1:20" s="13" customFormat="1" ht="12.75">
      <c r="A332" s="12" t="s">
        <v>88</v>
      </c>
      <c r="G332" s="13" t="s">
        <v>21</v>
      </c>
      <c r="L332" s="13">
        <v>1</v>
      </c>
      <c r="M332" s="13">
        <v>179</v>
      </c>
      <c r="P332" s="17">
        <f>L332*M332</f>
        <v>179</v>
      </c>
      <c r="S332" s="23"/>
      <c r="T332" s="25"/>
    </row>
    <row r="333" spans="7:20" s="13" customFormat="1" ht="12.75">
      <c r="G333" s="13" t="s">
        <v>23</v>
      </c>
      <c r="L333" s="13">
        <v>2</v>
      </c>
      <c r="M333" s="13">
        <v>159</v>
      </c>
      <c r="P333" s="17">
        <f aca="true" t="shared" si="22" ref="P333:P343">L333*M333</f>
        <v>318</v>
      </c>
      <c r="S333" s="23"/>
      <c r="T333" s="25"/>
    </row>
    <row r="334" spans="7:20" s="13" customFormat="1" ht="12.75">
      <c r="G334" s="13" t="s">
        <v>55</v>
      </c>
      <c r="L334" s="13">
        <v>1</v>
      </c>
      <c r="M334" s="13">
        <v>229</v>
      </c>
      <c r="P334" s="17">
        <f t="shared" si="22"/>
        <v>229</v>
      </c>
      <c r="S334" s="23"/>
      <c r="T334" s="25"/>
    </row>
    <row r="335" spans="7:20" s="13" customFormat="1" ht="12.75">
      <c r="G335" s="13" t="s">
        <v>65</v>
      </c>
      <c r="L335" s="13">
        <v>2</v>
      </c>
      <c r="M335" s="13">
        <v>129</v>
      </c>
      <c r="P335" s="17">
        <f t="shared" si="22"/>
        <v>258</v>
      </c>
      <c r="S335" s="23"/>
      <c r="T335" s="25"/>
    </row>
    <row r="336" spans="7:20" s="13" customFormat="1" ht="12.75">
      <c r="G336" s="13" t="s">
        <v>143</v>
      </c>
      <c r="L336" s="13">
        <v>1</v>
      </c>
      <c r="M336" s="13">
        <v>179</v>
      </c>
      <c r="P336" s="17">
        <f t="shared" si="22"/>
        <v>179</v>
      </c>
      <c r="S336" s="23"/>
      <c r="T336" s="25"/>
    </row>
    <row r="337" spans="7:20" s="13" customFormat="1" ht="12.75">
      <c r="G337" s="13" t="s">
        <v>20</v>
      </c>
      <c r="L337" s="13">
        <v>1</v>
      </c>
      <c r="M337" s="13">
        <v>169</v>
      </c>
      <c r="P337" s="17">
        <f t="shared" si="22"/>
        <v>169</v>
      </c>
      <c r="S337" s="23"/>
      <c r="T337" s="25"/>
    </row>
    <row r="338" spans="7:20" s="13" customFormat="1" ht="12.75">
      <c r="G338" s="13" t="s">
        <v>30</v>
      </c>
      <c r="L338" s="13">
        <v>1</v>
      </c>
      <c r="M338" s="13">
        <v>89</v>
      </c>
      <c r="P338" s="17">
        <f t="shared" si="22"/>
        <v>89</v>
      </c>
      <c r="S338" s="23"/>
      <c r="T338" s="25"/>
    </row>
    <row r="339" spans="7:20" s="13" customFormat="1" ht="12.75">
      <c r="G339" s="13" t="s">
        <v>31</v>
      </c>
      <c r="L339" s="13">
        <v>1</v>
      </c>
      <c r="M339" s="13">
        <v>99</v>
      </c>
      <c r="P339" s="17">
        <f t="shared" si="22"/>
        <v>99</v>
      </c>
      <c r="S339" s="23"/>
      <c r="T339" s="25"/>
    </row>
    <row r="340" spans="7:20" s="13" customFormat="1" ht="12.75">
      <c r="G340" s="13" t="s">
        <v>16</v>
      </c>
      <c r="N340" s="13">
        <v>3</v>
      </c>
      <c r="O340" s="13">
        <v>59</v>
      </c>
      <c r="P340" s="17">
        <f t="shared" si="22"/>
        <v>0</v>
      </c>
      <c r="S340" s="23"/>
      <c r="T340" s="25"/>
    </row>
    <row r="341" spans="7:20" s="13" customFormat="1" ht="12.75">
      <c r="G341" s="13" t="s">
        <v>39</v>
      </c>
      <c r="L341" s="13">
        <v>1</v>
      </c>
      <c r="M341" s="13">
        <v>0</v>
      </c>
      <c r="P341" s="17">
        <f t="shared" si="22"/>
        <v>0</v>
      </c>
      <c r="S341" s="23"/>
      <c r="T341" s="25"/>
    </row>
    <row r="342" spans="7:20" s="13" customFormat="1" ht="12.75">
      <c r="G342" s="14" t="s">
        <v>19</v>
      </c>
      <c r="H342" s="14"/>
      <c r="I342" s="14"/>
      <c r="J342" s="14"/>
      <c r="K342" s="14"/>
      <c r="L342" s="14">
        <v>1</v>
      </c>
      <c r="M342" s="14">
        <v>0</v>
      </c>
      <c r="N342" s="14"/>
      <c r="O342" s="14"/>
      <c r="P342" s="15">
        <f>L342*M342</f>
        <v>0</v>
      </c>
      <c r="S342" s="23"/>
      <c r="T342" s="25"/>
    </row>
    <row r="343" spans="7:20" s="13" customFormat="1" ht="12.75">
      <c r="G343" s="13" t="s">
        <v>27</v>
      </c>
      <c r="L343" s="13">
        <v>1</v>
      </c>
      <c r="M343" s="13">
        <v>219</v>
      </c>
      <c r="P343" s="17">
        <f t="shared" si="22"/>
        <v>219</v>
      </c>
      <c r="S343" s="23"/>
      <c r="T343" s="25"/>
    </row>
    <row r="344" spans="17:20" s="4" customFormat="1" ht="13.5" thickBot="1">
      <c r="Q344" s="4">
        <f>SUM(P332:P343)</f>
        <v>1739</v>
      </c>
      <c r="S344" s="21">
        <f>Q344*1.1</f>
        <v>1912.9</v>
      </c>
      <c r="T344" s="26">
        <v>2000</v>
      </c>
    </row>
    <row r="345" spans="1:16" ht="12.75">
      <c r="A345" s="6" t="s">
        <v>90</v>
      </c>
      <c r="G345" t="s">
        <v>19</v>
      </c>
      <c r="L345">
        <v>2</v>
      </c>
      <c r="M345">
        <v>0</v>
      </c>
      <c r="P345" s="3">
        <f>L345*M345</f>
        <v>0</v>
      </c>
    </row>
    <row r="346" spans="7:16" ht="12.75">
      <c r="G346" t="s">
        <v>16</v>
      </c>
      <c r="N346">
        <v>2</v>
      </c>
      <c r="O346">
        <v>59</v>
      </c>
      <c r="P346">
        <f>N346*O346</f>
        <v>118</v>
      </c>
    </row>
    <row r="347" spans="7:16" ht="12.75">
      <c r="G347" t="s">
        <v>15</v>
      </c>
      <c r="L347">
        <v>0.5</v>
      </c>
      <c r="M347">
        <v>390</v>
      </c>
      <c r="P347" s="3">
        <f>L347*M347</f>
        <v>195</v>
      </c>
    </row>
    <row r="348" spans="7:16" ht="12.75">
      <c r="G348" t="s">
        <v>18</v>
      </c>
      <c r="L348">
        <v>1</v>
      </c>
      <c r="M348">
        <v>209</v>
      </c>
      <c r="P348" s="3">
        <f>L348*M348</f>
        <v>209</v>
      </c>
    </row>
    <row r="349" spans="7:16" ht="12.75">
      <c r="G349" t="s">
        <v>30</v>
      </c>
      <c r="L349">
        <v>1</v>
      </c>
      <c r="M349">
        <v>89</v>
      </c>
      <c r="P349" s="3">
        <f>L349*M349</f>
        <v>89</v>
      </c>
    </row>
    <row r="350" spans="7:16" ht="12.75">
      <c r="G350" t="s">
        <v>31</v>
      </c>
      <c r="L350">
        <v>1</v>
      </c>
      <c r="M350">
        <v>99</v>
      </c>
      <c r="P350" s="3">
        <f>L350*M350</f>
        <v>99</v>
      </c>
    </row>
    <row r="351" spans="7:16" ht="12.75">
      <c r="G351" t="s">
        <v>32</v>
      </c>
      <c r="L351">
        <v>1</v>
      </c>
      <c r="M351">
        <v>129</v>
      </c>
      <c r="P351" s="3">
        <f>L351*M351</f>
        <v>129</v>
      </c>
    </row>
    <row r="352" spans="17:20" s="4" customFormat="1" ht="13.5" thickBot="1">
      <c r="Q352" s="4">
        <f>SUM(P345:P351)</f>
        <v>839</v>
      </c>
      <c r="S352" s="21">
        <f>Q352*1.15</f>
        <v>964.8499999999999</v>
      </c>
      <c r="T352" s="26"/>
    </row>
    <row r="353" spans="1:16" ht="12.75">
      <c r="A353" s="6" t="s">
        <v>91</v>
      </c>
      <c r="G353" t="s">
        <v>56</v>
      </c>
      <c r="L353">
        <v>5</v>
      </c>
      <c r="M353">
        <v>129</v>
      </c>
      <c r="P353" s="3">
        <f>L353*M353</f>
        <v>645</v>
      </c>
    </row>
    <row r="354" spans="17:20" s="4" customFormat="1" ht="13.5" thickBot="1">
      <c r="Q354" s="4">
        <f>SUM(P353)</f>
        <v>645</v>
      </c>
      <c r="S354" s="21">
        <f>Q354*1.15</f>
        <v>741.7499999999999</v>
      </c>
      <c r="T354" s="26">
        <v>742</v>
      </c>
    </row>
    <row r="355" spans="1:20" s="13" customFormat="1" ht="12.75">
      <c r="A355" s="12" t="s">
        <v>92</v>
      </c>
      <c r="G355" s="13" t="s">
        <v>39</v>
      </c>
      <c r="L355" s="13">
        <v>1</v>
      </c>
      <c r="M355" s="13">
        <v>0</v>
      </c>
      <c r="P355" s="17">
        <f aca="true" t="shared" si="23" ref="P355:P363">L355*M355</f>
        <v>0</v>
      </c>
      <c r="S355" s="23"/>
      <c r="T355" s="25"/>
    </row>
    <row r="356" spans="1:20" s="13" customFormat="1" ht="12.75">
      <c r="A356" s="12"/>
      <c r="G356" s="18" t="s">
        <v>130</v>
      </c>
      <c r="L356" s="18">
        <v>2</v>
      </c>
      <c r="M356" s="18">
        <v>269</v>
      </c>
      <c r="P356" s="17">
        <f t="shared" si="23"/>
        <v>538</v>
      </c>
      <c r="S356" s="23"/>
      <c r="T356" s="25"/>
    </row>
    <row r="357" spans="7:20" s="13" customFormat="1" ht="12.75">
      <c r="G357" s="13" t="s">
        <v>18</v>
      </c>
      <c r="L357" s="13">
        <v>2</v>
      </c>
      <c r="M357" s="13">
        <v>209</v>
      </c>
      <c r="P357" s="17">
        <f t="shared" si="23"/>
        <v>418</v>
      </c>
      <c r="S357" s="23"/>
      <c r="T357" s="25"/>
    </row>
    <row r="358" spans="7:20" s="13" customFormat="1" ht="12.75">
      <c r="G358" s="13" t="s">
        <v>30</v>
      </c>
      <c r="L358" s="13">
        <v>2</v>
      </c>
      <c r="M358" s="13">
        <v>89</v>
      </c>
      <c r="P358" s="17">
        <f t="shared" si="23"/>
        <v>178</v>
      </c>
      <c r="S358" s="23"/>
      <c r="T358" s="25"/>
    </row>
    <row r="359" spans="7:20" s="13" customFormat="1" ht="12.75">
      <c r="G359" s="13" t="s">
        <v>31</v>
      </c>
      <c r="L359" s="13">
        <v>1</v>
      </c>
      <c r="M359" s="13">
        <v>99</v>
      </c>
      <c r="P359" s="17">
        <f t="shared" si="23"/>
        <v>99</v>
      </c>
      <c r="S359" s="23"/>
      <c r="T359" s="25"/>
    </row>
    <row r="360" spans="7:20" s="13" customFormat="1" ht="12.75">
      <c r="G360" s="13" t="s">
        <v>27</v>
      </c>
      <c r="L360" s="13">
        <v>1</v>
      </c>
      <c r="M360" s="13">
        <v>219</v>
      </c>
      <c r="P360" s="17">
        <f t="shared" si="23"/>
        <v>219</v>
      </c>
      <c r="S360" s="23"/>
      <c r="T360" s="25"/>
    </row>
    <row r="361" spans="7:20" s="13" customFormat="1" ht="12.75">
      <c r="G361" s="13" t="s">
        <v>15</v>
      </c>
      <c r="L361" s="13">
        <v>1</v>
      </c>
      <c r="M361" s="13">
        <v>390</v>
      </c>
      <c r="P361" s="17">
        <f>L361*M361</f>
        <v>390</v>
      </c>
      <c r="S361" s="23"/>
      <c r="T361" s="25"/>
    </row>
    <row r="362" spans="7:20" s="13" customFormat="1" ht="12.75">
      <c r="G362" s="13" t="s">
        <v>59</v>
      </c>
      <c r="L362" s="13">
        <v>1</v>
      </c>
      <c r="M362" s="13">
        <v>149</v>
      </c>
      <c r="P362" s="17">
        <f t="shared" si="23"/>
        <v>149</v>
      </c>
      <c r="S362" s="23"/>
      <c r="T362" s="25"/>
    </row>
    <row r="363" spans="7:20" s="13" customFormat="1" ht="12.75">
      <c r="G363" s="13" t="s">
        <v>137</v>
      </c>
      <c r="L363" s="13">
        <v>1</v>
      </c>
      <c r="M363" s="13">
        <v>89</v>
      </c>
      <c r="P363" s="17">
        <f t="shared" si="23"/>
        <v>89</v>
      </c>
      <c r="S363" s="23"/>
      <c r="T363" s="25"/>
    </row>
    <row r="364" spans="7:20" s="13" customFormat="1" ht="12.75">
      <c r="G364" s="13" t="s">
        <v>16</v>
      </c>
      <c r="N364" s="13">
        <v>2</v>
      </c>
      <c r="O364" s="13">
        <v>59</v>
      </c>
      <c r="P364" s="13">
        <f>N364*O364</f>
        <v>118</v>
      </c>
      <c r="S364" s="23"/>
      <c r="T364" s="25"/>
    </row>
    <row r="365" spans="17:20" s="4" customFormat="1" ht="13.5" thickBot="1">
      <c r="Q365" s="4">
        <f>SUM(P355:P364)</f>
        <v>2198</v>
      </c>
      <c r="S365" s="21">
        <f>Q365*1.12</f>
        <v>2461.76</v>
      </c>
      <c r="T365" s="26">
        <v>2060</v>
      </c>
    </row>
    <row r="366" spans="1:16" ht="12.75">
      <c r="A366" s="6" t="s">
        <v>93</v>
      </c>
      <c r="G366" t="s">
        <v>30</v>
      </c>
      <c r="L366">
        <v>2</v>
      </c>
      <c r="M366">
        <v>89</v>
      </c>
      <c r="P366" s="3">
        <f>L366*M366</f>
        <v>178</v>
      </c>
    </row>
    <row r="367" spans="7:16" ht="12.75">
      <c r="G367" t="s">
        <v>16</v>
      </c>
      <c r="N367">
        <v>2</v>
      </c>
      <c r="O367">
        <v>59</v>
      </c>
      <c r="P367">
        <f>N367*O367</f>
        <v>118</v>
      </c>
    </row>
    <row r="368" spans="17:20" s="4" customFormat="1" ht="13.5" thickBot="1">
      <c r="Q368" s="4">
        <f>SUM(P366:P367)</f>
        <v>296</v>
      </c>
      <c r="S368" s="21">
        <f>Q368*1.15</f>
        <v>340.4</v>
      </c>
      <c r="T368" s="26">
        <v>340</v>
      </c>
    </row>
    <row r="369" spans="1:16" ht="12.75">
      <c r="A369" s="6" t="s">
        <v>94</v>
      </c>
      <c r="G369" t="s">
        <v>21</v>
      </c>
      <c r="L369">
        <v>0.5</v>
      </c>
      <c r="M369">
        <v>179</v>
      </c>
      <c r="P369" s="3">
        <f aca="true" t="shared" si="24" ref="P369:P377">L369*M369</f>
        <v>89.5</v>
      </c>
    </row>
    <row r="370" spans="7:16" ht="12.75">
      <c r="G370" t="s">
        <v>39</v>
      </c>
      <c r="L370">
        <v>0.5</v>
      </c>
      <c r="M370">
        <v>0</v>
      </c>
      <c r="P370" s="3">
        <f t="shared" si="24"/>
        <v>0</v>
      </c>
    </row>
    <row r="371" spans="7:16" ht="12.75">
      <c r="G371" t="s">
        <v>20</v>
      </c>
      <c r="L371">
        <v>0.5</v>
      </c>
      <c r="M371">
        <v>169</v>
      </c>
      <c r="P371" s="3">
        <f t="shared" si="24"/>
        <v>84.5</v>
      </c>
    </row>
    <row r="372" spans="7:16" ht="12.75">
      <c r="G372" t="s">
        <v>30</v>
      </c>
      <c r="L372">
        <v>0.5</v>
      </c>
      <c r="M372">
        <v>89</v>
      </c>
      <c r="P372" s="3">
        <f t="shared" si="24"/>
        <v>44.5</v>
      </c>
    </row>
    <row r="373" spans="7:16" ht="12.75">
      <c r="G373" t="s">
        <v>31</v>
      </c>
      <c r="L373">
        <v>0.5</v>
      </c>
      <c r="M373">
        <v>99</v>
      </c>
      <c r="P373" s="3">
        <f t="shared" si="24"/>
        <v>49.5</v>
      </c>
    </row>
    <row r="374" spans="7:16" ht="12.75">
      <c r="G374" t="s">
        <v>32</v>
      </c>
      <c r="L374">
        <v>0.5</v>
      </c>
      <c r="M374">
        <v>129</v>
      </c>
      <c r="P374" s="3">
        <f t="shared" si="24"/>
        <v>64.5</v>
      </c>
    </row>
    <row r="375" spans="7:16" ht="12.75">
      <c r="G375" t="s">
        <v>56</v>
      </c>
      <c r="L375">
        <v>2</v>
      </c>
      <c r="M375">
        <v>129</v>
      </c>
      <c r="P375" s="3">
        <f t="shared" si="24"/>
        <v>258</v>
      </c>
    </row>
    <row r="376" spans="7:16" ht="12.75">
      <c r="G376" t="s">
        <v>18</v>
      </c>
      <c r="L376">
        <v>0.5</v>
      </c>
      <c r="M376">
        <v>209</v>
      </c>
      <c r="P376" s="3">
        <f t="shared" si="24"/>
        <v>104.5</v>
      </c>
    </row>
    <row r="377" spans="7:16" ht="12.75">
      <c r="G377" t="s">
        <v>27</v>
      </c>
      <c r="L377">
        <v>0.5</v>
      </c>
      <c r="M377">
        <v>219</v>
      </c>
      <c r="P377" s="3">
        <f t="shared" si="24"/>
        <v>109.5</v>
      </c>
    </row>
    <row r="378" spans="17:20" s="4" customFormat="1" ht="13.5" thickBot="1">
      <c r="Q378" s="4">
        <f>SUM(P369:P377)</f>
        <v>804.5</v>
      </c>
      <c r="S378" s="21">
        <f>Q378*1.1</f>
        <v>884.95</v>
      </c>
      <c r="T378" s="26">
        <v>885</v>
      </c>
    </row>
    <row r="379" spans="1:16" ht="12.75">
      <c r="A379" s="6" t="s">
        <v>95</v>
      </c>
      <c r="G379" t="s">
        <v>21</v>
      </c>
      <c r="L379">
        <v>2</v>
      </c>
      <c r="M379">
        <v>179</v>
      </c>
      <c r="P379" s="3">
        <f aca="true" t="shared" si="25" ref="P379:P387">L379*M379</f>
        <v>358</v>
      </c>
    </row>
    <row r="380" spans="7:16" ht="12.75">
      <c r="G380" t="s">
        <v>130</v>
      </c>
      <c r="L380">
        <v>1</v>
      </c>
      <c r="M380">
        <v>269</v>
      </c>
      <c r="P380" s="3">
        <f t="shared" si="25"/>
        <v>269</v>
      </c>
    </row>
    <row r="381" spans="7:16" ht="12.75">
      <c r="G381" t="s">
        <v>30</v>
      </c>
      <c r="L381">
        <v>1</v>
      </c>
      <c r="M381">
        <v>89</v>
      </c>
      <c r="P381" s="3">
        <f t="shared" si="25"/>
        <v>89</v>
      </c>
    </row>
    <row r="382" spans="7:16" ht="12.75">
      <c r="G382" t="s">
        <v>27</v>
      </c>
      <c r="L382">
        <v>1</v>
      </c>
      <c r="M382">
        <v>219</v>
      </c>
      <c r="P382" s="3">
        <f t="shared" si="25"/>
        <v>219</v>
      </c>
    </row>
    <row r="383" spans="7:16" ht="12.75">
      <c r="G383" t="s">
        <v>32</v>
      </c>
      <c r="L383">
        <v>1</v>
      </c>
      <c r="M383">
        <v>129</v>
      </c>
      <c r="P383" s="3">
        <f t="shared" si="25"/>
        <v>129</v>
      </c>
    </row>
    <row r="384" spans="7:16" ht="12.75">
      <c r="G384" t="s">
        <v>153</v>
      </c>
      <c r="L384">
        <v>2</v>
      </c>
      <c r="M384">
        <v>149</v>
      </c>
      <c r="P384" s="3">
        <f t="shared" si="25"/>
        <v>298</v>
      </c>
    </row>
    <row r="385" spans="7:16" ht="12.75">
      <c r="G385" t="s">
        <v>20</v>
      </c>
      <c r="L385">
        <v>1</v>
      </c>
      <c r="M385">
        <v>169</v>
      </c>
      <c r="P385" s="3">
        <f t="shared" si="25"/>
        <v>169</v>
      </c>
    </row>
    <row r="386" spans="7:16" ht="12.75">
      <c r="G386" t="s">
        <v>89</v>
      </c>
      <c r="L386">
        <v>1</v>
      </c>
      <c r="M386">
        <v>0</v>
      </c>
      <c r="P386" s="3">
        <f t="shared" si="25"/>
        <v>0</v>
      </c>
    </row>
    <row r="387" spans="7:16" ht="12.75">
      <c r="G387" t="s">
        <v>15</v>
      </c>
      <c r="L387">
        <v>0.5</v>
      </c>
      <c r="M387">
        <v>390</v>
      </c>
      <c r="P387" s="33">
        <f t="shared" si="25"/>
        <v>195</v>
      </c>
    </row>
    <row r="388" spans="7:16" ht="12.75">
      <c r="G388" t="s">
        <v>35</v>
      </c>
      <c r="L388">
        <v>0.5</v>
      </c>
      <c r="M388">
        <v>309</v>
      </c>
      <c r="P388" s="3">
        <f>L388*M388</f>
        <v>154.5</v>
      </c>
    </row>
    <row r="389" spans="17:20" s="4" customFormat="1" ht="13.5" thickBot="1">
      <c r="Q389" s="4">
        <f>SUM(P379:P388)</f>
        <v>1880.5</v>
      </c>
      <c r="S389" s="21">
        <f>Q389*1.15</f>
        <v>2162.575</v>
      </c>
      <c r="T389" s="26"/>
    </row>
    <row r="390" spans="1:16" ht="12.75">
      <c r="A390" s="6" t="s">
        <v>96</v>
      </c>
      <c r="G390" t="s">
        <v>21</v>
      </c>
      <c r="L390">
        <v>0.5</v>
      </c>
      <c r="M390">
        <v>179</v>
      </c>
      <c r="P390" s="3">
        <f aca="true" t="shared" si="26" ref="P390:P395">L390*M390</f>
        <v>89.5</v>
      </c>
    </row>
    <row r="391" spans="7:16" ht="12.75">
      <c r="G391" t="s">
        <v>39</v>
      </c>
      <c r="L391">
        <v>0.5</v>
      </c>
      <c r="M391">
        <v>0</v>
      </c>
      <c r="P391" s="3">
        <f t="shared" si="26"/>
        <v>0</v>
      </c>
    </row>
    <row r="392" spans="7:16" ht="12.75">
      <c r="G392" t="s">
        <v>20</v>
      </c>
      <c r="L392">
        <v>0.5</v>
      </c>
      <c r="M392">
        <v>169</v>
      </c>
      <c r="P392" s="3">
        <f t="shared" si="26"/>
        <v>84.5</v>
      </c>
    </row>
    <row r="393" spans="7:16" ht="12.75">
      <c r="G393" t="s">
        <v>30</v>
      </c>
      <c r="L393">
        <v>0.5</v>
      </c>
      <c r="M393">
        <v>89</v>
      </c>
      <c r="P393" s="3">
        <f t="shared" si="26"/>
        <v>44.5</v>
      </c>
    </row>
    <row r="394" spans="7:16" ht="12.75">
      <c r="G394" t="s">
        <v>31</v>
      </c>
      <c r="L394">
        <v>0.5</v>
      </c>
      <c r="M394">
        <v>99</v>
      </c>
      <c r="P394" s="3">
        <f t="shared" si="26"/>
        <v>49.5</v>
      </c>
    </row>
    <row r="395" spans="7:16" ht="12.75">
      <c r="G395" t="s">
        <v>32</v>
      </c>
      <c r="L395">
        <v>0.5</v>
      </c>
      <c r="M395">
        <v>129</v>
      </c>
      <c r="P395" s="3">
        <f t="shared" si="26"/>
        <v>64.5</v>
      </c>
    </row>
    <row r="396" spans="17:20" s="4" customFormat="1" ht="13.5" thickBot="1">
      <c r="Q396" s="4">
        <f>SUM(P390:P395)</f>
        <v>332.5</v>
      </c>
      <c r="S396" s="21">
        <f>Q396*1.15</f>
        <v>382.37499999999994</v>
      </c>
      <c r="T396" s="26"/>
    </row>
    <row r="397" spans="1:16" ht="12.75">
      <c r="A397" s="6" t="s">
        <v>97</v>
      </c>
      <c r="G397" t="s">
        <v>21</v>
      </c>
      <c r="L397">
        <v>0.5</v>
      </c>
      <c r="M397">
        <v>179</v>
      </c>
      <c r="P397" s="3">
        <f aca="true" t="shared" si="27" ref="P397:P403">L397*M397</f>
        <v>89.5</v>
      </c>
    </row>
    <row r="398" spans="7:16" ht="12.75">
      <c r="G398" t="s">
        <v>39</v>
      </c>
      <c r="L398">
        <v>0.5</v>
      </c>
      <c r="M398">
        <v>0</v>
      </c>
      <c r="P398" s="3">
        <f t="shared" si="27"/>
        <v>0</v>
      </c>
    </row>
    <row r="399" spans="7:16" ht="12.75">
      <c r="G399" t="s">
        <v>18</v>
      </c>
      <c r="L399">
        <v>0.5</v>
      </c>
      <c r="M399">
        <v>209</v>
      </c>
      <c r="P399" s="3">
        <f t="shared" si="27"/>
        <v>104.5</v>
      </c>
    </row>
    <row r="400" spans="7:16" ht="12.75">
      <c r="G400" t="s">
        <v>30</v>
      </c>
      <c r="L400">
        <v>1</v>
      </c>
      <c r="M400">
        <v>89</v>
      </c>
      <c r="P400" s="3">
        <f t="shared" si="27"/>
        <v>89</v>
      </c>
    </row>
    <row r="401" spans="7:16" ht="12.75">
      <c r="G401" t="s">
        <v>31</v>
      </c>
      <c r="L401">
        <v>1</v>
      </c>
      <c r="M401">
        <v>99</v>
      </c>
      <c r="P401" s="3">
        <f t="shared" si="27"/>
        <v>99</v>
      </c>
    </row>
    <row r="402" spans="7:16" ht="12.75">
      <c r="G402" t="s">
        <v>19</v>
      </c>
      <c r="L402">
        <v>1</v>
      </c>
      <c r="M402">
        <v>0</v>
      </c>
      <c r="P402" s="3">
        <f t="shared" si="27"/>
        <v>0</v>
      </c>
    </row>
    <row r="403" spans="7:16" ht="12.75">
      <c r="G403" t="s">
        <v>56</v>
      </c>
      <c r="L403">
        <v>1</v>
      </c>
      <c r="M403">
        <v>129</v>
      </c>
      <c r="P403" s="3">
        <f t="shared" si="27"/>
        <v>129</v>
      </c>
    </row>
    <row r="404" spans="17:20" s="4" customFormat="1" ht="13.5" thickBot="1">
      <c r="Q404" s="4">
        <f>SUM(P397:P403)</f>
        <v>511</v>
      </c>
      <c r="S404" s="21">
        <f>Q404*1.1</f>
        <v>562.1</v>
      </c>
      <c r="T404" s="26">
        <v>562</v>
      </c>
    </row>
    <row r="405" spans="1:20" s="13" customFormat="1" ht="12.75">
      <c r="A405" s="12" t="s">
        <v>98</v>
      </c>
      <c r="G405" s="13" t="s">
        <v>21</v>
      </c>
      <c r="L405" s="13">
        <v>0.5</v>
      </c>
      <c r="M405" s="13">
        <v>179</v>
      </c>
      <c r="P405" s="17">
        <f aca="true" t="shared" si="28" ref="P405:P411">L405*M405</f>
        <v>89.5</v>
      </c>
      <c r="S405" s="23"/>
      <c r="T405" s="25"/>
    </row>
    <row r="406" spans="7:20" s="13" customFormat="1" ht="12.75">
      <c r="G406" s="14" t="s">
        <v>39</v>
      </c>
      <c r="H406" s="14"/>
      <c r="I406" s="14"/>
      <c r="J406" s="14"/>
      <c r="K406" s="14"/>
      <c r="L406" s="14">
        <v>0.5</v>
      </c>
      <c r="M406" s="14">
        <v>0</v>
      </c>
      <c r="N406" s="14"/>
      <c r="O406" s="14"/>
      <c r="P406" s="15">
        <f t="shared" si="28"/>
        <v>0</v>
      </c>
      <c r="S406" s="23"/>
      <c r="T406" s="25"/>
    </row>
    <row r="407" spans="7:20" s="13" customFormat="1" ht="12.75">
      <c r="G407" s="13" t="s">
        <v>18</v>
      </c>
      <c r="L407" s="13">
        <v>0.5</v>
      </c>
      <c r="M407" s="13">
        <v>209</v>
      </c>
      <c r="P407" s="17">
        <f t="shared" si="28"/>
        <v>104.5</v>
      </c>
      <c r="S407" s="23"/>
      <c r="T407" s="25"/>
    </row>
    <row r="408" spans="7:20" s="13" customFormat="1" ht="12.75">
      <c r="G408" s="13" t="s">
        <v>30</v>
      </c>
      <c r="L408" s="13">
        <v>1</v>
      </c>
      <c r="M408" s="13">
        <v>89</v>
      </c>
      <c r="P408" s="17">
        <f t="shared" si="28"/>
        <v>89</v>
      </c>
      <c r="S408" s="23"/>
      <c r="T408" s="25"/>
    </row>
    <row r="409" spans="7:20" s="13" customFormat="1" ht="12.75">
      <c r="G409" s="13" t="s">
        <v>31</v>
      </c>
      <c r="L409" s="13">
        <v>1</v>
      </c>
      <c r="M409" s="13">
        <v>99</v>
      </c>
      <c r="P409" s="17">
        <f t="shared" si="28"/>
        <v>99</v>
      </c>
      <c r="S409" s="23"/>
      <c r="T409" s="25"/>
    </row>
    <row r="410" spans="7:20" s="13" customFormat="1" ht="12.75">
      <c r="G410" s="13" t="s">
        <v>32</v>
      </c>
      <c r="L410" s="13">
        <v>1</v>
      </c>
      <c r="M410" s="13">
        <v>129</v>
      </c>
      <c r="P410" s="17">
        <f t="shared" si="28"/>
        <v>129</v>
      </c>
      <c r="S410" s="23"/>
      <c r="T410" s="25"/>
    </row>
    <row r="411" spans="7:20" s="13" customFormat="1" ht="12.75">
      <c r="G411" s="13" t="s">
        <v>27</v>
      </c>
      <c r="L411" s="13">
        <v>0.5</v>
      </c>
      <c r="M411" s="13">
        <v>219</v>
      </c>
      <c r="P411" s="17">
        <f t="shared" si="28"/>
        <v>109.5</v>
      </c>
      <c r="S411" s="23"/>
      <c r="T411" s="25"/>
    </row>
    <row r="412" spans="7:20" s="13" customFormat="1" ht="12.75">
      <c r="G412" s="14" t="s">
        <v>19</v>
      </c>
      <c r="H412" s="14"/>
      <c r="I412" s="14"/>
      <c r="J412" s="14"/>
      <c r="K412" s="14"/>
      <c r="L412" s="14">
        <v>1</v>
      </c>
      <c r="M412" s="14">
        <v>0</v>
      </c>
      <c r="N412" s="14"/>
      <c r="O412" s="14"/>
      <c r="P412" s="15">
        <f>L412*M412</f>
        <v>0</v>
      </c>
      <c r="S412" s="23"/>
      <c r="T412" s="25"/>
    </row>
    <row r="413" spans="7:20" s="13" customFormat="1" ht="12.75">
      <c r="G413" s="14" t="s">
        <v>78</v>
      </c>
      <c r="H413" s="14"/>
      <c r="I413" s="14"/>
      <c r="J413" s="14"/>
      <c r="K413" s="14"/>
      <c r="L413" s="14">
        <v>1</v>
      </c>
      <c r="M413" s="14">
        <v>0</v>
      </c>
      <c r="N413" s="14"/>
      <c r="O413" s="14"/>
      <c r="P413" s="15">
        <f>L413*M413</f>
        <v>0</v>
      </c>
      <c r="S413" s="23"/>
      <c r="T413" s="25"/>
    </row>
    <row r="414" spans="7:20" s="13" customFormat="1" ht="12.75">
      <c r="G414" s="13" t="s">
        <v>35</v>
      </c>
      <c r="L414" s="13">
        <v>0.5</v>
      </c>
      <c r="M414" s="13">
        <v>309</v>
      </c>
      <c r="P414" s="17">
        <f>L414*M414</f>
        <v>154.5</v>
      </c>
      <c r="S414" s="23"/>
      <c r="T414" s="25"/>
    </row>
    <row r="415" spans="7:20" s="13" customFormat="1" ht="12.75">
      <c r="G415" s="31" t="s">
        <v>15</v>
      </c>
      <c r="H415" s="31"/>
      <c r="I415" s="31"/>
      <c r="J415" s="31"/>
      <c r="K415" s="31"/>
      <c r="L415" s="31">
        <v>0.5</v>
      </c>
      <c r="M415" s="31">
        <v>390</v>
      </c>
      <c r="N415" s="31"/>
      <c r="O415" s="31"/>
      <c r="P415" s="32">
        <f>L415*M415</f>
        <v>195</v>
      </c>
      <c r="S415" s="23"/>
      <c r="T415" s="25"/>
    </row>
    <row r="416" spans="7:20" s="13" customFormat="1" ht="12.75">
      <c r="G416" s="13" t="s">
        <v>16</v>
      </c>
      <c r="N416" s="13">
        <v>1</v>
      </c>
      <c r="O416" s="13">
        <v>59</v>
      </c>
      <c r="P416" s="13">
        <f>N416*O416</f>
        <v>59</v>
      </c>
      <c r="S416" s="23"/>
      <c r="T416" s="25"/>
    </row>
    <row r="417" spans="5:20" s="13" customFormat="1" ht="12.75">
      <c r="E417" s="16"/>
      <c r="F417" s="16"/>
      <c r="G417" s="16" t="s">
        <v>135</v>
      </c>
      <c r="H417" s="16"/>
      <c r="I417" s="16"/>
      <c r="J417" s="16"/>
      <c r="K417" s="16"/>
      <c r="L417" s="16">
        <v>1</v>
      </c>
      <c r="M417" s="16">
        <v>99</v>
      </c>
      <c r="N417" s="16"/>
      <c r="O417" s="16"/>
      <c r="P417" s="17">
        <f>L417*M417</f>
        <v>99</v>
      </c>
      <c r="S417" s="23"/>
      <c r="T417" s="25"/>
    </row>
    <row r="418" spans="5:20" s="13" customFormat="1" ht="12.75">
      <c r="E418" s="16"/>
      <c r="F418" s="16"/>
      <c r="G418" s="13" t="s">
        <v>59</v>
      </c>
      <c r="L418" s="13">
        <v>1</v>
      </c>
      <c r="M418" s="13">
        <v>149</v>
      </c>
      <c r="P418" s="17">
        <f>L418*M418</f>
        <v>149</v>
      </c>
      <c r="S418" s="23"/>
      <c r="T418" s="25"/>
    </row>
    <row r="419" spans="5:20" s="13" customFormat="1" ht="12.75">
      <c r="E419" s="16"/>
      <c r="F419" s="16"/>
      <c r="G419" s="16" t="s">
        <v>130</v>
      </c>
      <c r="H419" s="16"/>
      <c r="I419" s="16"/>
      <c r="J419" s="16"/>
      <c r="K419" s="16"/>
      <c r="L419" s="16">
        <v>0.5</v>
      </c>
      <c r="M419" s="16">
        <v>269</v>
      </c>
      <c r="N419" s="16"/>
      <c r="O419" s="16"/>
      <c r="P419" s="17">
        <f>L419*M419</f>
        <v>134.5</v>
      </c>
      <c r="S419" s="23"/>
      <c r="T419" s="25"/>
    </row>
    <row r="420" spans="5:20" s="13" customFormat="1" ht="12.75">
      <c r="E420" s="16"/>
      <c r="F420" s="16"/>
      <c r="G420" s="16" t="s">
        <v>65</v>
      </c>
      <c r="H420" s="16"/>
      <c r="I420" s="16"/>
      <c r="J420" s="16"/>
      <c r="K420" s="16"/>
      <c r="L420" s="16">
        <v>0.5</v>
      </c>
      <c r="M420" s="16">
        <v>129</v>
      </c>
      <c r="N420" s="16"/>
      <c r="O420" s="16"/>
      <c r="P420" s="17">
        <f>L420*M420</f>
        <v>64.5</v>
      </c>
      <c r="S420" s="23"/>
      <c r="T420" s="25"/>
    </row>
    <row r="421" spans="5:20" s="13" customFormat="1" ht="12.75">
      <c r="E421" s="16"/>
      <c r="F421" s="16"/>
      <c r="G421" s="16" t="s">
        <v>20</v>
      </c>
      <c r="H421" s="16"/>
      <c r="I421" s="16"/>
      <c r="J421" s="16"/>
      <c r="K421" s="16"/>
      <c r="L421" s="16">
        <v>1</v>
      </c>
      <c r="M421" s="16">
        <v>169</v>
      </c>
      <c r="N421" s="16"/>
      <c r="O421" s="16"/>
      <c r="P421" s="17">
        <f>L421*M421</f>
        <v>169</v>
      </c>
      <c r="S421" s="23"/>
      <c r="T421" s="25"/>
    </row>
    <row r="422" spans="17:20" s="4" customFormat="1" ht="13.5" thickBot="1">
      <c r="Q422" s="4">
        <f>SUM(P405:P421)</f>
        <v>1645</v>
      </c>
      <c r="S422" s="21">
        <f>Q422*1.15</f>
        <v>1891.7499999999998</v>
      </c>
      <c r="T422" s="26">
        <v>1668</v>
      </c>
    </row>
    <row r="423" spans="1:20" s="13" customFormat="1" ht="12.75">
      <c r="A423" s="12" t="s">
        <v>99</v>
      </c>
      <c r="G423" s="14" t="s">
        <v>39</v>
      </c>
      <c r="H423" s="14"/>
      <c r="I423" s="14"/>
      <c r="J423" s="14"/>
      <c r="K423" s="14"/>
      <c r="L423" s="14">
        <v>2</v>
      </c>
      <c r="M423" s="14">
        <v>0</v>
      </c>
      <c r="N423" s="14"/>
      <c r="O423" s="14"/>
      <c r="P423" s="15">
        <f aca="true" t="shared" si="29" ref="P423:P428">L423*M423</f>
        <v>0</v>
      </c>
      <c r="S423" s="23"/>
      <c r="T423" s="25"/>
    </row>
    <row r="424" spans="7:20" s="13" customFormat="1" ht="12.75">
      <c r="G424" s="13" t="s">
        <v>35</v>
      </c>
      <c r="L424" s="13">
        <v>1.5</v>
      </c>
      <c r="M424" s="13">
        <v>309</v>
      </c>
      <c r="P424" s="17">
        <f t="shared" si="29"/>
        <v>463.5</v>
      </c>
      <c r="S424" s="23"/>
      <c r="T424" s="25"/>
    </row>
    <row r="425" spans="7:20" s="13" customFormat="1" ht="12.75">
      <c r="G425" s="13" t="s">
        <v>20</v>
      </c>
      <c r="L425" s="13">
        <v>1</v>
      </c>
      <c r="M425" s="13">
        <v>169</v>
      </c>
      <c r="P425" s="17">
        <f t="shared" si="29"/>
        <v>169</v>
      </c>
      <c r="S425" s="23"/>
      <c r="T425" s="25"/>
    </row>
    <row r="426" spans="7:20" s="13" customFormat="1" ht="12.75">
      <c r="G426" s="13" t="s">
        <v>30</v>
      </c>
      <c r="L426" s="13">
        <v>1</v>
      </c>
      <c r="M426" s="13">
        <v>89</v>
      </c>
      <c r="P426" s="17">
        <f t="shared" si="29"/>
        <v>89</v>
      </c>
      <c r="S426" s="23"/>
      <c r="T426" s="25"/>
    </row>
    <row r="427" spans="7:20" s="13" customFormat="1" ht="12.75">
      <c r="G427" s="16" t="s">
        <v>130</v>
      </c>
      <c r="H427" s="16"/>
      <c r="I427" s="16"/>
      <c r="J427" s="16"/>
      <c r="K427" s="16"/>
      <c r="L427" s="16">
        <v>2</v>
      </c>
      <c r="M427" s="16">
        <v>269</v>
      </c>
      <c r="N427" s="16"/>
      <c r="O427" s="16"/>
      <c r="P427" s="17">
        <f t="shared" si="29"/>
        <v>538</v>
      </c>
      <c r="S427" s="23"/>
      <c r="T427" s="25"/>
    </row>
    <row r="428" spans="7:20" s="13" customFormat="1" ht="12.75">
      <c r="G428" s="13" t="s">
        <v>138</v>
      </c>
      <c r="L428" s="13">
        <v>1</v>
      </c>
      <c r="M428" s="13">
        <v>119</v>
      </c>
      <c r="P428" s="17">
        <f t="shared" si="29"/>
        <v>119</v>
      </c>
      <c r="S428" s="23"/>
      <c r="T428" s="25"/>
    </row>
    <row r="429" spans="17:20" s="4" customFormat="1" ht="13.5" thickBot="1">
      <c r="Q429" s="4">
        <f>SUM(P423:P426)</f>
        <v>721.5</v>
      </c>
      <c r="S429" s="21">
        <f>Q429*1.15</f>
        <v>829.7249999999999</v>
      </c>
      <c r="T429" s="26">
        <v>830</v>
      </c>
    </row>
    <row r="430" spans="1:20" s="13" customFormat="1" ht="12.75">
      <c r="A430" s="12" t="s">
        <v>100</v>
      </c>
      <c r="G430" s="13" t="s">
        <v>21</v>
      </c>
      <c r="L430" s="13">
        <v>2</v>
      </c>
      <c r="M430" s="13">
        <v>179</v>
      </c>
      <c r="P430" s="17">
        <f aca="true" t="shared" si="30" ref="P430:P445">L430*M430</f>
        <v>358</v>
      </c>
      <c r="S430" s="23"/>
      <c r="T430" s="25"/>
    </row>
    <row r="431" spans="7:20" s="13" customFormat="1" ht="12.75">
      <c r="G431" s="14" t="s">
        <v>39</v>
      </c>
      <c r="H431" s="14"/>
      <c r="I431" s="14"/>
      <c r="J431" s="14"/>
      <c r="K431" s="14"/>
      <c r="L431" s="14">
        <v>1</v>
      </c>
      <c r="M431" s="14">
        <v>0</v>
      </c>
      <c r="N431" s="14"/>
      <c r="O431" s="14"/>
      <c r="P431" s="15">
        <f t="shared" si="30"/>
        <v>0</v>
      </c>
      <c r="S431" s="23"/>
      <c r="T431" s="25"/>
    </row>
    <row r="432" spans="7:20" s="13" customFormat="1" ht="12.75">
      <c r="G432" s="13" t="s">
        <v>18</v>
      </c>
      <c r="L432" s="13">
        <v>2</v>
      </c>
      <c r="M432" s="13">
        <v>209</v>
      </c>
      <c r="P432" s="17">
        <f t="shared" si="30"/>
        <v>418</v>
      </c>
      <c r="S432" s="23"/>
      <c r="T432" s="25"/>
    </row>
    <row r="433" spans="7:20" s="13" customFormat="1" ht="12.75">
      <c r="G433" s="13" t="s">
        <v>23</v>
      </c>
      <c r="L433" s="13">
        <v>1</v>
      </c>
      <c r="M433" s="13">
        <v>159</v>
      </c>
      <c r="P433" s="17">
        <f t="shared" si="30"/>
        <v>159</v>
      </c>
      <c r="S433" s="23"/>
      <c r="T433" s="25"/>
    </row>
    <row r="434" spans="7:20" s="13" customFormat="1" ht="12.75">
      <c r="G434" s="13" t="s">
        <v>32</v>
      </c>
      <c r="L434" s="13">
        <v>2</v>
      </c>
      <c r="M434" s="13">
        <v>129</v>
      </c>
      <c r="P434" s="17">
        <f t="shared" si="30"/>
        <v>258</v>
      </c>
      <c r="S434" s="23"/>
      <c r="T434" s="25"/>
    </row>
    <row r="435" spans="7:20" s="13" customFormat="1" ht="12.75">
      <c r="G435" s="13" t="s">
        <v>27</v>
      </c>
      <c r="L435" s="13">
        <v>2</v>
      </c>
      <c r="M435" s="13">
        <v>219</v>
      </c>
      <c r="P435" s="17">
        <f t="shared" si="30"/>
        <v>438</v>
      </c>
      <c r="S435" s="23"/>
      <c r="T435" s="25"/>
    </row>
    <row r="436" spans="7:20" s="13" customFormat="1" ht="12.75">
      <c r="G436" s="14" t="s">
        <v>71</v>
      </c>
      <c r="H436" s="14"/>
      <c r="I436" s="14"/>
      <c r="J436" s="14"/>
      <c r="K436" s="14"/>
      <c r="L436" s="14">
        <v>1</v>
      </c>
      <c r="M436" s="14">
        <v>0</v>
      </c>
      <c r="N436" s="14"/>
      <c r="O436" s="14"/>
      <c r="P436" s="15">
        <f t="shared" si="30"/>
        <v>0</v>
      </c>
      <c r="S436" s="23"/>
      <c r="T436" s="25"/>
    </row>
    <row r="437" spans="7:20" s="13" customFormat="1" ht="12.75">
      <c r="G437" s="14" t="s">
        <v>19</v>
      </c>
      <c r="H437" s="14"/>
      <c r="I437" s="14"/>
      <c r="J437" s="14"/>
      <c r="K437" s="14"/>
      <c r="L437" s="14">
        <v>1</v>
      </c>
      <c r="M437" s="14">
        <v>0</v>
      </c>
      <c r="N437" s="14"/>
      <c r="O437" s="14"/>
      <c r="P437" s="15">
        <f t="shared" si="30"/>
        <v>0</v>
      </c>
      <c r="S437" s="23"/>
      <c r="T437" s="25"/>
    </row>
    <row r="438" spans="7:20" s="13" customFormat="1" ht="12.75">
      <c r="G438" s="13" t="s">
        <v>35</v>
      </c>
      <c r="L438" s="13">
        <v>1</v>
      </c>
      <c r="M438" s="13">
        <v>309</v>
      </c>
      <c r="P438" s="17">
        <f t="shared" si="30"/>
        <v>309</v>
      </c>
      <c r="S438" s="23"/>
      <c r="T438" s="25"/>
    </row>
    <row r="439" spans="7:20" s="13" customFormat="1" ht="12.75">
      <c r="G439" s="31" t="s">
        <v>15</v>
      </c>
      <c r="H439" s="31"/>
      <c r="I439" s="31"/>
      <c r="J439" s="31"/>
      <c r="K439" s="31"/>
      <c r="L439" s="31">
        <v>1</v>
      </c>
      <c r="M439" s="31">
        <v>390</v>
      </c>
      <c r="N439" s="31"/>
      <c r="O439" s="31"/>
      <c r="P439" s="32">
        <f t="shared" si="30"/>
        <v>390</v>
      </c>
      <c r="S439" s="23"/>
      <c r="T439" s="25"/>
    </row>
    <row r="440" spans="7:20" s="13" customFormat="1" ht="12.75">
      <c r="G440" s="13" t="s">
        <v>20</v>
      </c>
      <c r="L440" s="13">
        <v>1</v>
      </c>
      <c r="M440" s="13">
        <v>169</v>
      </c>
      <c r="P440" s="17">
        <f t="shared" si="30"/>
        <v>169</v>
      </c>
      <c r="S440" s="23"/>
      <c r="T440" s="25"/>
    </row>
    <row r="441" spans="7:20" s="13" customFormat="1" ht="12.75">
      <c r="G441" s="13" t="s">
        <v>143</v>
      </c>
      <c r="L441" s="13">
        <v>1</v>
      </c>
      <c r="M441" s="13">
        <v>179</v>
      </c>
      <c r="P441" s="17">
        <f t="shared" si="30"/>
        <v>179</v>
      </c>
      <c r="S441" s="23"/>
      <c r="T441" s="25"/>
    </row>
    <row r="442" spans="7:20" s="13" customFormat="1" ht="12.75">
      <c r="G442" s="13" t="s">
        <v>59</v>
      </c>
      <c r="L442" s="13">
        <v>1</v>
      </c>
      <c r="M442" s="13">
        <v>149</v>
      </c>
      <c r="P442" s="17">
        <f t="shared" si="30"/>
        <v>149</v>
      </c>
      <c r="S442" s="23"/>
      <c r="T442" s="25"/>
    </row>
    <row r="443" spans="7:20" s="13" customFormat="1" ht="12.75">
      <c r="G443" s="13" t="s">
        <v>159</v>
      </c>
      <c r="L443" s="13">
        <v>2</v>
      </c>
      <c r="M443" s="13">
        <v>149</v>
      </c>
      <c r="P443" s="17">
        <f t="shared" si="30"/>
        <v>298</v>
      </c>
      <c r="S443" s="23"/>
      <c r="T443" s="25"/>
    </row>
    <row r="444" spans="7:20" s="13" customFormat="1" ht="12.75">
      <c r="G444" s="13" t="s">
        <v>130</v>
      </c>
      <c r="L444" s="13">
        <v>2</v>
      </c>
      <c r="M444" s="13">
        <v>269</v>
      </c>
      <c r="P444" s="17">
        <f t="shared" si="30"/>
        <v>538</v>
      </c>
      <c r="S444" s="23"/>
      <c r="T444" s="25"/>
    </row>
    <row r="445" spans="7:20" s="13" customFormat="1" ht="12.75">
      <c r="G445" s="13" t="s">
        <v>135</v>
      </c>
      <c r="L445" s="13">
        <v>1</v>
      </c>
      <c r="M445" s="13">
        <v>99</v>
      </c>
      <c r="P445" s="17">
        <f t="shared" si="30"/>
        <v>99</v>
      </c>
      <c r="S445" s="23"/>
      <c r="T445" s="25"/>
    </row>
    <row r="446" spans="17:20" s="4" customFormat="1" ht="13.5" thickBot="1">
      <c r="Q446" s="4">
        <f>SUM(P430:P445)</f>
        <v>3762</v>
      </c>
      <c r="S446" s="21">
        <f>Q446*1.12</f>
        <v>4213.4400000000005</v>
      </c>
      <c r="T446" s="26">
        <v>3800</v>
      </c>
    </row>
    <row r="447" spans="1:16" ht="12.75">
      <c r="A447" s="6" t="s">
        <v>101</v>
      </c>
      <c r="G447" t="s">
        <v>39</v>
      </c>
      <c r="L447">
        <v>1</v>
      </c>
      <c r="M447">
        <v>0</v>
      </c>
      <c r="P447" s="3">
        <f>L447*M447</f>
        <v>0</v>
      </c>
    </row>
    <row r="448" spans="7:16" ht="12.75">
      <c r="G448" t="s">
        <v>30</v>
      </c>
      <c r="L448">
        <v>1</v>
      </c>
      <c r="M448">
        <v>89</v>
      </c>
      <c r="P448" s="3">
        <f>L448*M448</f>
        <v>89</v>
      </c>
    </row>
    <row r="449" spans="7:16" ht="12.75">
      <c r="G449" t="s">
        <v>31</v>
      </c>
      <c r="L449">
        <v>1</v>
      </c>
      <c r="M449">
        <v>99</v>
      </c>
      <c r="P449" s="3">
        <f>L449*M449</f>
        <v>99</v>
      </c>
    </row>
    <row r="450" spans="7:16" ht="12.75">
      <c r="G450" t="s">
        <v>32</v>
      </c>
      <c r="L450">
        <v>1</v>
      </c>
      <c r="M450">
        <v>129</v>
      </c>
      <c r="P450" s="3">
        <f>L450*M450</f>
        <v>129</v>
      </c>
    </row>
    <row r="451" spans="7:16" ht="12.75">
      <c r="G451" t="s">
        <v>27</v>
      </c>
      <c r="L451">
        <v>1</v>
      </c>
      <c r="M451">
        <v>219</v>
      </c>
      <c r="P451" s="3">
        <f>L451*M451</f>
        <v>219</v>
      </c>
    </row>
    <row r="452" spans="7:16" ht="12.75">
      <c r="G452" t="s">
        <v>16</v>
      </c>
      <c r="N452">
        <v>1</v>
      </c>
      <c r="O452">
        <v>59</v>
      </c>
      <c r="P452">
        <f>N452*O452</f>
        <v>59</v>
      </c>
    </row>
    <row r="453" spans="7:16" ht="12.75">
      <c r="G453" t="s">
        <v>20</v>
      </c>
      <c r="L453">
        <v>1</v>
      </c>
      <c r="M453">
        <v>169</v>
      </c>
      <c r="P453" s="3">
        <f>L453*M453</f>
        <v>169</v>
      </c>
    </row>
    <row r="454" spans="17:20" s="4" customFormat="1" ht="13.5" thickBot="1">
      <c r="Q454" s="4">
        <f>SUM(P447:P453)</f>
        <v>764</v>
      </c>
      <c r="S454" s="21">
        <f>Q454*1.15</f>
        <v>878.5999999999999</v>
      </c>
      <c r="T454" s="26"/>
    </row>
    <row r="455" spans="1:16" ht="12.75">
      <c r="A455" s="6" t="s">
        <v>103</v>
      </c>
      <c r="G455" t="s">
        <v>39</v>
      </c>
      <c r="L455">
        <v>5</v>
      </c>
      <c r="M455">
        <v>0</v>
      </c>
      <c r="P455" s="3">
        <f>L455*M455</f>
        <v>0</v>
      </c>
    </row>
    <row r="456" spans="7:16" ht="12.75">
      <c r="G456" t="s">
        <v>31</v>
      </c>
      <c r="L456">
        <v>2</v>
      </c>
      <c r="M456">
        <v>99</v>
      </c>
      <c r="P456" s="3">
        <f>L456*M456</f>
        <v>198</v>
      </c>
    </row>
    <row r="457" spans="7:16" ht="12.75">
      <c r="G457" t="s">
        <v>32</v>
      </c>
      <c r="L457">
        <v>2</v>
      </c>
      <c r="M457">
        <v>129</v>
      </c>
      <c r="P457" s="3">
        <f>L457*M457</f>
        <v>258</v>
      </c>
    </row>
    <row r="458" spans="7:16" ht="12.75">
      <c r="G458" t="s">
        <v>20</v>
      </c>
      <c r="L458">
        <v>5</v>
      </c>
      <c r="M458">
        <v>169</v>
      </c>
      <c r="P458" s="3">
        <f>L458*M458</f>
        <v>845</v>
      </c>
    </row>
    <row r="459" spans="17:20" s="4" customFormat="1" ht="13.5" thickBot="1">
      <c r="Q459" s="4">
        <f>SUM(P455:P458)</f>
        <v>1301</v>
      </c>
      <c r="S459" s="21">
        <f>Q459*1.12</f>
        <v>1457.1200000000001</v>
      </c>
      <c r="T459" s="26"/>
    </row>
    <row r="460" spans="1:16" ht="12.75">
      <c r="A460" s="6" t="s">
        <v>104</v>
      </c>
      <c r="G460" t="s">
        <v>39</v>
      </c>
      <c r="L460">
        <v>1</v>
      </c>
      <c r="M460">
        <v>0</v>
      </c>
      <c r="P460" s="3">
        <f>L460*M460</f>
        <v>0</v>
      </c>
    </row>
    <row r="461" spans="7:16" ht="12.75">
      <c r="G461" t="s">
        <v>30</v>
      </c>
      <c r="L461">
        <v>1</v>
      </c>
      <c r="M461">
        <v>89</v>
      </c>
      <c r="P461" s="3">
        <f>L461*M461</f>
        <v>89</v>
      </c>
    </row>
    <row r="462" spans="7:16" ht="12.75">
      <c r="G462" t="s">
        <v>56</v>
      </c>
      <c r="L462">
        <v>1</v>
      </c>
      <c r="M462">
        <v>129</v>
      </c>
      <c r="P462" s="3">
        <f>L462*M462</f>
        <v>129</v>
      </c>
    </row>
    <row r="463" spans="17:20" s="4" customFormat="1" ht="13.5" thickBot="1">
      <c r="Q463" s="4">
        <f>SUM(P460:P462)</f>
        <v>218</v>
      </c>
      <c r="S463" s="21">
        <f>Q463</f>
        <v>218</v>
      </c>
      <c r="T463" s="26"/>
    </row>
    <row r="464" spans="1:20" s="13" customFormat="1" ht="12.75">
      <c r="A464" s="13" t="s">
        <v>105</v>
      </c>
      <c r="G464" s="13" t="s">
        <v>56</v>
      </c>
      <c r="L464" s="13">
        <v>2</v>
      </c>
      <c r="M464" s="13">
        <v>129</v>
      </c>
      <c r="P464" s="17">
        <f>L464*M464</f>
        <v>258</v>
      </c>
      <c r="S464" s="23"/>
      <c r="T464" s="25"/>
    </row>
    <row r="465" spans="17:20" s="4" customFormat="1" ht="13.5" thickBot="1">
      <c r="Q465" s="4">
        <f>SUM(P464)</f>
        <v>258</v>
      </c>
      <c r="S465" s="21">
        <f>Q465*1.05</f>
        <v>270.90000000000003</v>
      </c>
      <c r="T465" s="26"/>
    </row>
    <row r="466" spans="1:16" ht="12.75">
      <c r="A466" s="6" t="s">
        <v>106</v>
      </c>
      <c r="G466" t="s">
        <v>30</v>
      </c>
      <c r="L466">
        <v>2</v>
      </c>
      <c r="M466">
        <v>89</v>
      </c>
      <c r="P466" s="3">
        <f>L466*M466</f>
        <v>178</v>
      </c>
    </row>
    <row r="467" spans="7:16" ht="12.75">
      <c r="G467" t="s">
        <v>31</v>
      </c>
      <c r="L467">
        <v>2</v>
      </c>
      <c r="M467">
        <v>99</v>
      </c>
      <c r="P467" s="3">
        <f>L467*M467</f>
        <v>198</v>
      </c>
    </row>
    <row r="468" spans="7:16" ht="12.75">
      <c r="G468" t="s">
        <v>32</v>
      </c>
      <c r="L468">
        <v>2</v>
      </c>
      <c r="M468">
        <v>129</v>
      </c>
      <c r="P468" s="3">
        <f>L468*M468</f>
        <v>258</v>
      </c>
    </row>
    <row r="469" spans="7:16" ht="12.75">
      <c r="G469" t="s">
        <v>15</v>
      </c>
      <c r="L469">
        <v>2</v>
      </c>
      <c r="M469">
        <v>390</v>
      </c>
      <c r="P469" s="3">
        <f>L469*M469</f>
        <v>780</v>
      </c>
    </row>
    <row r="470" spans="7:16" ht="12.75">
      <c r="G470" t="s">
        <v>16</v>
      </c>
      <c r="N470">
        <v>2</v>
      </c>
      <c r="O470">
        <v>59</v>
      </c>
      <c r="P470">
        <f>N470*O470</f>
        <v>118</v>
      </c>
    </row>
    <row r="471" spans="7:16" ht="12.75">
      <c r="G471" t="s">
        <v>135</v>
      </c>
      <c r="L471">
        <v>0.5</v>
      </c>
      <c r="M471">
        <v>99</v>
      </c>
      <c r="P471" s="3">
        <f>L471*M471</f>
        <v>49.5</v>
      </c>
    </row>
    <row r="472" spans="7:16" ht="12.75">
      <c r="G472" t="s">
        <v>35</v>
      </c>
      <c r="L472">
        <v>1</v>
      </c>
      <c r="M472">
        <v>309</v>
      </c>
      <c r="P472" s="3">
        <f>L472*M472</f>
        <v>309</v>
      </c>
    </row>
    <row r="473" spans="7:16" ht="12.75">
      <c r="G473" t="s">
        <v>18</v>
      </c>
      <c r="L473">
        <v>2</v>
      </c>
      <c r="M473">
        <v>209</v>
      </c>
      <c r="P473" s="3">
        <f>L473*M473</f>
        <v>418</v>
      </c>
    </row>
    <row r="474" spans="7:16" ht="12.75">
      <c r="G474" t="s">
        <v>130</v>
      </c>
      <c r="L474">
        <v>2</v>
      </c>
      <c r="M474">
        <v>269</v>
      </c>
      <c r="P474" s="3">
        <f>L474*M474</f>
        <v>538</v>
      </c>
    </row>
    <row r="475" spans="17:20" s="4" customFormat="1" ht="13.5" thickBot="1">
      <c r="Q475" s="4">
        <f>SUM(P466:P474)</f>
        <v>2846.5</v>
      </c>
      <c r="S475" s="21">
        <f>Q475*1.12</f>
        <v>3188.0800000000004</v>
      </c>
      <c r="T475" s="26">
        <v>1220</v>
      </c>
    </row>
    <row r="476" spans="1:16" ht="12.75">
      <c r="A476" s="6" t="s">
        <v>108</v>
      </c>
      <c r="G476" t="s">
        <v>56</v>
      </c>
      <c r="L476">
        <v>3</v>
      </c>
      <c r="M476">
        <v>129</v>
      </c>
      <c r="P476" s="3">
        <f aca="true" t="shared" si="31" ref="P476:P481">L476*M476</f>
        <v>387</v>
      </c>
    </row>
    <row r="477" spans="7:16" ht="12.75">
      <c r="G477" t="s">
        <v>39</v>
      </c>
      <c r="L477">
        <v>2</v>
      </c>
      <c r="M477">
        <v>0</v>
      </c>
      <c r="P477" s="3">
        <f t="shared" si="31"/>
        <v>0</v>
      </c>
    </row>
    <row r="478" spans="7:16" ht="12.75">
      <c r="G478" t="s">
        <v>30</v>
      </c>
      <c r="L478">
        <v>2</v>
      </c>
      <c r="M478">
        <v>89</v>
      </c>
      <c r="P478" s="3">
        <f t="shared" si="31"/>
        <v>178</v>
      </c>
    </row>
    <row r="479" spans="7:16" ht="12.75">
      <c r="G479" t="s">
        <v>31</v>
      </c>
      <c r="L479">
        <v>2</v>
      </c>
      <c r="M479">
        <v>99</v>
      </c>
      <c r="P479" s="3">
        <f t="shared" si="31"/>
        <v>198</v>
      </c>
    </row>
    <row r="480" spans="7:16" ht="12.75">
      <c r="G480" t="s">
        <v>32</v>
      </c>
      <c r="L480">
        <v>2</v>
      </c>
      <c r="M480">
        <v>129</v>
      </c>
      <c r="P480" s="3">
        <f t="shared" si="31"/>
        <v>258</v>
      </c>
    </row>
    <row r="481" spans="7:16" ht="12.75">
      <c r="G481" t="s">
        <v>78</v>
      </c>
      <c r="L481">
        <v>2</v>
      </c>
      <c r="M481">
        <v>0</v>
      </c>
      <c r="P481" s="3">
        <f t="shared" si="31"/>
        <v>0</v>
      </c>
    </row>
    <row r="482" spans="7:16" ht="12.75">
      <c r="G482" t="s">
        <v>16</v>
      </c>
      <c r="N482">
        <v>3</v>
      </c>
      <c r="O482">
        <v>59</v>
      </c>
      <c r="P482">
        <f>N482*O482</f>
        <v>177</v>
      </c>
    </row>
    <row r="483" spans="17:20" s="4" customFormat="1" ht="13.5" thickBot="1">
      <c r="Q483" s="4">
        <f>SUM(P476:P482)</f>
        <v>1198</v>
      </c>
      <c r="S483" s="21">
        <f>Q483*1.1</f>
        <v>1317.8000000000002</v>
      </c>
      <c r="T483" s="26"/>
    </row>
    <row r="484" spans="1:16" ht="12.75">
      <c r="A484" s="6" t="s">
        <v>109</v>
      </c>
      <c r="G484" t="s">
        <v>27</v>
      </c>
      <c r="L484">
        <v>1</v>
      </c>
      <c r="M484">
        <v>219</v>
      </c>
      <c r="P484" s="3">
        <f>L484*M484</f>
        <v>219</v>
      </c>
    </row>
    <row r="485" spans="7:16" ht="12.75">
      <c r="G485" t="s">
        <v>130</v>
      </c>
      <c r="L485">
        <v>1</v>
      </c>
      <c r="M485">
        <v>269</v>
      </c>
      <c r="P485" s="3">
        <f>L485*M485</f>
        <v>269</v>
      </c>
    </row>
    <row r="486" spans="7:16" ht="12.75">
      <c r="G486" s="13" t="s">
        <v>21</v>
      </c>
      <c r="H486" s="13"/>
      <c r="I486" s="13"/>
      <c r="J486" s="13"/>
      <c r="K486" s="13"/>
      <c r="L486" s="13">
        <v>1</v>
      </c>
      <c r="M486" s="13">
        <v>179</v>
      </c>
      <c r="N486" s="13"/>
      <c r="O486" s="13"/>
      <c r="P486" s="17">
        <f>L486*M486</f>
        <v>179</v>
      </c>
    </row>
    <row r="487" spans="7:16" ht="12.75">
      <c r="G487" t="s">
        <v>16</v>
      </c>
      <c r="N487">
        <v>2</v>
      </c>
      <c r="O487">
        <v>59</v>
      </c>
      <c r="P487">
        <f>N487*O487</f>
        <v>118</v>
      </c>
    </row>
    <row r="488" spans="7:16" ht="12.75">
      <c r="G488" t="s">
        <v>35</v>
      </c>
      <c r="L488">
        <v>0.5</v>
      </c>
      <c r="M488">
        <v>309</v>
      </c>
      <c r="P488" s="3">
        <f aca="true" t="shared" si="32" ref="P488:P493">L488*M488</f>
        <v>154.5</v>
      </c>
    </row>
    <row r="489" spans="7:16" ht="12.75">
      <c r="G489" s="13" t="s">
        <v>59</v>
      </c>
      <c r="H489" s="13"/>
      <c r="I489" s="13"/>
      <c r="J489" s="13"/>
      <c r="K489" s="13"/>
      <c r="L489" s="13">
        <v>1</v>
      </c>
      <c r="M489" s="13">
        <v>149</v>
      </c>
      <c r="N489" s="13"/>
      <c r="O489" s="13"/>
      <c r="P489" s="17">
        <f t="shared" si="32"/>
        <v>149</v>
      </c>
    </row>
    <row r="490" spans="7:16" ht="12.75">
      <c r="G490" t="s">
        <v>56</v>
      </c>
      <c r="L490">
        <v>1</v>
      </c>
      <c r="M490">
        <v>129</v>
      </c>
      <c r="P490" s="3">
        <f t="shared" si="32"/>
        <v>129</v>
      </c>
    </row>
    <row r="491" spans="7:16" ht="12.75">
      <c r="G491" t="s">
        <v>135</v>
      </c>
      <c r="L491">
        <v>0.5</v>
      </c>
      <c r="M491">
        <v>99</v>
      </c>
      <c r="P491" s="3">
        <f t="shared" si="32"/>
        <v>49.5</v>
      </c>
    </row>
    <row r="492" spans="7:16" ht="12.75">
      <c r="G492" t="s">
        <v>15</v>
      </c>
      <c r="L492">
        <v>0.5</v>
      </c>
      <c r="M492">
        <v>390</v>
      </c>
      <c r="P492" s="33">
        <f t="shared" si="32"/>
        <v>195</v>
      </c>
    </row>
    <row r="493" spans="7:16" ht="12.75">
      <c r="G493" t="s">
        <v>20</v>
      </c>
      <c r="L493">
        <v>2</v>
      </c>
      <c r="M493">
        <v>169</v>
      </c>
      <c r="P493" s="3">
        <f t="shared" si="32"/>
        <v>338</v>
      </c>
    </row>
    <row r="494" spans="17:20" s="4" customFormat="1" ht="13.5" thickBot="1">
      <c r="Q494" s="4">
        <f>SUM(P484:P493)</f>
        <v>1800</v>
      </c>
      <c r="S494" s="21">
        <f>Q494*1.1</f>
        <v>1980.0000000000002</v>
      </c>
      <c r="T494" s="26"/>
    </row>
    <row r="495" spans="1:20" s="13" customFormat="1" ht="12.75">
      <c r="A495" s="12" t="s">
        <v>111</v>
      </c>
      <c r="G495" s="13" t="s">
        <v>27</v>
      </c>
      <c r="L495" s="13">
        <v>0.5</v>
      </c>
      <c r="M495" s="13">
        <v>219</v>
      </c>
      <c r="P495" s="17">
        <f>L495*M495</f>
        <v>109.5</v>
      </c>
      <c r="S495" s="23"/>
      <c r="T495" s="25"/>
    </row>
    <row r="496" spans="7:20" s="13" customFormat="1" ht="12.75">
      <c r="G496" s="14" t="s">
        <v>39</v>
      </c>
      <c r="H496" s="14"/>
      <c r="I496" s="14"/>
      <c r="J496" s="14"/>
      <c r="K496" s="14"/>
      <c r="L496" s="14">
        <v>0.5</v>
      </c>
      <c r="M496" s="14">
        <v>0</v>
      </c>
      <c r="N496" s="14"/>
      <c r="O496" s="14"/>
      <c r="P496" s="15">
        <f>L496*M496</f>
        <v>0</v>
      </c>
      <c r="S496" s="23"/>
      <c r="T496" s="25"/>
    </row>
    <row r="497" spans="7:20" s="13" customFormat="1" ht="12.75">
      <c r="G497" s="13" t="s">
        <v>21</v>
      </c>
      <c r="L497" s="13">
        <v>0.5</v>
      </c>
      <c r="M497" s="13">
        <v>179</v>
      </c>
      <c r="P497" s="17">
        <f>L497*M497</f>
        <v>89.5</v>
      </c>
      <c r="Q497" s="13" t="s">
        <v>147</v>
      </c>
      <c r="S497" s="23"/>
      <c r="T497" s="25"/>
    </row>
    <row r="498" spans="7:20" s="13" customFormat="1" ht="12.75">
      <c r="G498" s="13" t="s">
        <v>35</v>
      </c>
      <c r="L498" s="13">
        <v>0.5</v>
      </c>
      <c r="M498" s="13">
        <v>309</v>
      </c>
      <c r="P498" s="17">
        <f>L498*M498</f>
        <v>154.5</v>
      </c>
      <c r="S498" s="23"/>
      <c r="T498" s="25"/>
    </row>
    <row r="499" spans="17:20" s="4" customFormat="1" ht="13.5" thickBot="1">
      <c r="Q499" s="4">
        <f>SUM(P495:P498)</f>
        <v>353.5</v>
      </c>
      <c r="S499" s="21">
        <f>Q499*1.15</f>
        <v>406.525</v>
      </c>
      <c r="T499" s="26"/>
    </row>
    <row r="500" spans="1:16" ht="12.75">
      <c r="A500" s="6" t="s">
        <v>112</v>
      </c>
      <c r="G500" t="s">
        <v>59</v>
      </c>
      <c r="L500">
        <v>8</v>
      </c>
      <c r="M500">
        <v>149</v>
      </c>
      <c r="P500" s="3">
        <f>L500*M500</f>
        <v>1192</v>
      </c>
    </row>
    <row r="501" spans="17:20" s="4" customFormat="1" ht="13.5" thickBot="1">
      <c r="Q501" s="4">
        <f>SUM(P500)</f>
        <v>1192</v>
      </c>
      <c r="S501" s="21">
        <f>Q501*1.15</f>
        <v>1370.8</v>
      </c>
      <c r="T501" s="26"/>
    </row>
    <row r="502" spans="1:20" s="13" customFormat="1" ht="12.75">
      <c r="A502" s="12" t="s">
        <v>113</v>
      </c>
      <c r="G502" s="13" t="s">
        <v>21</v>
      </c>
      <c r="L502" s="13">
        <v>2</v>
      </c>
      <c r="M502" s="13">
        <v>179</v>
      </c>
      <c r="P502" s="17">
        <f aca="true" t="shared" si="33" ref="P502:P508">L502*M502</f>
        <v>358</v>
      </c>
      <c r="S502" s="23"/>
      <c r="T502" s="25"/>
    </row>
    <row r="503" spans="7:20" s="13" customFormat="1" ht="12.75">
      <c r="G503" s="13" t="s">
        <v>23</v>
      </c>
      <c r="L503" s="13">
        <v>1</v>
      </c>
      <c r="M503" s="13">
        <v>163</v>
      </c>
      <c r="P503" s="17">
        <f t="shared" si="33"/>
        <v>163</v>
      </c>
      <c r="S503" s="23"/>
      <c r="T503" s="25"/>
    </row>
    <row r="504" spans="7:20" s="13" customFormat="1" ht="12.75">
      <c r="G504" s="14" t="s">
        <v>78</v>
      </c>
      <c r="H504" s="14"/>
      <c r="I504" s="14"/>
      <c r="J504" s="14"/>
      <c r="K504" s="14"/>
      <c r="L504" s="14">
        <v>2</v>
      </c>
      <c r="M504" s="14">
        <v>0</v>
      </c>
      <c r="N504" s="14"/>
      <c r="O504" s="14"/>
      <c r="P504" s="15">
        <f t="shared" si="33"/>
        <v>0</v>
      </c>
      <c r="S504" s="23"/>
      <c r="T504" s="25"/>
    </row>
    <row r="505" spans="7:20" s="13" customFormat="1" ht="12.75">
      <c r="G505" s="13" t="s">
        <v>59</v>
      </c>
      <c r="L505" s="13">
        <v>1</v>
      </c>
      <c r="M505" s="13">
        <v>149</v>
      </c>
      <c r="P505" s="17">
        <f t="shared" si="33"/>
        <v>149</v>
      </c>
      <c r="S505" s="23"/>
      <c r="T505" s="25"/>
    </row>
    <row r="506" spans="7:20" s="13" customFormat="1" ht="12.75">
      <c r="G506" s="14" t="s">
        <v>142</v>
      </c>
      <c r="H506" s="14"/>
      <c r="I506" s="14"/>
      <c r="J506" s="14"/>
      <c r="K506" s="14"/>
      <c r="L506" s="14">
        <v>1</v>
      </c>
      <c r="M506" s="14">
        <v>0</v>
      </c>
      <c r="N506" s="14"/>
      <c r="O506" s="14"/>
      <c r="P506" s="15">
        <f t="shared" si="33"/>
        <v>0</v>
      </c>
      <c r="S506" s="23"/>
      <c r="T506" s="25"/>
    </row>
    <row r="507" spans="7:20" s="13" customFormat="1" ht="12.75">
      <c r="G507" s="13" t="s">
        <v>139</v>
      </c>
      <c r="L507" s="13">
        <v>1</v>
      </c>
      <c r="M507" s="13">
        <v>89</v>
      </c>
      <c r="P507" s="17">
        <f t="shared" si="33"/>
        <v>89</v>
      </c>
      <c r="S507" s="23"/>
      <c r="T507" s="25"/>
    </row>
    <row r="508" spans="7:20" s="13" customFormat="1" ht="12.75">
      <c r="G508" s="13" t="s">
        <v>32</v>
      </c>
      <c r="L508" s="13">
        <v>1</v>
      </c>
      <c r="M508" s="13">
        <v>129</v>
      </c>
      <c r="P508" s="17">
        <f t="shared" si="33"/>
        <v>129</v>
      </c>
      <c r="S508" s="23"/>
      <c r="T508" s="25"/>
    </row>
    <row r="509" spans="17:20" s="4" customFormat="1" ht="13.5" thickBot="1">
      <c r="Q509" s="4">
        <f>SUM(P502:P508)</f>
        <v>888</v>
      </c>
      <c r="S509" s="21">
        <f>Q509*1.15</f>
        <v>1021.1999999999999</v>
      </c>
      <c r="T509" s="26"/>
    </row>
    <row r="510" spans="1:20" s="13" customFormat="1" ht="12.75">
      <c r="A510" s="12" t="s">
        <v>114</v>
      </c>
      <c r="G510" s="13" t="s">
        <v>18</v>
      </c>
      <c r="L510" s="13">
        <v>0.5</v>
      </c>
      <c r="M510" s="13">
        <v>209</v>
      </c>
      <c r="P510" s="17">
        <f>L510*M510</f>
        <v>104.5</v>
      </c>
      <c r="S510" s="23"/>
      <c r="T510" s="25"/>
    </row>
    <row r="511" spans="7:20" s="13" customFormat="1" ht="12.75">
      <c r="G511" s="13" t="s">
        <v>27</v>
      </c>
      <c r="L511" s="13">
        <v>0.5</v>
      </c>
      <c r="M511" s="13">
        <v>219</v>
      </c>
      <c r="P511" s="17">
        <f>L511*M511</f>
        <v>109.5</v>
      </c>
      <c r="S511" s="23"/>
      <c r="T511" s="25"/>
    </row>
    <row r="512" spans="7:20" s="13" customFormat="1" ht="12.75">
      <c r="G512" s="13" t="s">
        <v>153</v>
      </c>
      <c r="L512" s="13">
        <v>0.5</v>
      </c>
      <c r="M512" s="13">
        <v>149</v>
      </c>
      <c r="P512" s="17">
        <f>L512*M512</f>
        <v>74.5</v>
      </c>
      <c r="S512" s="23"/>
      <c r="T512" s="25"/>
    </row>
    <row r="513" spans="7:20" s="13" customFormat="1" ht="12.75">
      <c r="G513" s="13" t="s">
        <v>35</v>
      </c>
      <c r="L513" s="13">
        <v>0.5</v>
      </c>
      <c r="M513" s="13">
        <v>309</v>
      </c>
      <c r="P513" s="17">
        <f>L513*M513</f>
        <v>154.5</v>
      </c>
      <c r="S513" s="23"/>
      <c r="T513" s="25"/>
    </row>
    <row r="514" spans="17:20" s="4" customFormat="1" ht="12.75" customHeight="1" thickBot="1">
      <c r="Q514" s="4">
        <f>SUM(P510:P513)</f>
        <v>443</v>
      </c>
      <c r="S514" s="21">
        <f>Q514*1.15</f>
        <v>509.45</v>
      </c>
      <c r="T514" s="26">
        <v>509</v>
      </c>
    </row>
    <row r="515" spans="1:20" s="13" customFormat="1" ht="12.75">
      <c r="A515" s="12" t="s">
        <v>115</v>
      </c>
      <c r="G515" s="14" t="s">
        <v>39</v>
      </c>
      <c r="H515" s="14"/>
      <c r="I515" s="14"/>
      <c r="J515" s="14"/>
      <c r="K515" s="14"/>
      <c r="L515" s="14">
        <v>2</v>
      </c>
      <c r="M515" s="14">
        <v>0</v>
      </c>
      <c r="N515" s="14"/>
      <c r="O515" s="14"/>
      <c r="P515" s="15">
        <f aca="true" t="shared" si="34" ref="P515:P522">L515*M515</f>
        <v>0</v>
      </c>
      <c r="S515" s="23"/>
      <c r="T515" s="25"/>
    </row>
    <row r="516" spans="7:20" s="13" customFormat="1" ht="12.75">
      <c r="G516" s="13" t="s">
        <v>18</v>
      </c>
      <c r="L516" s="13">
        <v>1</v>
      </c>
      <c r="M516" s="13">
        <v>209</v>
      </c>
      <c r="P516" s="17">
        <f t="shared" si="34"/>
        <v>209</v>
      </c>
      <c r="S516" s="23"/>
      <c r="T516" s="25"/>
    </row>
    <row r="517" spans="7:20" s="13" customFormat="1" ht="12.75">
      <c r="G517" s="13" t="s">
        <v>23</v>
      </c>
      <c r="L517" s="13">
        <v>2</v>
      </c>
      <c r="M517" s="13">
        <v>159</v>
      </c>
      <c r="P517" s="17">
        <f t="shared" si="34"/>
        <v>318</v>
      </c>
      <c r="S517" s="23"/>
      <c r="T517" s="25"/>
    </row>
    <row r="518" spans="7:20" s="13" customFormat="1" ht="12.75">
      <c r="G518" s="13" t="s">
        <v>30</v>
      </c>
      <c r="L518" s="13">
        <v>1</v>
      </c>
      <c r="M518" s="13">
        <v>89</v>
      </c>
      <c r="P518" s="17">
        <f t="shared" si="34"/>
        <v>89</v>
      </c>
      <c r="S518" s="23"/>
      <c r="T518" s="25"/>
    </row>
    <row r="519" spans="7:20" s="13" customFormat="1" ht="12.75">
      <c r="G519" s="13" t="s">
        <v>31</v>
      </c>
      <c r="L519" s="13">
        <v>1</v>
      </c>
      <c r="M519" s="13">
        <v>99</v>
      </c>
      <c r="P519" s="17">
        <f t="shared" si="34"/>
        <v>99</v>
      </c>
      <c r="S519" s="23"/>
      <c r="T519" s="25"/>
    </row>
    <row r="520" spans="7:20" s="13" customFormat="1" ht="12.75">
      <c r="G520" s="13" t="s">
        <v>32</v>
      </c>
      <c r="L520" s="13">
        <v>1</v>
      </c>
      <c r="M520" s="13">
        <v>129</v>
      </c>
      <c r="P520" s="17">
        <f t="shared" si="34"/>
        <v>129</v>
      </c>
      <c r="S520" s="23"/>
      <c r="T520" s="25"/>
    </row>
    <row r="521" spans="7:20" s="13" customFormat="1" ht="12.75">
      <c r="G521" s="13" t="s">
        <v>55</v>
      </c>
      <c r="L521" s="13">
        <v>1</v>
      </c>
      <c r="M521" s="13">
        <v>229</v>
      </c>
      <c r="P521" s="17">
        <f t="shared" si="34"/>
        <v>229</v>
      </c>
      <c r="Q521" s="13" t="s">
        <v>110</v>
      </c>
      <c r="S521" s="23"/>
      <c r="T521" s="25"/>
    </row>
    <row r="522" spans="7:20" s="13" customFormat="1" ht="12.75">
      <c r="G522" s="14" t="s">
        <v>19</v>
      </c>
      <c r="H522" s="14"/>
      <c r="I522" s="14"/>
      <c r="J522" s="14"/>
      <c r="K522" s="14"/>
      <c r="L522" s="14">
        <v>1</v>
      </c>
      <c r="M522" s="14">
        <v>0</v>
      </c>
      <c r="N522" s="14"/>
      <c r="O522" s="14"/>
      <c r="P522" s="15">
        <f t="shared" si="34"/>
        <v>0</v>
      </c>
      <c r="S522" s="23"/>
      <c r="T522" s="25"/>
    </row>
    <row r="523" spans="7:20" s="13" customFormat="1" ht="12.75">
      <c r="G523" s="13" t="s">
        <v>16</v>
      </c>
      <c r="N523" s="13">
        <v>3</v>
      </c>
      <c r="O523" s="13">
        <v>59</v>
      </c>
      <c r="P523" s="13">
        <f>N523*O523</f>
        <v>177</v>
      </c>
      <c r="S523" s="23"/>
      <c r="T523" s="25"/>
    </row>
    <row r="524" spans="7:20" s="13" customFormat="1" ht="12.75">
      <c r="G524" s="13" t="s">
        <v>136</v>
      </c>
      <c r="L524" s="13">
        <v>1</v>
      </c>
      <c r="M524" s="13">
        <v>89</v>
      </c>
      <c r="P524" s="17">
        <f>L524*M524</f>
        <v>89</v>
      </c>
      <c r="S524" s="23"/>
      <c r="T524" s="25"/>
    </row>
    <row r="525" spans="17:20" s="4" customFormat="1" ht="13.5" thickBot="1">
      <c r="Q525" s="4">
        <f>SUM(P515:P524)</f>
        <v>1339</v>
      </c>
      <c r="S525" s="21">
        <f>Q525*1.1</f>
        <v>1472.9</v>
      </c>
      <c r="T525" s="26">
        <v>1500</v>
      </c>
    </row>
    <row r="526" spans="1:16" ht="12.75">
      <c r="A526" s="6" t="s">
        <v>116</v>
      </c>
      <c r="G526" t="s">
        <v>130</v>
      </c>
      <c r="L526">
        <v>2</v>
      </c>
      <c r="M526">
        <v>269</v>
      </c>
      <c r="P526" s="3">
        <f>L526*M526</f>
        <v>538</v>
      </c>
    </row>
    <row r="527" spans="7:16" ht="12.75">
      <c r="G527" t="s">
        <v>20</v>
      </c>
      <c r="L527">
        <v>3</v>
      </c>
      <c r="M527">
        <v>169</v>
      </c>
      <c r="P527" s="3">
        <f>L527*M527</f>
        <v>507</v>
      </c>
    </row>
    <row r="528" spans="7:16" ht="12.75">
      <c r="G528" t="s">
        <v>27</v>
      </c>
      <c r="L528">
        <v>2</v>
      </c>
      <c r="M528">
        <v>219</v>
      </c>
      <c r="P528" s="3">
        <f>L528*M528</f>
        <v>438</v>
      </c>
    </row>
    <row r="529" spans="7:16" ht="12.75">
      <c r="G529" t="s">
        <v>30</v>
      </c>
      <c r="L529">
        <v>1</v>
      </c>
      <c r="M529">
        <v>89</v>
      </c>
      <c r="P529" s="3">
        <f>L529*M529</f>
        <v>89</v>
      </c>
    </row>
    <row r="530" spans="7:16" ht="12.75">
      <c r="G530" t="s">
        <v>19</v>
      </c>
      <c r="L530">
        <v>0.5</v>
      </c>
      <c r="M530">
        <v>0</v>
      </c>
      <c r="P530" s="3">
        <f>L530*M530</f>
        <v>0</v>
      </c>
    </row>
    <row r="531" spans="17:20" s="4" customFormat="1" ht="13.5" thickBot="1">
      <c r="Q531" s="4">
        <f>SUM(P526:P530)</f>
        <v>1572</v>
      </c>
      <c r="S531" s="21">
        <f>Q531*1.12</f>
        <v>1760.64</v>
      </c>
      <c r="T531" s="26">
        <v>1750</v>
      </c>
    </row>
    <row r="532" spans="1:20" s="13" customFormat="1" ht="12.75">
      <c r="A532" s="12" t="s">
        <v>117</v>
      </c>
      <c r="G532" s="14" t="s">
        <v>39</v>
      </c>
      <c r="H532" s="14"/>
      <c r="I532" s="14"/>
      <c r="J532" s="14"/>
      <c r="K532" s="14"/>
      <c r="L532" s="14">
        <v>1</v>
      </c>
      <c r="M532" s="14">
        <v>0</v>
      </c>
      <c r="N532" s="14"/>
      <c r="O532" s="14"/>
      <c r="P532" s="15">
        <f aca="true" t="shared" si="35" ref="P532:P538">L532*M532</f>
        <v>0</v>
      </c>
      <c r="S532" s="23"/>
      <c r="T532" s="25"/>
    </row>
    <row r="533" spans="7:20" s="13" customFormat="1" ht="12.75">
      <c r="G533" s="13" t="s">
        <v>18</v>
      </c>
      <c r="L533" s="13">
        <v>0.5</v>
      </c>
      <c r="M533" s="13">
        <v>209</v>
      </c>
      <c r="P533" s="17">
        <f t="shared" si="35"/>
        <v>104.5</v>
      </c>
      <c r="S533" s="23"/>
      <c r="T533" s="25"/>
    </row>
    <row r="534" spans="7:20" s="13" customFormat="1" ht="12.75">
      <c r="G534" s="13" t="s">
        <v>30</v>
      </c>
      <c r="L534" s="13">
        <v>1</v>
      </c>
      <c r="M534" s="13">
        <v>89</v>
      </c>
      <c r="P534" s="17">
        <f t="shared" si="35"/>
        <v>89</v>
      </c>
      <c r="S534" s="23"/>
      <c r="T534" s="25"/>
    </row>
    <row r="535" spans="7:20" s="13" customFormat="1" ht="12.75">
      <c r="G535" s="13" t="s">
        <v>32</v>
      </c>
      <c r="L535" s="13">
        <v>0.5</v>
      </c>
      <c r="M535" s="13">
        <v>129</v>
      </c>
      <c r="P535" s="17">
        <f t="shared" si="35"/>
        <v>64.5</v>
      </c>
      <c r="S535" s="23"/>
      <c r="T535" s="25"/>
    </row>
    <row r="536" spans="7:20" s="13" customFormat="1" ht="12.75">
      <c r="G536" s="13" t="s">
        <v>21</v>
      </c>
      <c r="L536" s="13">
        <v>1</v>
      </c>
      <c r="M536" s="13">
        <v>179</v>
      </c>
      <c r="P536" s="17">
        <f t="shared" si="35"/>
        <v>179</v>
      </c>
      <c r="Q536" s="13" t="s">
        <v>147</v>
      </c>
      <c r="S536" s="23"/>
      <c r="T536" s="25"/>
    </row>
    <row r="537" spans="7:20" s="13" customFormat="1" ht="12.75">
      <c r="G537" s="13" t="s">
        <v>20</v>
      </c>
      <c r="L537" s="13">
        <v>1</v>
      </c>
      <c r="M537" s="13">
        <v>169</v>
      </c>
      <c r="P537" s="17">
        <f t="shared" si="35"/>
        <v>169</v>
      </c>
      <c r="Q537" s="13" t="s">
        <v>124</v>
      </c>
      <c r="S537" s="23"/>
      <c r="T537" s="25"/>
    </row>
    <row r="538" spans="7:20" s="13" customFormat="1" ht="12.75">
      <c r="G538" s="13" t="s">
        <v>35</v>
      </c>
      <c r="L538" s="13">
        <v>0.5</v>
      </c>
      <c r="M538" s="13">
        <v>309</v>
      </c>
      <c r="P538" s="17">
        <f t="shared" si="35"/>
        <v>154.5</v>
      </c>
      <c r="S538" s="23"/>
      <c r="T538" s="25"/>
    </row>
    <row r="539" spans="17:20" s="4" customFormat="1" ht="13.5" thickBot="1">
      <c r="Q539" s="4">
        <f>SUM(P532:P538)</f>
        <v>760.5</v>
      </c>
      <c r="S539" s="21">
        <f>Q539*1.1</f>
        <v>836.5500000000001</v>
      </c>
      <c r="T539" s="26">
        <v>837</v>
      </c>
    </row>
    <row r="540" spans="1:20" s="13" customFormat="1" ht="12.75">
      <c r="A540" s="12" t="s">
        <v>118</v>
      </c>
      <c r="G540" s="13" t="s">
        <v>130</v>
      </c>
      <c r="L540" s="13">
        <v>2</v>
      </c>
      <c r="M540" s="13">
        <v>269</v>
      </c>
      <c r="P540" s="17">
        <f>L540*M540</f>
        <v>538</v>
      </c>
      <c r="S540" s="23"/>
      <c r="T540" s="25"/>
    </row>
    <row r="541" spans="7:20" s="13" customFormat="1" ht="12.75">
      <c r="G541" s="13" t="s">
        <v>16</v>
      </c>
      <c r="N541" s="13">
        <v>2</v>
      </c>
      <c r="O541" s="13">
        <v>59</v>
      </c>
      <c r="P541" s="13">
        <f>N541*O541</f>
        <v>118</v>
      </c>
      <c r="S541" s="23"/>
      <c r="T541" s="25"/>
    </row>
    <row r="542" spans="7:20" s="13" customFormat="1" ht="12.75">
      <c r="G542" s="13" t="s">
        <v>18</v>
      </c>
      <c r="L542" s="13">
        <v>1.5</v>
      </c>
      <c r="M542" s="13">
        <v>209</v>
      </c>
      <c r="P542" s="17">
        <f>L542*M542</f>
        <v>313.5</v>
      </c>
      <c r="S542" s="23"/>
      <c r="T542" s="25"/>
    </row>
    <row r="543" spans="7:20" s="13" customFormat="1" ht="12.75">
      <c r="G543" s="13" t="s">
        <v>137</v>
      </c>
      <c r="L543" s="13">
        <v>1</v>
      </c>
      <c r="M543" s="13">
        <v>89</v>
      </c>
      <c r="P543" s="17">
        <f>L543*M543</f>
        <v>89</v>
      </c>
      <c r="S543" s="23"/>
      <c r="T543" s="25"/>
    </row>
    <row r="544" spans="7:20" s="13" customFormat="1" ht="12.75">
      <c r="G544" s="13" t="s">
        <v>27</v>
      </c>
      <c r="L544" s="13">
        <v>1</v>
      </c>
      <c r="M544" s="13">
        <v>219</v>
      </c>
      <c r="P544" s="17">
        <f>L544*M544</f>
        <v>219</v>
      </c>
      <c r="S544" s="23"/>
      <c r="T544" s="25"/>
    </row>
    <row r="545" spans="17:20" s="4" customFormat="1" ht="13.5" thickBot="1">
      <c r="Q545" s="4">
        <f>SUM(P540:P544)</f>
        <v>1277.5</v>
      </c>
      <c r="S545" s="21">
        <f>Q545*1.15</f>
        <v>1469.125</v>
      </c>
      <c r="T545" s="26"/>
    </row>
    <row r="546" spans="1:16" ht="12.75">
      <c r="A546" t="s">
        <v>119</v>
      </c>
      <c r="G546" t="s">
        <v>130</v>
      </c>
      <c r="L546">
        <v>2</v>
      </c>
      <c r="M546">
        <v>269</v>
      </c>
      <c r="P546" s="3">
        <f aca="true" t="shared" si="36" ref="P546:P556">L546*M546</f>
        <v>538</v>
      </c>
    </row>
    <row r="547" spans="7:16" ht="12.75">
      <c r="G547" t="s">
        <v>21</v>
      </c>
      <c r="L547">
        <v>1</v>
      </c>
      <c r="M547">
        <v>179</v>
      </c>
      <c r="P547" s="3">
        <f t="shared" si="36"/>
        <v>179</v>
      </c>
    </row>
    <row r="548" spans="7:16" ht="12.75">
      <c r="G548" t="s">
        <v>18</v>
      </c>
      <c r="L548">
        <v>1</v>
      </c>
      <c r="M548">
        <v>209</v>
      </c>
      <c r="P548" s="3">
        <f t="shared" si="36"/>
        <v>209</v>
      </c>
    </row>
    <row r="549" spans="7:16" ht="12.75">
      <c r="G549" t="s">
        <v>23</v>
      </c>
      <c r="L549">
        <v>1</v>
      </c>
      <c r="M549">
        <v>159</v>
      </c>
      <c r="P549" s="3">
        <f t="shared" si="36"/>
        <v>159</v>
      </c>
    </row>
    <row r="550" spans="7:16" ht="12.75">
      <c r="G550" t="s">
        <v>135</v>
      </c>
      <c r="L550">
        <v>1</v>
      </c>
      <c r="M550">
        <v>99</v>
      </c>
      <c r="P550" s="3">
        <f t="shared" si="36"/>
        <v>99</v>
      </c>
    </row>
    <row r="551" spans="7:16" ht="12.75">
      <c r="G551" t="s">
        <v>59</v>
      </c>
      <c r="L551">
        <v>3</v>
      </c>
      <c r="M551">
        <v>125</v>
      </c>
      <c r="P551" s="3">
        <f t="shared" si="36"/>
        <v>375</v>
      </c>
    </row>
    <row r="552" spans="7:16" ht="12.75">
      <c r="G552" t="s">
        <v>31</v>
      </c>
      <c r="L552">
        <v>1</v>
      </c>
      <c r="M552">
        <v>99</v>
      </c>
      <c r="P552" s="3">
        <f t="shared" si="36"/>
        <v>99</v>
      </c>
    </row>
    <row r="553" spans="7:16" ht="12.75">
      <c r="G553" t="s">
        <v>32</v>
      </c>
      <c r="L553">
        <v>0.5</v>
      </c>
      <c r="M553">
        <v>129</v>
      </c>
      <c r="P553" s="3">
        <f t="shared" si="36"/>
        <v>64.5</v>
      </c>
    </row>
    <row r="554" spans="7:16" ht="12.75">
      <c r="G554" t="s">
        <v>159</v>
      </c>
      <c r="L554">
        <v>1</v>
      </c>
      <c r="M554">
        <v>149</v>
      </c>
      <c r="P554" s="3">
        <f t="shared" si="36"/>
        <v>149</v>
      </c>
    </row>
    <row r="555" spans="7:16" ht="12.75">
      <c r="G555" t="s">
        <v>35</v>
      </c>
      <c r="L555">
        <v>1</v>
      </c>
      <c r="M555">
        <v>309</v>
      </c>
      <c r="P555" s="3">
        <f t="shared" si="36"/>
        <v>309</v>
      </c>
    </row>
    <row r="556" spans="7:16" ht="12.75">
      <c r="G556" t="s">
        <v>148</v>
      </c>
      <c r="L556">
        <v>1</v>
      </c>
      <c r="M556">
        <v>119</v>
      </c>
      <c r="P556" s="3">
        <f t="shared" si="36"/>
        <v>119</v>
      </c>
    </row>
    <row r="557" spans="7:16" ht="12.75">
      <c r="G557" t="s">
        <v>16</v>
      </c>
      <c r="N557">
        <v>5</v>
      </c>
      <c r="O557">
        <v>59</v>
      </c>
      <c r="P557">
        <f>N557*O557</f>
        <v>295</v>
      </c>
    </row>
    <row r="558" spans="17:20" s="4" customFormat="1" ht="13.5" thickBot="1">
      <c r="Q558" s="4">
        <f>SUM(P546:P557)</f>
        <v>2594.5</v>
      </c>
      <c r="S558" s="20">
        <v>0</v>
      </c>
      <c r="T558" s="26"/>
    </row>
    <row r="559" spans="1:20" s="13" customFormat="1" ht="12.75">
      <c r="A559" s="12" t="s">
        <v>121</v>
      </c>
      <c r="G559" s="13" t="s">
        <v>130</v>
      </c>
      <c r="L559" s="13">
        <v>1</v>
      </c>
      <c r="M559" s="13">
        <v>269</v>
      </c>
      <c r="P559" s="17">
        <f aca="true" t="shared" si="37" ref="P559:P566">L559*M559</f>
        <v>269</v>
      </c>
      <c r="S559" s="23"/>
      <c r="T559" s="25"/>
    </row>
    <row r="560" spans="7:20" s="13" customFormat="1" ht="12.75">
      <c r="G560" s="13" t="s">
        <v>31</v>
      </c>
      <c r="L560" s="13">
        <v>2</v>
      </c>
      <c r="M560" s="13">
        <v>99</v>
      </c>
      <c r="P560" s="17">
        <f t="shared" si="37"/>
        <v>198</v>
      </c>
      <c r="S560" s="23"/>
      <c r="T560" s="25"/>
    </row>
    <row r="561" spans="7:20" s="13" customFormat="1" ht="12.75">
      <c r="G561" s="13" t="s">
        <v>32</v>
      </c>
      <c r="L561" s="13">
        <v>2</v>
      </c>
      <c r="M561" s="13">
        <v>129</v>
      </c>
      <c r="P561" s="17">
        <f t="shared" si="37"/>
        <v>258</v>
      </c>
      <c r="S561" s="23"/>
      <c r="T561" s="25"/>
    </row>
    <row r="562" spans="7:20" s="13" customFormat="1" ht="12.75">
      <c r="G562" s="13" t="s">
        <v>15</v>
      </c>
      <c r="L562" s="13">
        <v>2</v>
      </c>
      <c r="M562" s="13">
        <v>390</v>
      </c>
      <c r="P562" s="17">
        <f t="shared" si="37"/>
        <v>780</v>
      </c>
      <c r="S562" s="23"/>
      <c r="T562" s="25"/>
    </row>
    <row r="563" spans="7:20" s="13" customFormat="1" ht="12.75">
      <c r="G563" s="13" t="s">
        <v>20</v>
      </c>
      <c r="L563" s="13">
        <v>1</v>
      </c>
      <c r="M563" s="13">
        <v>169</v>
      </c>
      <c r="P563" s="17">
        <f t="shared" si="37"/>
        <v>169</v>
      </c>
      <c r="S563" s="23"/>
      <c r="T563" s="25"/>
    </row>
    <row r="564" spans="7:20" s="13" customFormat="1" ht="12.75">
      <c r="G564" s="13" t="s">
        <v>35</v>
      </c>
      <c r="L564" s="13">
        <v>1</v>
      </c>
      <c r="M564" s="13">
        <v>309</v>
      </c>
      <c r="P564" s="17">
        <f t="shared" si="37"/>
        <v>309</v>
      </c>
      <c r="S564" s="23"/>
      <c r="T564" s="25"/>
    </row>
    <row r="565" spans="7:20" s="13" customFormat="1" ht="12.75">
      <c r="G565" s="13" t="s">
        <v>135</v>
      </c>
      <c r="L565" s="13">
        <v>1</v>
      </c>
      <c r="M565" s="13">
        <v>99</v>
      </c>
      <c r="P565" s="17">
        <f t="shared" si="37"/>
        <v>99</v>
      </c>
      <c r="S565" s="23"/>
      <c r="T565" s="25"/>
    </row>
    <row r="566" spans="7:20" s="13" customFormat="1" ht="12.75">
      <c r="G566" s="13" t="s">
        <v>59</v>
      </c>
      <c r="L566" s="13">
        <v>3</v>
      </c>
      <c r="M566" s="13">
        <v>149</v>
      </c>
      <c r="P566" s="17">
        <f t="shared" si="37"/>
        <v>447</v>
      </c>
      <c r="S566" s="23"/>
      <c r="T566" s="25"/>
    </row>
    <row r="567" spans="7:20" s="13" customFormat="1" ht="12.75">
      <c r="G567" s="13" t="s">
        <v>16</v>
      </c>
      <c r="N567" s="13">
        <v>5</v>
      </c>
      <c r="O567" s="13">
        <v>59</v>
      </c>
      <c r="P567" s="13">
        <f>N567*O567</f>
        <v>295</v>
      </c>
      <c r="S567" s="23"/>
      <c r="T567" s="25"/>
    </row>
    <row r="568" spans="17:20" s="4" customFormat="1" ht="13.5" thickBot="1">
      <c r="Q568" s="4">
        <f>SUM(P559:P567)</f>
        <v>2824</v>
      </c>
      <c r="S568" s="21">
        <f>Q568*1.12</f>
        <v>3162.88</v>
      </c>
      <c r="T568" s="26"/>
    </row>
    <row r="569" spans="1:20" s="13" customFormat="1" ht="12.75">
      <c r="A569" s="12" t="s">
        <v>122</v>
      </c>
      <c r="G569" s="13" t="s">
        <v>130</v>
      </c>
      <c r="L569" s="13">
        <v>2</v>
      </c>
      <c r="M569" s="13">
        <v>269</v>
      </c>
      <c r="P569" s="17">
        <f aca="true" t="shared" si="38" ref="P569:P576">L569*M569</f>
        <v>538</v>
      </c>
      <c r="S569" s="23"/>
      <c r="T569" s="25"/>
    </row>
    <row r="570" spans="7:20" s="13" customFormat="1" ht="12.75">
      <c r="G570" s="13" t="s">
        <v>21</v>
      </c>
      <c r="L570" s="13">
        <v>2</v>
      </c>
      <c r="M570" s="13">
        <v>179</v>
      </c>
      <c r="P570" s="17">
        <f t="shared" si="38"/>
        <v>358</v>
      </c>
      <c r="S570" s="23"/>
      <c r="T570" s="25"/>
    </row>
    <row r="571" spans="7:20" s="13" customFormat="1" ht="12.75">
      <c r="G571" s="13" t="s">
        <v>30</v>
      </c>
      <c r="L571" s="13">
        <v>2</v>
      </c>
      <c r="M571" s="13">
        <v>89</v>
      </c>
      <c r="P571" s="17">
        <f t="shared" si="38"/>
        <v>178</v>
      </c>
      <c r="S571" s="23"/>
      <c r="T571" s="25"/>
    </row>
    <row r="572" spans="7:20" s="13" customFormat="1" ht="12.75">
      <c r="G572" s="13" t="s">
        <v>31</v>
      </c>
      <c r="L572" s="13">
        <v>2</v>
      </c>
      <c r="M572" s="13">
        <v>99</v>
      </c>
      <c r="P572" s="17">
        <f t="shared" si="38"/>
        <v>198</v>
      </c>
      <c r="S572" s="23"/>
      <c r="T572" s="25"/>
    </row>
    <row r="573" spans="7:20" s="13" customFormat="1" ht="12.75">
      <c r="G573" s="13" t="s">
        <v>32</v>
      </c>
      <c r="L573" s="13">
        <v>2</v>
      </c>
      <c r="M573" s="13">
        <v>129</v>
      </c>
      <c r="P573" s="17">
        <f t="shared" si="38"/>
        <v>258</v>
      </c>
      <c r="S573" s="23"/>
      <c r="T573" s="25"/>
    </row>
    <row r="574" spans="7:20" s="13" customFormat="1" ht="12.75">
      <c r="G574" s="13" t="s">
        <v>158</v>
      </c>
      <c r="L574" s="13">
        <v>1</v>
      </c>
      <c r="M574" s="13">
        <v>169</v>
      </c>
      <c r="P574" s="17">
        <f t="shared" si="38"/>
        <v>169</v>
      </c>
      <c r="S574" s="23"/>
      <c r="T574" s="25"/>
    </row>
    <row r="575" spans="7:20" s="13" customFormat="1" ht="12.75">
      <c r="G575" s="13" t="s">
        <v>148</v>
      </c>
      <c r="L575" s="13">
        <v>1</v>
      </c>
      <c r="M575" s="13">
        <v>119</v>
      </c>
      <c r="P575" s="17">
        <f t="shared" si="38"/>
        <v>119</v>
      </c>
      <c r="S575" s="23"/>
      <c r="T575" s="25"/>
    </row>
    <row r="576" spans="7:20" s="13" customFormat="1" ht="12.75">
      <c r="G576" s="13" t="s">
        <v>15</v>
      </c>
      <c r="L576" s="13">
        <v>1</v>
      </c>
      <c r="M576" s="13">
        <v>390</v>
      </c>
      <c r="P576" s="17">
        <f t="shared" si="38"/>
        <v>390</v>
      </c>
      <c r="S576" s="23"/>
      <c r="T576" s="25"/>
    </row>
    <row r="577" spans="7:20" s="13" customFormat="1" ht="12.75">
      <c r="G577" s="13" t="s">
        <v>16</v>
      </c>
      <c r="N577" s="13">
        <v>1</v>
      </c>
      <c r="O577" s="13">
        <v>59</v>
      </c>
      <c r="P577" s="13">
        <f>N577*O577</f>
        <v>59</v>
      </c>
      <c r="S577" s="23"/>
      <c r="T577" s="25"/>
    </row>
    <row r="578" spans="17:20" s="4" customFormat="1" ht="13.5" thickBot="1">
      <c r="Q578" s="4">
        <f>SUM(P569:P577)</f>
        <v>2267</v>
      </c>
      <c r="S578" s="21">
        <f>Q578*1.12</f>
        <v>2539.0400000000004</v>
      </c>
      <c r="T578" s="26">
        <v>2103</v>
      </c>
    </row>
    <row r="579" spans="1:20" s="13" customFormat="1" ht="12.75">
      <c r="A579" s="19" t="s">
        <v>156</v>
      </c>
      <c r="G579" s="13" t="s">
        <v>130</v>
      </c>
      <c r="L579" s="13">
        <v>2</v>
      </c>
      <c r="M579" s="13">
        <v>269</v>
      </c>
      <c r="P579" s="17">
        <f aca="true" t="shared" si="39" ref="P579:P584">L579*M579</f>
        <v>538</v>
      </c>
      <c r="S579" s="23"/>
      <c r="T579" s="25"/>
    </row>
    <row r="580" spans="7:20" s="13" customFormat="1" ht="12.75">
      <c r="G580" s="13" t="s">
        <v>30</v>
      </c>
      <c r="L580" s="13">
        <v>2</v>
      </c>
      <c r="M580" s="13">
        <v>89</v>
      </c>
      <c r="P580" s="17">
        <f t="shared" si="39"/>
        <v>178</v>
      </c>
      <c r="S580" s="23"/>
      <c r="T580" s="25"/>
    </row>
    <row r="581" spans="7:20" s="13" customFormat="1" ht="12.75">
      <c r="G581" s="13" t="s">
        <v>31</v>
      </c>
      <c r="L581" s="13">
        <v>2</v>
      </c>
      <c r="M581" s="13">
        <v>99</v>
      </c>
      <c r="P581" s="17">
        <f t="shared" si="39"/>
        <v>198</v>
      </c>
      <c r="S581" s="23"/>
      <c r="T581" s="25"/>
    </row>
    <row r="582" spans="7:20" s="13" customFormat="1" ht="12.75">
      <c r="G582" s="13" t="s">
        <v>32</v>
      </c>
      <c r="L582" s="13">
        <v>1</v>
      </c>
      <c r="M582" s="13">
        <v>129</v>
      </c>
      <c r="P582" s="17">
        <f t="shared" si="39"/>
        <v>129</v>
      </c>
      <c r="S582" s="23"/>
      <c r="T582" s="25"/>
    </row>
    <row r="583" spans="6:20" s="13" customFormat="1" ht="12.75">
      <c r="F583" s="14"/>
      <c r="G583" s="14" t="s">
        <v>15</v>
      </c>
      <c r="H583" s="14"/>
      <c r="I583" s="14"/>
      <c r="J583" s="14"/>
      <c r="K583" s="14"/>
      <c r="L583" s="14">
        <v>1</v>
      </c>
      <c r="M583" s="14">
        <v>390</v>
      </c>
      <c r="N583" s="14"/>
      <c r="O583" s="14"/>
      <c r="P583" s="15">
        <f t="shared" si="39"/>
        <v>390</v>
      </c>
      <c r="Q583" s="14"/>
      <c r="S583" s="23"/>
      <c r="T583" s="25"/>
    </row>
    <row r="584" spans="7:20" s="13" customFormat="1" ht="12.75">
      <c r="G584" s="13" t="s">
        <v>65</v>
      </c>
      <c r="L584" s="13">
        <v>1</v>
      </c>
      <c r="M584" s="13">
        <v>129</v>
      </c>
      <c r="P584" s="17">
        <f t="shared" si="39"/>
        <v>129</v>
      </c>
      <c r="S584" s="23"/>
      <c r="T584" s="25"/>
    </row>
    <row r="585" spans="17:20" s="4" customFormat="1" ht="13.5" thickBot="1">
      <c r="Q585" s="4">
        <f>SUM(P579:P584)</f>
        <v>1562</v>
      </c>
      <c r="S585" s="21">
        <f>Q585*1.1</f>
        <v>1718.2</v>
      </c>
      <c r="T585" s="26">
        <v>1289</v>
      </c>
    </row>
    <row r="586" spans="1:20" s="13" customFormat="1" ht="12.75">
      <c r="A586" s="12" t="s">
        <v>123</v>
      </c>
      <c r="G586" s="13" t="s">
        <v>160</v>
      </c>
      <c r="L586" s="13">
        <v>1</v>
      </c>
      <c r="M586" s="13">
        <v>169</v>
      </c>
      <c r="P586" s="17">
        <f aca="true" t="shared" si="40" ref="P586:P593">L586*M586</f>
        <v>169</v>
      </c>
      <c r="S586" s="23"/>
      <c r="T586" s="25"/>
    </row>
    <row r="587" spans="7:20" s="13" customFormat="1" ht="12.75">
      <c r="G587" s="13" t="s">
        <v>21</v>
      </c>
      <c r="L587" s="13">
        <v>1</v>
      </c>
      <c r="M587" s="13">
        <v>179</v>
      </c>
      <c r="P587" s="17">
        <f t="shared" si="40"/>
        <v>179</v>
      </c>
      <c r="S587" s="23"/>
      <c r="T587" s="25"/>
    </row>
    <row r="588" spans="7:20" s="13" customFormat="1" ht="12.75">
      <c r="G588" s="13" t="s">
        <v>18</v>
      </c>
      <c r="L588" s="13">
        <v>2</v>
      </c>
      <c r="M588" s="13">
        <v>209</v>
      </c>
      <c r="P588" s="17">
        <f t="shared" si="40"/>
        <v>418</v>
      </c>
      <c r="S588" s="23"/>
      <c r="T588" s="25"/>
    </row>
    <row r="589" spans="7:20" s="13" customFormat="1" ht="12.75">
      <c r="G589" s="13" t="s">
        <v>23</v>
      </c>
      <c r="L589" s="13">
        <v>1</v>
      </c>
      <c r="M589" s="13">
        <v>159</v>
      </c>
      <c r="P589" s="17">
        <f t="shared" si="40"/>
        <v>159</v>
      </c>
      <c r="S589" s="23"/>
      <c r="T589" s="25"/>
    </row>
    <row r="590" spans="7:20" s="13" customFormat="1" ht="12.75">
      <c r="G590" s="13" t="s">
        <v>27</v>
      </c>
      <c r="L590" s="13">
        <v>1</v>
      </c>
      <c r="M590" s="13">
        <v>219</v>
      </c>
      <c r="P590" s="17">
        <f t="shared" si="40"/>
        <v>219</v>
      </c>
      <c r="Q590" s="13" t="s">
        <v>124</v>
      </c>
      <c r="S590" s="23"/>
      <c r="T590" s="25"/>
    </row>
    <row r="591" spans="7:20" s="13" customFormat="1" ht="12.75">
      <c r="G591" s="13" t="s">
        <v>15</v>
      </c>
      <c r="L591" s="13">
        <v>1</v>
      </c>
      <c r="M591" s="13">
        <v>390</v>
      </c>
      <c r="P591" s="17">
        <f t="shared" si="40"/>
        <v>390</v>
      </c>
      <c r="S591" s="23"/>
      <c r="T591" s="25"/>
    </row>
    <row r="592" spans="7:20" s="13" customFormat="1" ht="12.75">
      <c r="G592" s="13" t="s">
        <v>35</v>
      </c>
      <c r="L592" s="13">
        <v>1</v>
      </c>
      <c r="M592" s="13">
        <v>309</v>
      </c>
      <c r="P592" s="17">
        <f t="shared" si="40"/>
        <v>309</v>
      </c>
      <c r="S592" s="23"/>
      <c r="T592" s="25"/>
    </row>
    <row r="593" spans="7:20" s="13" customFormat="1" ht="12.75">
      <c r="G593" s="13" t="s">
        <v>159</v>
      </c>
      <c r="L593" s="13">
        <v>1</v>
      </c>
      <c r="M593" s="13">
        <v>149</v>
      </c>
      <c r="P593" s="17">
        <f t="shared" si="40"/>
        <v>149</v>
      </c>
      <c r="S593" s="23"/>
      <c r="T593" s="25"/>
    </row>
    <row r="594" spans="17:20" s="4" customFormat="1" ht="13.5" thickBot="1">
      <c r="Q594" s="4">
        <f>SUM(P586:P593)</f>
        <v>1992</v>
      </c>
      <c r="S594" s="21">
        <f>Q594*1.12</f>
        <v>2231.0400000000004</v>
      </c>
      <c r="T594" s="26"/>
    </row>
    <row r="595" spans="1:20" s="13" customFormat="1" ht="12.75">
      <c r="A595" s="12" t="s">
        <v>125</v>
      </c>
      <c r="G595" s="31" t="s">
        <v>15</v>
      </c>
      <c r="H595" s="31"/>
      <c r="I595" s="31"/>
      <c r="J595" s="31"/>
      <c r="K595" s="31"/>
      <c r="L595" s="31">
        <v>1</v>
      </c>
      <c r="M595" s="31">
        <v>390</v>
      </c>
      <c r="N595" s="31"/>
      <c r="O595" s="31"/>
      <c r="P595" s="32">
        <f>L595*M595</f>
        <v>390</v>
      </c>
      <c r="S595" s="23"/>
      <c r="T595" s="25"/>
    </row>
    <row r="596" spans="1:20" s="13" customFormat="1" ht="12.75">
      <c r="A596" s="12"/>
      <c r="G596" s="16" t="s">
        <v>131</v>
      </c>
      <c r="H596" s="16"/>
      <c r="I596" s="16"/>
      <c r="J596" s="16"/>
      <c r="K596" s="16"/>
      <c r="L596" s="16">
        <v>1</v>
      </c>
      <c r="M596" s="16">
        <v>179</v>
      </c>
      <c r="N596" s="16"/>
      <c r="O596" s="16"/>
      <c r="P596" s="17">
        <f>L596*M596</f>
        <v>179</v>
      </c>
      <c r="Q596" s="16" t="s">
        <v>132</v>
      </c>
      <c r="S596" s="23"/>
      <c r="T596" s="25"/>
    </row>
    <row r="597" spans="7:20" s="13" customFormat="1" ht="12.75">
      <c r="G597" s="16" t="s">
        <v>32</v>
      </c>
      <c r="H597" s="16"/>
      <c r="I597" s="16"/>
      <c r="J597" s="16"/>
      <c r="K597" s="16"/>
      <c r="L597" s="16">
        <v>1</v>
      </c>
      <c r="M597" s="16">
        <v>129</v>
      </c>
      <c r="N597" s="16"/>
      <c r="O597" s="16"/>
      <c r="P597" s="17">
        <f>L597*M597</f>
        <v>129</v>
      </c>
      <c r="Q597" s="16"/>
      <c r="S597" s="23"/>
      <c r="T597" s="25"/>
    </row>
    <row r="598" spans="7:20" s="13" customFormat="1" ht="12.75">
      <c r="G598" s="13" t="s">
        <v>16</v>
      </c>
      <c r="N598" s="13">
        <v>2</v>
      </c>
      <c r="O598" s="13">
        <v>59</v>
      </c>
      <c r="P598" s="13">
        <f>N598*O598</f>
        <v>118</v>
      </c>
      <c r="S598" s="23"/>
      <c r="T598" s="25"/>
    </row>
    <row r="599" spans="7:20" s="13" customFormat="1" ht="12.75">
      <c r="G599" s="13" t="s">
        <v>20</v>
      </c>
      <c r="L599" s="13">
        <v>1</v>
      </c>
      <c r="M599" s="13">
        <v>169</v>
      </c>
      <c r="P599" s="17">
        <f>L599*M599</f>
        <v>169</v>
      </c>
      <c r="S599" s="23"/>
      <c r="T599" s="25"/>
    </row>
    <row r="600" spans="17:20" s="4" customFormat="1" ht="13.5" thickBot="1">
      <c r="Q600" s="4">
        <f>SUM(P595:P599)</f>
        <v>985</v>
      </c>
      <c r="S600" s="21">
        <f>Q600*1.15</f>
        <v>1132.75</v>
      </c>
      <c r="T600" s="26">
        <v>685</v>
      </c>
    </row>
    <row r="601" spans="1:20" s="13" customFormat="1" ht="12.75">
      <c r="A601" s="12" t="s">
        <v>126</v>
      </c>
      <c r="G601" s="14" t="s">
        <v>19</v>
      </c>
      <c r="H601" s="14"/>
      <c r="I601" s="14"/>
      <c r="J601" s="14"/>
      <c r="K601" s="14"/>
      <c r="L601" s="14">
        <v>1</v>
      </c>
      <c r="M601" s="14">
        <v>0</v>
      </c>
      <c r="N601" s="14"/>
      <c r="O601" s="14"/>
      <c r="P601" s="15">
        <f aca="true" t="shared" si="41" ref="P601:P608">L601*M601</f>
        <v>0</v>
      </c>
      <c r="S601" s="23"/>
      <c r="T601" s="25"/>
    </row>
    <row r="602" spans="7:20" s="13" customFormat="1" ht="12.75">
      <c r="G602" s="14" t="s">
        <v>15</v>
      </c>
      <c r="H602" s="14"/>
      <c r="I602" s="14"/>
      <c r="J602" s="14"/>
      <c r="K602" s="14"/>
      <c r="L602" s="14">
        <v>1</v>
      </c>
      <c r="M602" s="14">
        <v>390</v>
      </c>
      <c r="N602" s="14"/>
      <c r="O602" s="14"/>
      <c r="P602" s="15">
        <f t="shared" si="41"/>
        <v>390</v>
      </c>
      <c r="S602" s="23"/>
      <c r="T602" s="25"/>
    </row>
    <row r="603" spans="7:20" s="13" customFormat="1" ht="12.75">
      <c r="G603" s="13" t="s">
        <v>59</v>
      </c>
      <c r="L603" s="13">
        <v>1</v>
      </c>
      <c r="M603" s="13">
        <v>149</v>
      </c>
      <c r="P603" s="17">
        <f t="shared" si="41"/>
        <v>149</v>
      </c>
      <c r="S603" s="23"/>
      <c r="T603" s="25"/>
    </row>
    <row r="604" spans="7:20" s="13" customFormat="1" ht="12.75">
      <c r="G604" s="13" t="s">
        <v>135</v>
      </c>
      <c r="L604" s="13">
        <v>1</v>
      </c>
      <c r="M604" s="13">
        <v>99</v>
      </c>
      <c r="P604" s="17">
        <f t="shared" si="41"/>
        <v>99</v>
      </c>
      <c r="S604" s="23"/>
      <c r="T604" s="25"/>
    </row>
    <row r="605" spans="7:20" s="13" customFormat="1" ht="12.75">
      <c r="G605" s="13" t="s">
        <v>30</v>
      </c>
      <c r="L605" s="13">
        <v>1</v>
      </c>
      <c r="M605" s="13">
        <v>89</v>
      </c>
      <c r="P605" s="17">
        <f t="shared" si="41"/>
        <v>89</v>
      </c>
      <c r="S605" s="23"/>
      <c r="T605" s="25"/>
    </row>
    <row r="606" spans="7:20" s="13" customFormat="1" ht="12.75">
      <c r="G606" s="13" t="s">
        <v>31</v>
      </c>
      <c r="L606" s="13">
        <v>1</v>
      </c>
      <c r="M606" s="13">
        <v>99</v>
      </c>
      <c r="P606" s="17">
        <f t="shared" si="41"/>
        <v>99</v>
      </c>
      <c r="S606" s="23"/>
      <c r="T606" s="25"/>
    </row>
    <row r="607" spans="7:20" s="13" customFormat="1" ht="12.75">
      <c r="G607" s="13" t="s">
        <v>137</v>
      </c>
      <c r="L607" s="13">
        <v>1</v>
      </c>
      <c r="M607" s="13">
        <v>89</v>
      </c>
      <c r="P607" s="17">
        <f t="shared" si="41"/>
        <v>89</v>
      </c>
      <c r="S607" s="23"/>
      <c r="T607" s="25"/>
    </row>
    <row r="608" spans="7:20" s="13" customFormat="1" ht="12.75">
      <c r="G608" s="13" t="s">
        <v>32</v>
      </c>
      <c r="L608" s="13">
        <v>1</v>
      </c>
      <c r="M608" s="13">
        <v>129</v>
      </c>
      <c r="P608" s="17">
        <f t="shared" si="41"/>
        <v>129</v>
      </c>
      <c r="S608" s="23"/>
      <c r="T608" s="25"/>
    </row>
    <row r="609" spans="17:20" s="4" customFormat="1" ht="13.5" thickBot="1">
      <c r="Q609" s="4">
        <f>SUM(P601:P608)</f>
        <v>1044</v>
      </c>
      <c r="S609" s="21">
        <f>Q609*1.15</f>
        <v>1200.6</v>
      </c>
      <c r="T609" s="26">
        <v>837</v>
      </c>
    </row>
    <row r="610" spans="1:20" s="13" customFormat="1" ht="12.75">
      <c r="A610" s="12" t="s">
        <v>127</v>
      </c>
      <c r="G610" s="13" t="s">
        <v>144</v>
      </c>
      <c r="L610" s="13">
        <v>1</v>
      </c>
      <c r="M610" s="13">
        <v>89</v>
      </c>
      <c r="P610" s="17">
        <f aca="true" t="shared" si="42" ref="P610:P619">L610*M610</f>
        <v>89</v>
      </c>
      <c r="S610" s="23"/>
      <c r="T610" s="25"/>
    </row>
    <row r="611" spans="7:20" s="13" customFormat="1" ht="12.75">
      <c r="G611" s="13" t="s">
        <v>30</v>
      </c>
      <c r="L611" s="13">
        <v>1</v>
      </c>
      <c r="M611" s="13">
        <v>89</v>
      </c>
      <c r="P611" s="17">
        <f t="shared" si="42"/>
        <v>89</v>
      </c>
      <c r="S611" s="23"/>
      <c r="T611" s="25"/>
    </row>
    <row r="612" spans="7:20" s="13" customFormat="1" ht="12.75">
      <c r="G612" s="13" t="s">
        <v>31</v>
      </c>
      <c r="L612" s="13">
        <v>1</v>
      </c>
      <c r="M612" s="13">
        <v>99</v>
      </c>
      <c r="P612" s="17">
        <f t="shared" si="42"/>
        <v>99</v>
      </c>
      <c r="S612" s="23"/>
      <c r="T612" s="25"/>
    </row>
    <row r="613" spans="7:20" s="13" customFormat="1" ht="12.75">
      <c r="G613" s="13" t="s">
        <v>32</v>
      </c>
      <c r="L613" s="13">
        <v>1</v>
      </c>
      <c r="M613" s="13">
        <v>129</v>
      </c>
      <c r="P613" s="17">
        <f t="shared" si="42"/>
        <v>129</v>
      </c>
      <c r="S613" s="23"/>
      <c r="T613" s="25"/>
    </row>
    <row r="614" spans="7:20" s="13" customFormat="1" ht="12.75">
      <c r="G614" s="13" t="s">
        <v>55</v>
      </c>
      <c r="L614" s="13">
        <v>1</v>
      </c>
      <c r="M614" s="13">
        <v>229</v>
      </c>
      <c r="P614" s="17">
        <f t="shared" si="42"/>
        <v>229</v>
      </c>
      <c r="S614" s="23"/>
      <c r="T614" s="25"/>
    </row>
    <row r="615" spans="7:20" s="13" customFormat="1" ht="12.75">
      <c r="G615" s="13" t="s">
        <v>59</v>
      </c>
      <c r="L615" s="13">
        <v>1</v>
      </c>
      <c r="M615" s="13">
        <v>149</v>
      </c>
      <c r="P615" s="17">
        <f t="shared" si="42"/>
        <v>149</v>
      </c>
      <c r="S615" s="23"/>
      <c r="T615" s="25"/>
    </row>
    <row r="616" spans="7:20" s="13" customFormat="1" ht="12.75">
      <c r="G616" s="13" t="s">
        <v>18</v>
      </c>
      <c r="L616" s="13">
        <v>1</v>
      </c>
      <c r="M616" s="13">
        <v>209</v>
      </c>
      <c r="P616" s="17">
        <f t="shared" si="42"/>
        <v>209</v>
      </c>
      <c r="S616" s="23"/>
      <c r="T616" s="25"/>
    </row>
    <row r="617" spans="7:20" s="13" customFormat="1" ht="12.75">
      <c r="G617" s="13" t="s">
        <v>135</v>
      </c>
      <c r="L617" s="13">
        <v>1</v>
      </c>
      <c r="M617" s="13">
        <v>99</v>
      </c>
      <c r="P617" s="17">
        <f t="shared" si="42"/>
        <v>99</v>
      </c>
      <c r="S617" s="23"/>
      <c r="T617" s="25"/>
    </row>
    <row r="618" spans="7:20" s="13" customFormat="1" ht="12.75">
      <c r="G618" s="13" t="s">
        <v>145</v>
      </c>
      <c r="L618" s="13">
        <v>1</v>
      </c>
      <c r="M618" s="13">
        <v>119</v>
      </c>
      <c r="P618" s="17">
        <f t="shared" si="42"/>
        <v>119</v>
      </c>
      <c r="S618" s="23"/>
      <c r="T618" s="25"/>
    </row>
    <row r="619" spans="7:20" s="13" customFormat="1" ht="12.75">
      <c r="G619" s="13" t="s">
        <v>146</v>
      </c>
      <c r="L619" s="13">
        <v>1</v>
      </c>
      <c r="M619" s="13">
        <v>159</v>
      </c>
      <c r="P619" s="17">
        <f t="shared" si="42"/>
        <v>159</v>
      </c>
      <c r="S619" s="23"/>
      <c r="T619" s="25"/>
    </row>
    <row r="620" spans="7:20" s="13" customFormat="1" ht="12.75">
      <c r="G620" s="13" t="s">
        <v>15</v>
      </c>
      <c r="L620" s="13">
        <v>0.5</v>
      </c>
      <c r="M620" s="13">
        <v>390</v>
      </c>
      <c r="P620" s="17">
        <f>L620*M620</f>
        <v>195</v>
      </c>
      <c r="S620" s="23"/>
      <c r="T620" s="25"/>
    </row>
    <row r="621" spans="7:20" s="13" customFormat="1" ht="12.75">
      <c r="G621" s="13" t="s">
        <v>16</v>
      </c>
      <c r="N621" s="13">
        <v>2</v>
      </c>
      <c r="O621" s="13">
        <v>59</v>
      </c>
      <c r="P621" s="13">
        <f>N621*O621</f>
        <v>118</v>
      </c>
      <c r="S621" s="23"/>
      <c r="T621" s="25"/>
    </row>
    <row r="622" spans="17:20" s="4" customFormat="1" ht="13.5" thickBot="1">
      <c r="Q622" s="4">
        <f>SUM(P610:P621)</f>
        <v>1683</v>
      </c>
      <c r="S622" s="21">
        <f>Q622*1.1</f>
        <v>1851.3000000000002</v>
      </c>
      <c r="T622" s="26"/>
    </row>
    <row r="623" spans="1:20" s="13" customFormat="1" ht="12.75">
      <c r="A623" s="12" t="s">
        <v>128</v>
      </c>
      <c r="G623" s="13" t="s">
        <v>20</v>
      </c>
      <c r="L623" s="13">
        <v>1</v>
      </c>
      <c r="M623" s="13">
        <v>169</v>
      </c>
      <c r="P623" s="17">
        <f>L623*M623</f>
        <v>169</v>
      </c>
      <c r="S623" s="23"/>
      <c r="T623" s="25"/>
    </row>
    <row r="624" spans="1:20" s="13" customFormat="1" ht="12.75">
      <c r="A624" s="12"/>
      <c r="G624" s="13" t="s">
        <v>144</v>
      </c>
      <c r="L624" s="13">
        <v>2</v>
      </c>
      <c r="M624" s="13">
        <v>89</v>
      </c>
      <c r="P624" s="17">
        <f>L624*M624</f>
        <v>178</v>
      </c>
      <c r="S624" s="23"/>
      <c r="T624" s="25"/>
    </row>
    <row r="625" spans="1:20" s="13" customFormat="1" ht="12.75">
      <c r="A625" s="12"/>
      <c r="G625" s="13" t="s">
        <v>135</v>
      </c>
      <c r="L625" s="13">
        <v>2</v>
      </c>
      <c r="M625" s="13">
        <v>99</v>
      </c>
      <c r="P625" s="17">
        <f>L625*M625</f>
        <v>198</v>
      </c>
      <c r="S625" s="23"/>
      <c r="T625" s="25"/>
    </row>
    <row r="626" spans="7:20" s="13" customFormat="1" ht="12.75">
      <c r="G626" s="13" t="s">
        <v>21</v>
      </c>
      <c r="L626" s="13">
        <v>2</v>
      </c>
      <c r="M626" s="13">
        <v>269</v>
      </c>
      <c r="P626" s="17">
        <f>L626*M626</f>
        <v>538</v>
      </c>
      <c r="Q626" s="13" t="s">
        <v>147</v>
      </c>
      <c r="S626" s="23"/>
      <c r="T626" s="25"/>
    </row>
    <row r="627" spans="17:20" s="4" customFormat="1" ht="13.5" thickBot="1">
      <c r="Q627" s="4">
        <f>SUM(P623:P626)</f>
        <v>1083</v>
      </c>
      <c r="S627" s="21">
        <f>Q627*1.15</f>
        <v>1245.4499999999998</v>
      </c>
      <c r="T627" s="26"/>
    </row>
    <row r="628" spans="1:20" s="13" customFormat="1" ht="12.75">
      <c r="A628" s="12" t="s">
        <v>161</v>
      </c>
      <c r="G628" s="13" t="s">
        <v>30</v>
      </c>
      <c r="L628" s="13">
        <v>1</v>
      </c>
      <c r="M628" s="13">
        <v>89</v>
      </c>
      <c r="P628" s="17">
        <f aca="true" t="shared" si="43" ref="P628:P637">L628*M628</f>
        <v>89</v>
      </c>
      <c r="S628" s="23"/>
      <c r="T628" s="25"/>
    </row>
    <row r="629" spans="7:20" s="13" customFormat="1" ht="12.75">
      <c r="G629" s="13" t="s">
        <v>31</v>
      </c>
      <c r="L629" s="13">
        <v>1</v>
      </c>
      <c r="M629" s="13">
        <v>99</v>
      </c>
      <c r="P629" s="17">
        <f t="shared" si="43"/>
        <v>99</v>
      </c>
      <c r="S629" s="23"/>
      <c r="T629" s="25"/>
    </row>
    <row r="630" spans="7:20" s="13" customFormat="1" ht="12.75">
      <c r="G630" s="13" t="s">
        <v>55</v>
      </c>
      <c r="L630" s="13">
        <v>1</v>
      </c>
      <c r="M630" s="13">
        <v>229</v>
      </c>
      <c r="P630" s="17">
        <f t="shared" si="43"/>
        <v>229</v>
      </c>
      <c r="S630" s="23"/>
      <c r="T630" s="25"/>
    </row>
    <row r="631" spans="7:20" s="13" customFormat="1" ht="12.75">
      <c r="G631" s="13" t="s">
        <v>35</v>
      </c>
      <c r="L631" s="13">
        <v>1</v>
      </c>
      <c r="M631" s="13">
        <v>309</v>
      </c>
      <c r="P631" s="17">
        <f t="shared" si="43"/>
        <v>309</v>
      </c>
      <c r="S631" s="23"/>
      <c r="T631" s="25"/>
    </row>
    <row r="632" spans="7:20" s="13" customFormat="1" ht="12.75">
      <c r="G632" s="13" t="s">
        <v>65</v>
      </c>
      <c r="L632" s="13">
        <v>1</v>
      </c>
      <c r="M632" s="13">
        <v>129</v>
      </c>
      <c r="P632" s="17">
        <f t="shared" si="43"/>
        <v>129</v>
      </c>
      <c r="S632" s="23"/>
      <c r="T632" s="25"/>
    </row>
    <row r="633" spans="7:20" s="13" customFormat="1" ht="12.75">
      <c r="G633" s="13" t="s">
        <v>39</v>
      </c>
      <c r="L633" s="13">
        <v>2</v>
      </c>
      <c r="M633" s="13">
        <v>269</v>
      </c>
      <c r="P633" s="17">
        <f t="shared" si="43"/>
        <v>538</v>
      </c>
      <c r="S633" s="23"/>
      <c r="T633" s="25"/>
    </row>
    <row r="634" spans="7:20" s="13" customFormat="1" ht="12.75">
      <c r="G634" s="13" t="s">
        <v>18</v>
      </c>
      <c r="L634" s="13">
        <v>2</v>
      </c>
      <c r="M634" s="13">
        <v>209</v>
      </c>
      <c r="P634" s="17">
        <f t="shared" si="43"/>
        <v>418</v>
      </c>
      <c r="S634" s="23"/>
      <c r="T634" s="25"/>
    </row>
    <row r="635" spans="19:20" s="13" customFormat="1" ht="12.75">
      <c r="S635" s="23"/>
      <c r="T635" s="25"/>
    </row>
    <row r="636" spans="7:20" s="13" customFormat="1" ht="12.75">
      <c r="G636" s="13" t="s">
        <v>20</v>
      </c>
      <c r="L636" s="13">
        <v>1</v>
      </c>
      <c r="M636" s="13">
        <v>169</v>
      </c>
      <c r="P636" s="17">
        <f t="shared" si="43"/>
        <v>169</v>
      </c>
      <c r="S636" s="23"/>
      <c r="T636" s="25"/>
    </row>
    <row r="637" spans="7:20" s="13" customFormat="1" ht="12.75">
      <c r="G637" s="13" t="s">
        <v>159</v>
      </c>
      <c r="L637" s="13">
        <v>2</v>
      </c>
      <c r="M637" s="13">
        <v>149</v>
      </c>
      <c r="P637" s="17">
        <f t="shared" si="43"/>
        <v>298</v>
      </c>
      <c r="S637" s="23"/>
      <c r="T637" s="25"/>
    </row>
    <row r="638" spans="17:20" s="4" customFormat="1" ht="13.5" thickBot="1">
      <c r="Q638" s="4">
        <f>SUM(P628:P637)</f>
        <v>2278</v>
      </c>
      <c r="S638" s="21">
        <f>Q638*1.12</f>
        <v>2551.36</v>
      </c>
      <c r="T638" s="26">
        <v>2988</v>
      </c>
    </row>
    <row r="639" spans="1:20" s="13" customFormat="1" ht="12.75">
      <c r="A639" s="19" t="s">
        <v>79</v>
      </c>
      <c r="B639" s="13">
        <v>2</v>
      </c>
      <c r="G639" s="13" t="s">
        <v>130</v>
      </c>
      <c r="L639" s="13">
        <v>0.5</v>
      </c>
      <c r="M639" s="13">
        <v>269</v>
      </c>
      <c r="P639" s="17">
        <f>L639*M639</f>
        <v>134.5</v>
      </c>
      <c r="S639" s="23"/>
      <c r="T639" s="25"/>
    </row>
    <row r="640" spans="7:20" s="13" customFormat="1" ht="12.75">
      <c r="G640" s="13" t="s">
        <v>18</v>
      </c>
      <c r="L640" s="13">
        <v>0.5</v>
      </c>
      <c r="M640" s="13">
        <v>209</v>
      </c>
      <c r="P640" s="17">
        <f>L640*M640</f>
        <v>104.5</v>
      </c>
      <c r="S640" s="23"/>
      <c r="T640" s="25"/>
    </row>
    <row r="641" spans="7:20" s="13" customFormat="1" ht="12.75">
      <c r="G641" s="13" t="s">
        <v>140</v>
      </c>
      <c r="L641" s="13">
        <v>0.5</v>
      </c>
      <c r="M641" s="13">
        <v>149</v>
      </c>
      <c r="P641" s="17">
        <f>L641*M641</f>
        <v>74.5</v>
      </c>
      <c r="S641" s="23"/>
      <c r="T641" s="25"/>
    </row>
    <row r="642" spans="17:20" s="4" customFormat="1" ht="13.5" thickBot="1">
      <c r="Q642" s="4">
        <f>SUM(P639:P641)</f>
        <v>313.5</v>
      </c>
      <c r="S642" s="21">
        <f>Q642*1.15</f>
        <v>360.525</v>
      </c>
      <c r="T642" s="26"/>
    </row>
    <row r="643" spans="1:20" s="13" customFormat="1" ht="12.75">
      <c r="A643" s="12" t="s">
        <v>162</v>
      </c>
      <c r="G643" s="13" t="s">
        <v>27</v>
      </c>
      <c r="L643" s="13">
        <v>1</v>
      </c>
      <c r="M643" s="13">
        <v>219</v>
      </c>
      <c r="P643" s="17">
        <f>L643*M643</f>
        <v>219</v>
      </c>
      <c r="S643" s="23"/>
      <c r="T643" s="25"/>
    </row>
    <row r="644" spans="7:20" s="13" customFormat="1" ht="12.75">
      <c r="G644" s="13" t="s">
        <v>23</v>
      </c>
      <c r="L644" s="13">
        <v>1</v>
      </c>
      <c r="M644" s="13">
        <v>159</v>
      </c>
      <c r="P644" s="17">
        <f>L644*M644</f>
        <v>159</v>
      </c>
      <c r="S644" s="23"/>
      <c r="T644" s="25"/>
    </row>
    <row r="645" spans="7:20" s="13" customFormat="1" ht="12.75">
      <c r="G645" s="13" t="s">
        <v>21</v>
      </c>
      <c r="L645" s="13">
        <v>1</v>
      </c>
      <c r="M645" s="13">
        <v>179</v>
      </c>
      <c r="P645" s="17">
        <f>L645*M645</f>
        <v>179</v>
      </c>
      <c r="S645" s="23"/>
      <c r="T645" s="25"/>
    </row>
    <row r="646" spans="7:20" s="13" customFormat="1" ht="12.75">
      <c r="G646" s="13" t="s">
        <v>144</v>
      </c>
      <c r="L646" s="13">
        <v>1</v>
      </c>
      <c r="M646" s="13">
        <v>89</v>
      </c>
      <c r="P646" s="17">
        <f>L646*M646</f>
        <v>89</v>
      </c>
      <c r="S646" s="23"/>
      <c r="T646" s="25"/>
    </row>
    <row r="647" spans="7:20" s="13" customFormat="1" ht="12.75">
      <c r="G647" s="13" t="s">
        <v>151</v>
      </c>
      <c r="L647" s="13">
        <v>0.5</v>
      </c>
      <c r="P647" s="17">
        <f>L647*M647</f>
        <v>0</v>
      </c>
      <c r="S647" s="23"/>
      <c r="T647" s="25"/>
    </row>
    <row r="648" spans="7:20" s="13" customFormat="1" ht="12.75">
      <c r="G648" s="13" t="s">
        <v>163</v>
      </c>
      <c r="L648" s="13">
        <v>0.5</v>
      </c>
      <c r="P648" s="17">
        <f>L648*M648</f>
        <v>0</v>
      </c>
      <c r="S648" s="23"/>
      <c r="T648" s="25"/>
    </row>
    <row r="649" spans="7:20" s="13" customFormat="1" ht="12.75">
      <c r="G649" s="13" t="s">
        <v>164</v>
      </c>
      <c r="L649" s="13">
        <v>0.5</v>
      </c>
      <c r="M649" s="13">
        <v>349</v>
      </c>
      <c r="P649" s="17">
        <f>L649*M649</f>
        <v>174.5</v>
      </c>
      <c r="S649" s="23"/>
      <c r="T649" s="25"/>
    </row>
    <row r="650" spans="12:20" s="13" customFormat="1" ht="12.75">
      <c r="L650" s="13">
        <v>1</v>
      </c>
      <c r="P650" s="17">
        <f>L650*M650</f>
        <v>0</v>
      </c>
      <c r="S650" s="23"/>
      <c r="T650" s="25"/>
    </row>
    <row r="651" spans="17:20" s="4" customFormat="1" ht="13.5" thickBot="1">
      <c r="Q651" s="4">
        <f>SUM(P643:P650)</f>
        <v>820.5</v>
      </c>
      <c r="S651" s="21">
        <f>Q651*1.15</f>
        <v>943.5749999999999</v>
      </c>
      <c r="T651" s="26">
        <v>743</v>
      </c>
    </row>
    <row r="652" spans="1:20" s="13" customFormat="1" ht="12.75">
      <c r="A652" s="12" t="s">
        <v>169</v>
      </c>
      <c r="G652" s="13" t="s">
        <v>55</v>
      </c>
      <c r="L652" s="13">
        <v>2.5</v>
      </c>
      <c r="M652" s="13">
        <v>229</v>
      </c>
      <c r="P652" s="17">
        <f aca="true" t="shared" si="44" ref="P652:P659">L652*M652</f>
        <v>572.5</v>
      </c>
      <c r="S652" s="23"/>
      <c r="T652" s="25"/>
    </row>
    <row r="653" spans="7:20" s="13" customFormat="1" ht="12.75">
      <c r="G653" s="13" t="s">
        <v>23</v>
      </c>
      <c r="L653" s="13">
        <v>1</v>
      </c>
      <c r="M653" s="13">
        <v>159</v>
      </c>
      <c r="P653" s="17">
        <f t="shared" si="44"/>
        <v>159</v>
      </c>
      <c r="S653" s="23"/>
      <c r="T653" s="25"/>
    </row>
    <row r="654" spans="7:20" s="13" customFormat="1" ht="12.75">
      <c r="G654" s="13" t="s">
        <v>18</v>
      </c>
      <c r="L654" s="13">
        <v>0.5</v>
      </c>
      <c r="M654" s="13">
        <v>209</v>
      </c>
      <c r="P654" s="17">
        <f t="shared" si="44"/>
        <v>104.5</v>
      </c>
      <c r="S654" s="23"/>
      <c r="T654" s="25"/>
    </row>
    <row r="655" spans="7:20" s="13" customFormat="1" ht="12.75">
      <c r="G655" s="13" t="s">
        <v>39</v>
      </c>
      <c r="L655" s="13">
        <v>1</v>
      </c>
      <c r="M655" s="13">
        <v>269</v>
      </c>
      <c r="P655" s="17">
        <f t="shared" si="44"/>
        <v>269</v>
      </c>
      <c r="S655" s="23"/>
      <c r="T655" s="25"/>
    </row>
    <row r="656" spans="7:20" s="13" customFormat="1" ht="12.75">
      <c r="G656" s="13" t="s">
        <v>21</v>
      </c>
      <c r="L656" s="13">
        <v>1</v>
      </c>
      <c r="M656" s="13">
        <v>179</v>
      </c>
      <c r="P656" s="17">
        <f t="shared" si="44"/>
        <v>179</v>
      </c>
      <c r="S656" s="23"/>
      <c r="T656" s="25"/>
    </row>
    <row r="657" spans="7:20" s="13" customFormat="1" ht="12.75">
      <c r="G657" s="13" t="s">
        <v>129</v>
      </c>
      <c r="L657" s="13">
        <v>2</v>
      </c>
      <c r="M657" s="13">
        <v>179</v>
      </c>
      <c r="P657" s="17">
        <f t="shared" si="44"/>
        <v>358</v>
      </c>
      <c r="S657" s="23"/>
      <c r="T657" s="25"/>
    </row>
    <row r="658" spans="7:20" s="13" customFormat="1" ht="12.75">
      <c r="G658" s="13" t="s">
        <v>30</v>
      </c>
      <c r="L658" s="13">
        <v>3.5</v>
      </c>
      <c r="M658" s="13">
        <v>89</v>
      </c>
      <c r="P658" s="17">
        <f t="shared" si="44"/>
        <v>311.5</v>
      </c>
      <c r="S658" s="23"/>
      <c r="T658" s="25"/>
    </row>
    <row r="659" spans="7:20" s="13" customFormat="1" ht="12.75">
      <c r="G659" s="13" t="s">
        <v>31</v>
      </c>
      <c r="L659" s="13">
        <v>1.5</v>
      </c>
      <c r="M659" s="13">
        <v>99</v>
      </c>
      <c r="P659" s="17">
        <f t="shared" si="44"/>
        <v>148.5</v>
      </c>
      <c r="S659" s="23"/>
      <c r="T659" s="25"/>
    </row>
    <row r="660" spans="7:20" s="13" customFormat="1" ht="12.75">
      <c r="G660" s="13" t="s">
        <v>16</v>
      </c>
      <c r="N660" s="13">
        <v>2</v>
      </c>
      <c r="O660" s="13">
        <v>59</v>
      </c>
      <c r="P660" s="13">
        <f>N660*O660</f>
        <v>118</v>
      </c>
      <c r="S660" s="23"/>
      <c r="T660" s="25"/>
    </row>
    <row r="661" spans="7:20" s="13" customFormat="1" ht="12.75">
      <c r="G661" s="13" t="s">
        <v>35</v>
      </c>
      <c r="L661" s="13">
        <v>2.5</v>
      </c>
      <c r="M661" s="13">
        <v>309</v>
      </c>
      <c r="P661" s="17">
        <f aca="true" t="shared" si="45" ref="P661:P667">L661*M661</f>
        <v>772.5</v>
      </c>
      <c r="S661" s="23"/>
      <c r="T661" s="25"/>
    </row>
    <row r="662" spans="7:20" s="13" customFormat="1" ht="12.75">
      <c r="G662" s="13" t="s">
        <v>36</v>
      </c>
      <c r="L662" s="13">
        <v>1</v>
      </c>
      <c r="M662" s="13">
        <v>129</v>
      </c>
      <c r="P662" s="17">
        <f t="shared" si="45"/>
        <v>129</v>
      </c>
      <c r="S662" s="23"/>
      <c r="T662" s="25"/>
    </row>
    <row r="663" spans="7:20" s="13" customFormat="1" ht="12.75">
      <c r="G663" s="13" t="s">
        <v>59</v>
      </c>
      <c r="L663" s="13">
        <v>2.5</v>
      </c>
      <c r="M663" s="13">
        <v>149</v>
      </c>
      <c r="P663" s="17">
        <f t="shared" si="45"/>
        <v>372.5</v>
      </c>
      <c r="S663" s="23"/>
      <c r="T663" s="25"/>
    </row>
    <row r="664" spans="7:20" s="13" customFormat="1" ht="12.75">
      <c r="G664" s="13" t="s">
        <v>20</v>
      </c>
      <c r="L664" s="13">
        <v>1.5</v>
      </c>
      <c r="M664" s="13">
        <v>169</v>
      </c>
      <c r="P664" s="17">
        <f t="shared" si="45"/>
        <v>253.5</v>
      </c>
      <c r="S664" s="23"/>
      <c r="T664" s="25"/>
    </row>
    <row r="665" spans="7:20" s="13" customFormat="1" ht="12.75">
      <c r="G665" s="13" t="s">
        <v>159</v>
      </c>
      <c r="L665" s="13">
        <v>2</v>
      </c>
      <c r="M665" s="13">
        <v>149</v>
      </c>
      <c r="P665" s="17">
        <f t="shared" si="45"/>
        <v>298</v>
      </c>
      <c r="S665" s="23"/>
      <c r="T665" s="25"/>
    </row>
    <row r="666" spans="7:20" s="13" customFormat="1" ht="12.75">
      <c r="G666" s="13" t="s">
        <v>15</v>
      </c>
      <c r="L666" s="13">
        <v>0.5</v>
      </c>
      <c r="M666" s="13">
        <v>390</v>
      </c>
      <c r="P666" s="17">
        <f t="shared" si="45"/>
        <v>195</v>
      </c>
      <c r="S666" s="23"/>
      <c r="T666" s="25"/>
    </row>
    <row r="667" spans="7:20" s="13" customFormat="1" ht="12.75">
      <c r="G667" s="13" t="s">
        <v>135</v>
      </c>
      <c r="L667" s="13">
        <v>1</v>
      </c>
      <c r="M667" s="13">
        <v>99</v>
      </c>
      <c r="P667" s="17">
        <f t="shared" si="45"/>
        <v>99</v>
      </c>
      <c r="S667" s="23"/>
      <c r="T667" s="25"/>
    </row>
    <row r="668" spans="17:20" s="4" customFormat="1" ht="13.5" thickBot="1">
      <c r="Q668" s="4">
        <f>SUM(P652:P667)</f>
        <v>4339.5</v>
      </c>
      <c r="S668" s="21">
        <f>Q668*1.12</f>
        <v>4860.240000000001</v>
      </c>
      <c r="T668" s="26">
        <v>4257</v>
      </c>
    </row>
    <row r="669" spans="1:16" ht="12.75">
      <c r="A669" s="27" t="s">
        <v>170</v>
      </c>
      <c r="G669" s="13" t="s">
        <v>20</v>
      </c>
      <c r="H669" s="13"/>
      <c r="I669" s="13"/>
      <c r="J669" s="13"/>
      <c r="K669" s="13"/>
      <c r="L669" s="13">
        <v>2</v>
      </c>
      <c r="M669" s="13">
        <v>169</v>
      </c>
      <c r="N669" s="13"/>
      <c r="O669" s="13"/>
      <c r="P669" s="17">
        <f>L669*M669</f>
        <v>338</v>
      </c>
    </row>
    <row r="670" spans="7:16" ht="12.75">
      <c r="G670" s="13" t="s">
        <v>39</v>
      </c>
      <c r="H670" s="13"/>
      <c r="I670" s="13"/>
      <c r="J670" s="13"/>
      <c r="K670" s="13"/>
      <c r="L670" s="13">
        <v>2</v>
      </c>
      <c r="M670" s="13">
        <v>269</v>
      </c>
      <c r="N670" s="13"/>
      <c r="O670" s="13"/>
      <c r="P670" s="17">
        <f>L670*M670</f>
        <v>538</v>
      </c>
    </row>
    <row r="671" spans="7:16" ht="12.75">
      <c r="G671" s="13" t="s">
        <v>59</v>
      </c>
      <c r="H671" s="13"/>
      <c r="I671" s="13"/>
      <c r="J671" s="13"/>
      <c r="K671" s="13"/>
      <c r="L671" s="13">
        <v>2</v>
      </c>
      <c r="M671" s="13">
        <v>149</v>
      </c>
      <c r="N671" s="13"/>
      <c r="O671" s="13"/>
      <c r="P671" s="17">
        <f>L671*M671</f>
        <v>298</v>
      </c>
    </row>
    <row r="672" spans="7:16" ht="12.75">
      <c r="G672" s="13" t="s">
        <v>146</v>
      </c>
      <c r="L672" s="13">
        <v>1</v>
      </c>
      <c r="M672" s="13">
        <v>159</v>
      </c>
      <c r="P672" s="17">
        <f>L672*M672</f>
        <v>159</v>
      </c>
    </row>
    <row r="673" spans="17:20" s="4" customFormat="1" ht="13.5" thickBot="1">
      <c r="Q673" s="4">
        <f>SUM(P669:P672)</f>
        <v>1333</v>
      </c>
      <c r="S673" s="21">
        <f>Q673*1.15</f>
        <v>1532.9499999999998</v>
      </c>
      <c r="T673" s="4">
        <v>1533</v>
      </c>
    </row>
    <row r="674" spans="1:16" ht="12.75">
      <c r="A674" s="27" t="s">
        <v>171</v>
      </c>
      <c r="G674" s="13" t="s">
        <v>21</v>
      </c>
      <c r="H674" s="13"/>
      <c r="I674" s="13"/>
      <c r="J674" s="13"/>
      <c r="K674" s="13"/>
      <c r="L674" s="13">
        <v>0.5</v>
      </c>
      <c r="M674" s="13">
        <v>179</v>
      </c>
      <c r="N674" s="13"/>
      <c r="O674" s="13"/>
      <c r="P674" s="17">
        <f>L674*M674</f>
        <v>89.5</v>
      </c>
    </row>
    <row r="675" spans="7:16" ht="12.75">
      <c r="G675" s="13" t="s">
        <v>129</v>
      </c>
      <c r="H675" s="13"/>
      <c r="I675" s="13"/>
      <c r="J675" s="13"/>
      <c r="K675" s="13"/>
      <c r="L675" s="13">
        <v>0.5</v>
      </c>
      <c r="M675" s="13">
        <v>179</v>
      </c>
      <c r="N675" s="13"/>
      <c r="O675" s="13"/>
      <c r="P675" s="17">
        <f>L675*M675</f>
        <v>89.5</v>
      </c>
    </row>
    <row r="676" spans="7:16" ht="12.75">
      <c r="G676" s="13" t="s">
        <v>39</v>
      </c>
      <c r="H676" s="13"/>
      <c r="I676" s="13"/>
      <c r="J676" s="13"/>
      <c r="K676" s="13"/>
      <c r="L676" s="13">
        <v>1</v>
      </c>
      <c r="M676" s="13">
        <v>269</v>
      </c>
      <c r="N676" s="13"/>
      <c r="O676" s="13"/>
      <c r="P676" s="17">
        <f>L676*M676</f>
        <v>269</v>
      </c>
    </row>
    <row r="677" spans="7:16" ht="12.75">
      <c r="G677" s="13" t="s">
        <v>59</v>
      </c>
      <c r="H677" s="13"/>
      <c r="I677" s="13"/>
      <c r="J677" s="13"/>
      <c r="K677" s="13"/>
      <c r="L677" s="13">
        <v>0.5</v>
      </c>
      <c r="M677" s="13">
        <v>149</v>
      </c>
      <c r="N677" s="13"/>
      <c r="O677" s="13"/>
      <c r="P677" s="17">
        <f>L677*M677</f>
        <v>74.5</v>
      </c>
    </row>
    <row r="678" spans="7:16" ht="12.75">
      <c r="G678" s="13" t="s">
        <v>55</v>
      </c>
      <c r="H678" s="13"/>
      <c r="I678" s="13"/>
      <c r="J678" s="13"/>
      <c r="K678" s="13"/>
      <c r="L678" s="13">
        <v>0.5</v>
      </c>
      <c r="M678" s="13">
        <v>229</v>
      </c>
      <c r="N678" s="13"/>
      <c r="O678" s="13"/>
      <c r="P678" s="17">
        <f>L678*M678</f>
        <v>114.5</v>
      </c>
    </row>
    <row r="679" spans="17:19" s="4" customFormat="1" ht="13.5" thickBot="1">
      <c r="Q679" s="4">
        <f>SUM(P674:P678)</f>
        <v>637</v>
      </c>
      <c r="S679" s="21">
        <f>Q679*1.15</f>
        <v>732.55</v>
      </c>
    </row>
    <row r="680" spans="1:16" ht="12.75">
      <c r="A680" s="27" t="s">
        <v>173</v>
      </c>
      <c r="G680" s="13" t="s">
        <v>15</v>
      </c>
      <c r="H680" s="13"/>
      <c r="I680" s="13"/>
      <c r="J680" s="13"/>
      <c r="K680" s="13"/>
      <c r="L680" s="13">
        <v>0.5</v>
      </c>
      <c r="M680" s="13">
        <v>390</v>
      </c>
      <c r="N680" s="13"/>
      <c r="O680" s="13"/>
      <c r="P680" s="17">
        <f>L680*M680</f>
        <v>195</v>
      </c>
    </row>
    <row r="681" spans="7:16" ht="12.75">
      <c r="G681" s="13" t="s">
        <v>16</v>
      </c>
      <c r="H681" s="13"/>
      <c r="I681" s="13"/>
      <c r="J681" s="13"/>
      <c r="K681" s="13"/>
      <c r="L681" s="13"/>
      <c r="M681" s="13"/>
      <c r="N681" s="13">
        <v>3</v>
      </c>
      <c r="O681" s="13">
        <v>59</v>
      </c>
      <c r="P681" s="13">
        <f>N681*O681</f>
        <v>177</v>
      </c>
    </row>
    <row r="682" spans="17:19" s="4" customFormat="1" ht="13.5" thickBot="1">
      <c r="Q682" s="4">
        <f>SUM(P680:P681)</f>
        <v>372</v>
      </c>
      <c r="S682" s="35">
        <f>Q682*1.15</f>
        <v>427.79999999999995</v>
      </c>
    </row>
    <row r="685" spans="19:20" ht="12.75">
      <c r="S685" s="23">
        <f>SUM(S2:S682)</f>
        <v>139248.01999999996</v>
      </c>
      <c r="T685" s="23">
        <f>SUM(T2:T682)</f>
        <v>62966.3</v>
      </c>
    </row>
    <row r="718" ht="12.75">
      <c r="S718"/>
    </row>
  </sheetData>
  <sheetProtection/>
  <hyperlinks>
    <hyperlink ref="A2" r:id="rId1" display="http://forum.sibmama.ru/profile.php?mode=viewprofile&amp;u=113436"/>
    <hyperlink ref="A5" r:id="rId2" display="http://forum.sibmama.ru/profile.php?mode=viewprofile&amp;u=114777"/>
    <hyperlink ref="A19" r:id="rId3" display="http://blog.sibmama.ru/weblog_entry.php?e=421947"/>
    <hyperlink ref="A24" r:id="rId4" display="http://blog.sibmama.ru/weblog_entry.php?e=421947"/>
    <hyperlink ref="A36" r:id="rId5" display="http://blog.sibmama.ru/weblog_entry.php?e=421947&amp;postdays=0&amp;postorder=asc&amp;start=0"/>
    <hyperlink ref="A43" r:id="rId6" display="http://blog.sibmama.ru/weblog_entry.php?e=421947&amp;postdays=0&amp;postorder=asc&amp;start=0"/>
    <hyperlink ref="A51" r:id="rId7" display="http://blog.sibmama.ru/weblog_entry.php?e=421947&amp;postdays=0&amp;postorder=asc&amp;start=0"/>
    <hyperlink ref="A62" r:id="rId8" display="http://blog.sibmama.ru/weblog_entry.php?e=421947&amp;postdays=0&amp;postorder=asc&amp;start=10"/>
    <hyperlink ref="A73" r:id="rId9" display="http://blog.sibmama.ru/weblog_entry.php?e=421947&amp;postdays=0&amp;postorder=asc&amp;start=10"/>
    <hyperlink ref="A76" r:id="rId10" display="http://blog.sibmama.ru/weblog_entry.php?e=421947&amp;postdays=0&amp;postorder=asc&amp;start=10"/>
    <hyperlink ref="A84" r:id="rId11" display="http://blog.sibmama.ru/weblog_entry.php?e=421947&amp;postdays=0&amp;postorder=asc&amp;start=20"/>
    <hyperlink ref="A98" r:id="rId12" display="http://blog.sibmama.ru/weblog_entry.php?e=421947&amp;postdays=0&amp;postorder=asc&amp;start=20"/>
    <hyperlink ref="A112" r:id="rId13" display="http://blog.sibmama.ru/weblog_entry.php?e=421947&amp;postdays=0&amp;postorder=asc&amp;start=30&amp;sid=84d3fd2f39f147c5a94d96472e7d502c"/>
    <hyperlink ref="A121" r:id="rId14" display="http://blog.sibmama.ru/weblog_entry.php?e=421947&amp;postdays=0&amp;postorder=asc&amp;start=30&amp;sid=84d3fd2f39f147c5a94d96472e7d502c"/>
    <hyperlink ref="A129" r:id="rId15" display="http://blog.sibmama.ru/weblog_entry.php?e=421947&amp;postdays=0&amp;postorder=asc&amp;start=40"/>
    <hyperlink ref="A145" r:id="rId16" display="http://blog.sibmama.ru/weblog_entry.php?e=421947&amp;postdays=0&amp;postorder=asc&amp;start=40"/>
    <hyperlink ref="A159" r:id="rId17" display="http://blog.sibmama.ru/weblog_entry.php?e=421947&amp;postdays=0&amp;postorder=asc&amp;start=40"/>
    <hyperlink ref="A167" r:id="rId18" display="http://blog.sibmama.ru/weblog_entry.php?e=421947&amp;postdays=0&amp;postorder=asc&amp;start=40"/>
    <hyperlink ref="A175" r:id="rId19" display="http://blog.sibmama.ru/weblog_entry.php?e=421947&amp;postdays=0&amp;postorder=asc&amp;start=50"/>
    <hyperlink ref="A179" r:id="rId20" display="http://blog.sibmama.ru/weblog_entry.php?e=421947&amp;postdays=0&amp;postorder=asc&amp;start=50"/>
    <hyperlink ref="A188" r:id="rId21" display="http://blog.sibmama.ru/weblog_entry.php?e=421947&amp;postdays=0&amp;postorder=asc&amp;start=50"/>
    <hyperlink ref="A197" r:id="rId22" display="http://blog.sibmama.ru/weblog_entry.php?e=421947&amp;postdays=0&amp;postorder=asc&amp;start=50"/>
    <hyperlink ref="A202" r:id="rId23" display="http://blog.sibmama.ru/weblog_entry.php?e=421947&amp;postdays=0&amp;postorder=asc&amp;start=50"/>
    <hyperlink ref="A207" r:id="rId24" display="http://blog.sibmama.ru/weblog_entry.php?e=421947&amp;postdays=0&amp;postorder=asc&amp;start=60"/>
    <hyperlink ref="A216" r:id="rId25" display="http://blog.sibmama.ru/weblog_entry.php?e=421947&amp;postdays=0&amp;postorder=asc&amp;start=60"/>
    <hyperlink ref="A235" r:id="rId26" display="http://blog.sibmama.ru/weblog_entry.php?e=421947&amp;postdays=0&amp;postorder=asc&amp;start=60"/>
    <hyperlink ref="A243" r:id="rId27" display="http://blog.sibmama.ru/weblog_entry.php?e=421947&amp;postdays=0&amp;postorder=asc&amp;start=60"/>
    <hyperlink ref="A256" r:id="rId28" display="http://blog.sibmama.ru/weblog_entry.php?e=421947&amp;postdays=0&amp;postorder=asc&amp;start=70"/>
    <hyperlink ref="A270" r:id="rId29" display="http://blog.sibmama.ru/weblog_entry.php?e=421947&amp;postdays=0&amp;postorder=asc&amp;start=70"/>
    <hyperlink ref="A279" r:id="rId30" display="http://blog.sibmama.ru/weblog_entry.php?e=421947&amp;postdays=0&amp;postorder=asc&amp;start=70"/>
    <hyperlink ref="A286" r:id="rId31" display="http://blog.sibmama.ru/weblog_entry.php?e=421947&amp;postdays=0&amp;postorder=asc&amp;start=80"/>
    <hyperlink ref="A297" r:id="rId32" display="http://blog.sibmama.ru/weblog_entry.php?e=421947&amp;postdays=0&amp;postorder=asc&amp;start=80"/>
    <hyperlink ref="A302" r:id="rId33" display="http://blog.sibmama.ru/weblog_entry.php?e=421947&amp;postdays=0&amp;postorder=asc&amp;start=80"/>
    <hyperlink ref="A304" r:id="rId34" display="http://blog.sibmama.ru/weblog_entry.php?e=421947&amp;postdays=0&amp;postorder=asc&amp;start=90"/>
    <hyperlink ref="A315" r:id="rId35" display="http://blog.sibmama.ru/weblog_entry.php?e=421947&amp;postdays=0&amp;postorder=asc&amp;start=90"/>
    <hyperlink ref="A323" r:id="rId36" display="http://blog.sibmama.ru/weblog_entry.php?e=421947&amp;postdays=0&amp;postorder=asc&amp;start=90"/>
    <hyperlink ref="A332" r:id="rId37" display="http://blog.sibmama.ru/weblog_entry.php?e=421947&amp;postdays=0&amp;postorder=asc&amp;start=90"/>
    <hyperlink ref="A345" r:id="rId38" display="http://blog.sibmama.ru/weblog_entry.php?e=421947&amp;postdays=0&amp;postorder=asc&amp;start=90"/>
    <hyperlink ref="A353" r:id="rId39" display="http://blog.sibmama.ru/weblog_entry.php?e=421947&amp;postdays=0&amp;postorder=asc&amp;start=90"/>
    <hyperlink ref="A355" r:id="rId40" display="http://blog.sibmama.ru/weblog_entry.php?e=421947&amp;postdays=0&amp;postorder=asc&amp;start=100"/>
    <hyperlink ref="A366" r:id="rId41" display="http://blog.sibmama.ru/weblog_entry.php?e=421947&amp;postdays=0&amp;postorder=asc&amp;start=100"/>
    <hyperlink ref="A369" r:id="rId42" display="http://blog.sibmama.ru/weblog_entry.php?e=421947&amp;postdays=0&amp;postorder=asc&amp;start=110"/>
    <hyperlink ref="A379" r:id="rId43" display="http://blog.sibmama.ru/weblog_entry.php?e=421947&amp;postdays=0&amp;postorder=asc&amp;start=110"/>
    <hyperlink ref="A390" r:id="rId44" display="http://blog.sibmama.ru/weblog_entry.php?e=421947&amp;postdays=0&amp;postorder=asc&amp;start=120"/>
    <hyperlink ref="A397" r:id="rId45" display="http://blog.sibmama.ru/weblog_entry.php?e=421947&amp;postdays=0&amp;postorder=asc&amp;start=120"/>
    <hyperlink ref="A405" r:id="rId46" display="http://blog.sibmama.ru/weblog_entry.php?e=421947&amp;postdays=0&amp;postorder=asc&amp;start=120"/>
    <hyperlink ref="A423" r:id="rId47" display="http://blog.sibmama.ru/weblog_entry.php?e=421947&amp;postdays=0&amp;postorder=asc&amp;start=120"/>
    <hyperlink ref="A430" r:id="rId48" display="http://blog.sibmama.ru/weblog_entry.php?e=421947&amp;postdays=0&amp;postorder=asc&amp;start=120"/>
    <hyperlink ref="A447" r:id="rId49" display="http://blog.sibmama.ru/weblog_entry.php?e=421947&amp;postdays=0&amp;postorder=asc&amp;start=130"/>
    <hyperlink ref="A455" r:id="rId50" display="http://blog.sibmama.ru/weblog_entry.php?e=421947&amp;postdays=0&amp;postorder=asc&amp;start=130"/>
    <hyperlink ref="A460" r:id="rId51" display="http://blog.sibmama.ru/weblog_entry.php?e=421947&amp;postdays=0&amp;postorder=asc&amp;start=130"/>
    <hyperlink ref="A466" r:id="rId52" display="http://blog.sibmama.ru/weblog_entry.php?e=421947&amp;postdays=0&amp;postorder=asc&amp;start=140"/>
    <hyperlink ref="A476" r:id="rId53" display="http://blog.sibmama.ru/weblog_entry.php?e=421947&amp;postdays=0&amp;postorder=asc&amp;start=150"/>
    <hyperlink ref="A484" r:id="rId54" display="http://blog.sibmama.ru/weblog_entry.php?e=421947&amp;postdays=0&amp;postorder=asc&amp;start=160"/>
    <hyperlink ref="A495" r:id="rId55" display="http://blog.sibmama.ru/weblog_entry.php?e=421947&amp;postdays=0&amp;postorder=asc&amp;start=170"/>
    <hyperlink ref="A500" r:id="rId56" display="http://blog.sibmama.ru/weblog_entry.php?e=421947&amp;postdays=0&amp;postorder=asc&amp;start=170"/>
    <hyperlink ref="A502" r:id="rId57" display="http://blog.sibmama.ru/weblog_entry.php?e=421947&amp;postdays=0&amp;postorder=asc&amp;start=180"/>
    <hyperlink ref="A510" r:id="rId58" display="http://blog.sibmama.ru/weblog_entry.php?e=421947&amp;postdays=0&amp;postorder=asc&amp;start=180"/>
    <hyperlink ref="A515" r:id="rId59" display="http://blog.sibmama.ru/weblog_entry.php?e=421947&amp;postdays=0&amp;postorder=asc&amp;start=180"/>
    <hyperlink ref="A526" r:id="rId60" display="http://blog.sibmama.ru/weblog_entry.php?e=421947&amp;postdays=0&amp;postorder=asc&amp;start=180"/>
    <hyperlink ref="A532" r:id="rId61" display="http://blog.sibmama.ru/weblog_entry.php?e=421947&amp;postdays=0&amp;postorder=asc&amp;start=190"/>
    <hyperlink ref="A540" r:id="rId62" display="http://blog.sibmama.ru/weblog_entry.php?e=421947&amp;postdays=0&amp;postorder=asc&amp;start=190"/>
    <hyperlink ref="A559" r:id="rId63" display="http://blog.sibmama.ru/weblog_entry.php?r=4644989"/>
    <hyperlink ref="A569" r:id="rId64" display="http://blog.sibmama.ru/weblog_entry.php?r=4644989"/>
    <hyperlink ref="A586" r:id="rId65" display="http://blog.sibmama.ru/weblog_entry.php?r=4650944"/>
    <hyperlink ref="A595" r:id="rId66" display="http://blog.sibmama.ru/weblog_entry.php?e=421947&amp;postdays=0&amp;postorder=asc&amp;start=210"/>
    <hyperlink ref="A601" r:id="rId67" display="http://blog.sibmama.ru/weblog_entry.php?e=421947&amp;postdays=0&amp;postorder=asc&amp;start=220"/>
    <hyperlink ref="A610" r:id="rId68" display="http://blog.sibmama.ru/weblog_entry.php?e=421947&amp;postdays=0&amp;postorder=asc&amp;start=220"/>
    <hyperlink ref="A623" r:id="rId69" display="http://blog.sibmama.ru/weblog_entry.php?e=421947&amp;postdays=0&amp;postorder=asc&amp;start=220"/>
    <hyperlink ref="A579" r:id="rId70" display="http://blog.sibmama.ru/weblog_entry.php?e=421947&amp;postdays=0&amp;postorder=asc&amp;start=200"/>
    <hyperlink ref="A628" r:id="rId71" display="http://blog.sibmama.ru/weblog_entry.php?e=421947&amp;postdays=0&amp;postorder=asc&amp;start=270"/>
    <hyperlink ref="A639" r:id="rId72" display="http://blog.sibmama.ru/weblog_entry.php?e=421947&amp;postdays=0&amp;postorder=asc&amp;start=270"/>
    <hyperlink ref="A643" r:id="rId73" display="http://blog.sibmama.ru/weblog_entry.php?e=421947&amp;postdays=0&amp;postorder=asc&amp;start=270"/>
    <hyperlink ref="A652" r:id="rId74" display="http://blog.sibmama.ru/weblog_entry.php?e=421947&amp;postdays=0&amp;postorder=asc&amp;start=290"/>
    <hyperlink ref="A669"/>
    <hyperlink ref="A674"/>
    <hyperlink ref="A680" r:id="rId75" display="http://blog.sibmama.ru/weblog_entry.php?e=421947&amp;postdays=0&amp;postorder=asc&amp;start=350"/>
  </hyperlinks>
  <printOptions/>
  <pageMargins left="0.75" right="0.75" top="1" bottom="1" header="0.5" footer="0.5"/>
  <pageSetup horizontalDpi="100" verticalDpi="100" orientation="portrait" paperSize="9"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7"/>
  <sheetViews>
    <sheetView zoomScalePageLayoutView="0" workbookViewId="0" topLeftCell="A1">
      <pane ySplit="1" topLeftCell="BM47" activePane="bottomLeft" state="frozen"/>
      <selection pane="topLeft" activeCell="A1" sqref="A1"/>
      <selection pane="bottomLeft" activeCell="P14" sqref="P14"/>
    </sheetView>
  </sheetViews>
  <sheetFormatPr defaultColWidth="9.00390625" defaultRowHeight="12.75"/>
  <cols>
    <col min="3" max="3" width="9.125" style="9" customWidth="1"/>
    <col min="4" max="5" width="9.125" style="11" customWidth="1"/>
    <col min="14" max="14" width="9.125" style="9" customWidth="1"/>
    <col min="16" max="16" width="9.125" style="29" customWidth="1"/>
  </cols>
  <sheetData>
    <row r="1" spans="2:36" s="7" customFormat="1" ht="12.75">
      <c r="B1" s="7" t="s">
        <v>21</v>
      </c>
      <c r="C1" s="8" t="s">
        <v>24</v>
      </c>
      <c r="D1" s="10" t="s">
        <v>129</v>
      </c>
      <c r="E1" s="10" t="s">
        <v>130</v>
      </c>
      <c r="F1" s="7" t="s">
        <v>25</v>
      </c>
      <c r="G1" s="7" t="s">
        <v>26</v>
      </c>
      <c r="H1" s="7" t="s">
        <v>27</v>
      </c>
      <c r="I1" s="7" t="s">
        <v>28</v>
      </c>
      <c r="J1" s="7" t="s">
        <v>29</v>
      </c>
      <c r="K1" s="7" t="s">
        <v>30</v>
      </c>
      <c r="L1" s="7" t="s">
        <v>31</v>
      </c>
      <c r="M1" s="7" t="s">
        <v>32</v>
      </c>
      <c r="N1" s="8" t="s">
        <v>33</v>
      </c>
      <c r="O1" s="7" t="s">
        <v>34</v>
      </c>
      <c r="P1" s="28" t="s">
        <v>15</v>
      </c>
      <c r="Q1" s="7" t="s">
        <v>35</v>
      </c>
      <c r="R1" s="7" t="s">
        <v>36</v>
      </c>
      <c r="S1" s="7" t="s">
        <v>16</v>
      </c>
      <c r="T1" s="7" t="s">
        <v>37</v>
      </c>
      <c r="U1" s="7" t="s">
        <v>139</v>
      </c>
      <c r="V1" s="7" t="s">
        <v>140</v>
      </c>
      <c r="W1" s="7" t="s">
        <v>135</v>
      </c>
      <c r="X1" s="7" t="s">
        <v>141</v>
      </c>
      <c r="Y1" s="7" t="s">
        <v>142</v>
      </c>
      <c r="Z1" s="7" t="s">
        <v>42</v>
      </c>
      <c r="AA1" s="7" t="s">
        <v>43</v>
      </c>
      <c r="AB1" s="7" t="s">
        <v>146</v>
      </c>
      <c r="AC1" s="7" t="s">
        <v>44</v>
      </c>
      <c r="AD1" s="7" t="s">
        <v>51</v>
      </c>
      <c r="AE1" s="7" t="s">
        <v>50</v>
      </c>
      <c r="AF1" s="7" t="s">
        <v>65</v>
      </c>
      <c r="AG1" s="7" t="s">
        <v>80</v>
      </c>
      <c r="AH1" s="7" t="s">
        <v>82</v>
      </c>
      <c r="AI1" s="7" t="s">
        <v>151</v>
      </c>
      <c r="AJ1" s="7" t="s">
        <v>152</v>
      </c>
    </row>
    <row r="2" spans="1:19" ht="12.75">
      <c r="A2" t="s">
        <v>14</v>
      </c>
      <c r="P2" s="29">
        <v>1</v>
      </c>
      <c r="S2">
        <v>3</v>
      </c>
    </row>
    <row r="3" spans="1:20" ht="12.75">
      <c r="A3" t="s">
        <v>17</v>
      </c>
      <c r="C3" s="9">
        <v>2</v>
      </c>
      <c r="F3">
        <v>2</v>
      </c>
      <c r="I3">
        <v>3</v>
      </c>
      <c r="K3">
        <v>1</v>
      </c>
      <c r="L3">
        <v>1</v>
      </c>
      <c r="N3" s="9">
        <v>7</v>
      </c>
      <c r="P3" s="29">
        <v>2</v>
      </c>
      <c r="Q3">
        <v>1</v>
      </c>
      <c r="S3">
        <v>15</v>
      </c>
      <c r="T3">
        <v>2</v>
      </c>
    </row>
    <row r="4" spans="1:16" ht="12.75">
      <c r="A4" t="s">
        <v>22</v>
      </c>
      <c r="F4">
        <v>2</v>
      </c>
      <c r="G4">
        <v>1</v>
      </c>
      <c r="P4" s="29">
        <v>1</v>
      </c>
    </row>
    <row r="5" spans="1:29" ht="12.75">
      <c r="A5" t="s">
        <v>38</v>
      </c>
      <c r="C5" s="9">
        <v>3</v>
      </c>
      <c r="E5" s="11">
        <v>3</v>
      </c>
      <c r="F5">
        <v>5</v>
      </c>
      <c r="G5">
        <v>2</v>
      </c>
      <c r="P5" s="29">
        <v>1</v>
      </c>
      <c r="S5">
        <v>5</v>
      </c>
      <c r="T5">
        <v>2</v>
      </c>
      <c r="Z5">
        <v>3</v>
      </c>
      <c r="AA5">
        <v>2</v>
      </c>
      <c r="AC5">
        <v>4</v>
      </c>
    </row>
    <row r="6" spans="1:20" ht="12.75">
      <c r="A6" t="s">
        <v>45</v>
      </c>
      <c r="C6" s="9">
        <v>1</v>
      </c>
      <c r="F6">
        <v>1</v>
      </c>
      <c r="G6">
        <v>1</v>
      </c>
      <c r="H6">
        <v>1</v>
      </c>
      <c r="N6" s="9">
        <v>1</v>
      </c>
      <c r="T6">
        <v>1</v>
      </c>
    </row>
    <row r="7" spans="1:27" ht="12.75">
      <c r="A7" t="s">
        <v>46</v>
      </c>
      <c r="C7" s="9">
        <v>2</v>
      </c>
      <c r="E7" s="11">
        <v>3</v>
      </c>
      <c r="F7">
        <v>1</v>
      </c>
      <c r="H7">
        <v>1</v>
      </c>
      <c r="K7">
        <v>5</v>
      </c>
      <c r="P7" s="30">
        <v>0.5</v>
      </c>
      <c r="T7">
        <v>2</v>
      </c>
      <c r="AA7">
        <v>2</v>
      </c>
    </row>
    <row r="8" spans="1:23" ht="12.75">
      <c r="A8" t="s">
        <v>47</v>
      </c>
      <c r="H8">
        <v>0.5</v>
      </c>
      <c r="K8">
        <v>1</v>
      </c>
      <c r="N8" s="9">
        <v>2</v>
      </c>
      <c r="O8">
        <v>1</v>
      </c>
      <c r="P8" s="34">
        <v>2</v>
      </c>
      <c r="Q8">
        <v>1</v>
      </c>
      <c r="S8">
        <v>1</v>
      </c>
      <c r="W8">
        <v>0.5</v>
      </c>
    </row>
    <row r="9" spans="1:31" ht="12.75">
      <c r="A9" t="s">
        <v>48</v>
      </c>
      <c r="F9">
        <v>1</v>
      </c>
      <c r="G9">
        <v>1</v>
      </c>
      <c r="H9">
        <v>1</v>
      </c>
      <c r="K9">
        <v>1</v>
      </c>
      <c r="M9">
        <v>0.5</v>
      </c>
      <c r="N9" s="9">
        <v>1</v>
      </c>
      <c r="O9">
        <v>1</v>
      </c>
      <c r="P9" s="29">
        <v>1.5</v>
      </c>
      <c r="Q9">
        <v>1</v>
      </c>
      <c r="AD9">
        <v>0.5</v>
      </c>
      <c r="AE9">
        <v>0.5</v>
      </c>
    </row>
    <row r="10" spans="1:23" ht="12.75">
      <c r="A10" t="s">
        <v>52</v>
      </c>
      <c r="P10" s="29">
        <v>1</v>
      </c>
      <c r="S10">
        <v>2</v>
      </c>
      <c r="W10">
        <v>1</v>
      </c>
    </row>
    <row r="11" spans="1:16" ht="12.75">
      <c r="A11" t="s">
        <v>53</v>
      </c>
      <c r="C11" s="9">
        <v>1</v>
      </c>
      <c r="F11">
        <v>1</v>
      </c>
      <c r="H11">
        <v>1</v>
      </c>
      <c r="K11">
        <v>1</v>
      </c>
      <c r="L11">
        <v>1</v>
      </c>
      <c r="M11">
        <v>1</v>
      </c>
      <c r="P11" s="29">
        <v>1</v>
      </c>
    </row>
    <row r="12" spans="1:32" ht="12.75">
      <c r="A12" t="s">
        <v>54</v>
      </c>
      <c r="B12">
        <v>2</v>
      </c>
      <c r="C12" s="9">
        <v>2</v>
      </c>
      <c r="F12">
        <v>3</v>
      </c>
      <c r="H12">
        <v>1</v>
      </c>
      <c r="I12">
        <v>3</v>
      </c>
      <c r="K12">
        <v>1</v>
      </c>
      <c r="L12">
        <v>1</v>
      </c>
      <c r="M12">
        <v>1</v>
      </c>
      <c r="N12" s="9">
        <v>1.5</v>
      </c>
      <c r="O12">
        <v>0.5</v>
      </c>
      <c r="R12">
        <v>2</v>
      </c>
      <c r="T12">
        <v>2</v>
      </c>
      <c r="AF12">
        <v>1</v>
      </c>
    </row>
    <row r="13" spans="1:23" ht="12.75">
      <c r="A13" t="s">
        <v>57</v>
      </c>
      <c r="B13">
        <v>2</v>
      </c>
      <c r="C13" s="9">
        <v>5</v>
      </c>
      <c r="D13" s="11">
        <v>5</v>
      </c>
      <c r="F13">
        <v>2</v>
      </c>
      <c r="G13">
        <v>5</v>
      </c>
      <c r="H13">
        <v>4</v>
      </c>
      <c r="I13">
        <v>3</v>
      </c>
      <c r="K13">
        <v>5</v>
      </c>
      <c r="L13">
        <v>4</v>
      </c>
      <c r="M13">
        <v>4</v>
      </c>
      <c r="N13" s="9">
        <v>1</v>
      </c>
      <c r="O13">
        <v>1</v>
      </c>
      <c r="T13">
        <v>7</v>
      </c>
      <c r="U13">
        <v>4</v>
      </c>
      <c r="W13">
        <v>3</v>
      </c>
    </row>
    <row r="14" spans="1:24" ht="12.75">
      <c r="A14" t="s">
        <v>58</v>
      </c>
      <c r="B14">
        <v>0.5</v>
      </c>
      <c r="C14" s="9">
        <v>1</v>
      </c>
      <c r="E14" s="11">
        <v>1</v>
      </c>
      <c r="F14">
        <v>1</v>
      </c>
      <c r="I14">
        <v>0.5</v>
      </c>
      <c r="O14">
        <v>1</v>
      </c>
      <c r="P14" s="34">
        <v>1</v>
      </c>
      <c r="Q14">
        <v>1</v>
      </c>
      <c r="X14">
        <v>1</v>
      </c>
    </row>
    <row r="15" spans="1:20" ht="12.75">
      <c r="A15" t="s">
        <v>60</v>
      </c>
      <c r="C15" s="9">
        <v>1</v>
      </c>
      <c r="K15">
        <v>2</v>
      </c>
      <c r="L15">
        <v>2</v>
      </c>
      <c r="M15">
        <v>1</v>
      </c>
      <c r="N15" s="9">
        <v>1</v>
      </c>
      <c r="P15" s="30">
        <v>2</v>
      </c>
      <c r="T15">
        <v>1</v>
      </c>
    </row>
    <row r="16" spans="1:20" ht="12.75">
      <c r="A16" t="s">
        <v>61</v>
      </c>
      <c r="B16">
        <v>1</v>
      </c>
      <c r="C16" s="9">
        <v>1</v>
      </c>
      <c r="E16" s="11">
        <v>2</v>
      </c>
      <c r="F16">
        <v>1</v>
      </c>
      <c r="G16">
        <v>1</v>
      </c>
      <c r="H16">
        <v>1</v>
      </c>
      <c r="I16">
        <v>1</v>
      </c>
      <c r="K16">
        <v>2</v>
      </c>
      <c r="L16">
        <v>2</v>
      </c>
      <c r="M16">
        <v>2</v>
      </c>
      <c r="N16" s="9">
        <v>2</v>
      </c>
      <c r="O16">
        <v>3</v>
      </c>
      <c r="P16" s="29">
        <v>1</v>
      </c>
      <c r="Q16">
        <v>2</v>
      </c>
      <c r="T16">
        <v>2</v>
      </c>
    </row>
    <row r="17" spans="1:22" ht="12.75">
      <c r="A17" t="s">
        <v>62</v>
      </c>
      <c r="C17" s="9">
        <v>2</v>
      </c>
      <c r="E17" s="11">
        <v>4</v>
      </c>
      <c r="F17">
        <v>1</v>
      </c>
      <c r="G17">
        <v>1</v>
      </c>
      <c r="H17">
        <v>1</v>
      </c>
      <c r="N17" s="9">
        <v>2</v>
      </c>
      <c r="O17">
        <v>1</v>
      </c>
      <c r="P17" s="29">
        <v>1</v>
      </c>
      <c r="Q17">
        <v>1</v>
      </c>
      <c r="T17">
        <v>2</v>
      </c>
      <c r="V17">
        <v>1</v>
      </c>
    </row>
    <row r="18" spans="1:18" ht="12.75">
      <c r="A18" t="s">
        <v>63</v>
      </c>
      <c r="B18">
        <v>1</v>
      </c>
      <c r="H18">
        <v>0.5</v>
      </c>
      <c r="K18">
        <v>1</v>
      </c>
      <c r="L18">
        <v>1</v>
      </c>
      <c r="M18">
        <v>1</v>
      </c>
      <c r="N18" s="9">
        <v>1</v>
      </c>
      <c r="R18">
        <v>0.5</v>
      </c>
    </row>
    <row r="19" spans="1:32" ht="12.75">
      <c r="A19" t="s">
        <v>64</v>
      </c>
      <c r="K19">
        <v>2</v>
      </c>
      <c r="L19">
        <v>2</v>
      </c>
      <c r="M19">
        <v>0.5</v>
      </c>
      <c r="P19" s="29">
        <v>0.5</v>
      </c>
      <c r="Q19">
        <v>0.5</v>
      </c>
      <c r="S19">
        <v>2</v>
      </c>
      <c r="AF19">
        <v>2</v>
      </c>
    </row>
    <row r="20" spans="1:20" ht="12.75">
      <c r="A20" t="s">
        <v>66</v>
      </c>
      <c r="B20">
        <v>1</v>
      </c>
      <c r="O20">
        <v>3</v>
      </c>
      <c r="T20">
        <v>1</v>
      </c>
    </row>
    <row r="21" spans="1:19" ht="12.75">
      <c r="A21" t="s">
        <v>67</v>
      </c>
      <c r="B21">
        <v>1</v>
      </c>
      <c r="G21">
        <v>1</v>
      </c>
      <c r="H21">
        <v>1</v>
      </c>
      <c r="K21">
        <v>1</v>
      </c>
      <c r="L21">
        <v>1</v>
      </c>
      <c r="M21">
        <v>1</v>
      </c>
      <c r="N21" s="9">
        <v>1</v>
      </c>
      <c r="S21">
        <v>2</v>
      </c>
    </row>
    <row r="22" spans="1:14" ht="12.75">
      <c r="A22" t="s">
        <v>68</v>
      </c>
      <c r="C22" s="9">
        <v>1</v>
      </c>
      <c r="E22" s="11">
        <v>1</v>
      </c>
      <c r="F22">
        <v>1</v>
      </c>
      <c r="G22">
        <v>1</v>
      </c>
      <c r="H22">
        <v>1</v>
      </c>
      <c r="K22">
        <v>3</v>
      </c>
      <c r="L22">
        <v>1</v>
      </c>
      <c r="M22">
        <v>1</v>
      </c>
      <c r="N22" s="9">
        <v>0.5</v>
      </c>
    </row>
    <row r="23" spans="1:19" ht="12.75">
      <c r="A23" t="s">
        <v>69</v>
      </c>
      <c r="H23">
        <v>1</v>
      </c>
      <c r="Q23">
        <v>4</v>
      </c>
      <c r="S23">
        <v>2</v>
      </c>
    </row>
    <row r="24" spans="1:10" ht="12.75">
      <c r="A24" t="s">
        <v>70</v>
      </c>
      <c r="B24">
        <v>2</v>
      </c>
      <c r="F24">
        <v>1</v>
      </c>
      <c r="H24">
        <v>2</v>
      </c>
      <c r="J24">
        <v>1</v>
      </c>
    </row>
    <row r="25" spans="1:32" ht="12.75">
      <c r="A25" t="s">
        <v>72</v>
      </c>
      <c r="E25" s="11">
        <v>1</v>
      </c>
      <c r="F25">
        <v>1</v>
      </c>
      <c r="H25">
        <v>0.5</v>
      </c>
      <c r="M25">
        <v>0.5</v>
      </c>
      <c r="N25" s="9">
        <v>2</v>
      </c>
      <c r="O25">
        <v>1</v>
      </c>
      <c r="Q25">
        <v>0.5</v>
      </c>
      <c r="AF25">
        <v>1</v>
      </c>
    </row>
    <row r="26" spans="1:32" ht="12.75">
      <c r="A26" t="s">
        <v>73</v>
      </c>
      <c r="B26">
        <v>2</v>
      </c>
      <c r="C26" s="9">
        <v>2</v>
      </c>
      <c r="D26" s="11">
        <v>2</v>
      </c>
      <c r="F26">
        <v>2</v>
      </c>
      <c r="G26">
        <v>2</v>
      </c>
      <c r="H26">
        <v>2</v>
      </c>
      <c r="I26">
        <v>2</v>
      </c>
      <c r="K26">
        <v>4</v>
      </c>
      <c r="L26">
        <v>4</v>
      </c>
      <c r="M26">
        <v>1</v>
      </c>
      <c r="N26" s="9">
        <v>2</v>
      </c>
      <c r="P26" s="29">
        <v>1</v>
      </c>
      <c r="Q26">
        <v>1</v>
      </c>
      <c r="S26">
        <v>3</v>
      </c>
      <c r="T26">
        <v>4</v>
      </c>
      <c r="W26">
        <v>2</v>
      </c>
      <c r="AF26">
        <v>1</v>
      </c>
    </row>
    <row r="27" spans="1:32" ht="12.75">
      <c r="A27" t="s">
        <v>75</v>
      </c>
      <c r="C27" s="9">
        <v>0.5</v>
      </c>
      <c r="K27">
        <v>0.5</v>
      </c>
      <c r="L27">
        <v>0.5</v>
      </c>
      <c r="M27">
        <v>0.5</v>
      </c>
      <c r="O27">
        <v>0.5</v>
      </c>
      <c r="T27">
        <v>0.5</v>
      </c>
      <c r="AF27">
        <v>1</v>
      </c>
    </row>
    <row r="28" spans="1:36" ht="12.75">
      <c r="A28" t="s">
        <v>76</v>
      </c>
      <c r="B28">
        <v>2.5</v>
      </c>
      <c r="H28">
        <v>2.5</v>
      </c>
      <c r="O28">
        <v>2</v>
      </c>
      <c r="R28">
        <v>0.5</v>
      </c>
      <c r="S28">
        <v>3</v>
      </c>
      <c r="T28">
        <v>2.5</v>
      </c>
      <c r="AA28">
        <v>1</v>
      </c>
      <c r="AF28">
        <v>1.5</v>
      </c>
      <c r="AI28">
        <v>0.5</v>
      </c>
      <c r="AJ28">
        <v>0.5</v>
      </c>
    </row>
    <row r="29" spans="1:33" ht="12.75">
      <c r="A29" t="s">
        <v>77</v>
      </c>
      <c r="B29">
        <v>1</v>
      </c>
      <c r="C29" s="9">
        <v>1</v>
      </c>
      <c r="G29">
        <v>0.5</v>
      </c>
      <c r="H29">
        <v>0.5</v>
      </c>
      <c r="L29">
        <v>1</v>
      </c>
      <c r="M29">
        <v>1</v>
      </c>
      <c r="Q29">
        <v>0.5</v>
      </c>
      <c r="R29">
        <v>1</v>
      </c>
      <c r="T29">
        <v>1</v>
      </c>
      <c r="Z29">
        <v>0.5</v>
      </c>
      <c r="AA29">
        <v>0.5</v>
      </c>
      <c r="AD29">
        <v>0.5</v>
      </c>
      <c r="AF29">
        <v>2</v>
      </c>
      <c r="AG29">
        <v>1</v>
      </c>
    </row>
    <row r="30" spans="1:22" ht="12.75">
      <c r="A30" t="s">
        <v>79</v>
      </c>
      <c r="C30" s="9">
        <v>0.5</v>
      </c>
      <c r="E30" s="11">
        <v>1</v>
      </c>
      <c r="F30">
        <v>1</v>
      </c>
      <c r="I30">
        <v>0.5</v>
      </c>
      <c r="J30">
        <v>0.5</v>
      </c>
      <c r="N30" s="9">
        <v>0.5</v>
      </c>
      <c r="P30" s="30">
        <v>0.5</v>
      </c>
      <c r="Q30">
        <v>0.5</v>
      </c>
      <c r="V30">
        <v>0.5</v>
      </c>
    </row>
    <row r="31" spans="1:34" ht="12.75">
      <c r="A31" t="s">
        <v>81</v>
      </c>
      <c r="B31">
        <v>1</v>
      </c>
      <c r="H31">
        <v>1</v>
      </c>
      <c r="M31">
        <v>1</v>
      </c>
      <c r="P31" s="29">
        <v>2</v>
      </c>
      <c r="T31">
        <v>1</v>
      </c>
      <c r="AH31">
        <v>1</v>
      </c>
    </row>
    <row r="32" spans="1:23" ht="12.75">
      <c r="A32" t="s">
        <v>83</v>
      </c>
      <c r="C32" s="9">
        <v>2</v>
      </c>
      <c r="E32" s="11">
        <v>2</v>
      </c>
      <c r="F32">
        <v>2</v>
      </c>
      <c r="G32">
        <v>2</v>
      </c>
      <c r="I32">
        <v>4</v>
      </c>
      <c r="K32">
        <v>1</v>
      </c>
      <c r="L32">
        <v>2</v>
      </c>
      <c r="M32">
        <v>3</v>
      </c>
      <c r="R32">
        <v>3</v>
      </c>
      <c r="T32">
        <v>1</v>
      </c>
      <c r="W32">
        <v>1</v>
      </c>
    </row>
    <row r="33" spans="1:19" ht="12.75">
      <c r="A33" t="s">
        <v>84</v>
      </c>
      <c r="L33">
        <v>1</v>
      </c>
      <c r="P33" s="29">
        <v>2</v>
      </c>
      <c r="Q33">
        <v>1</v>
      </c>
      <c r="S33">
        <v>1</v>
      </c>
    </row>
    <row r="34" spans="1:14" ht="12.75">
      <c r="A34" t="s">
        <v>85</v>
      </c>
      <c r="N34" s="9">
        <v>4</v>
      </c>
    </row>
    <row r="35" spans="1:34" ht="12.75">
      <c r="A35" t="s">
        <v>86</v>
      </c>
      <c r="B35">
        <v>1</v>
      </c>
      <c r="F35">
        <v>1</v>
      </c>
      <c r="H35">
        <v>2</v>
      </c>
      <c r="Q35">
        <v>1</v>
      </c>
      <c r="R35">
        <v>1</v>
      </c>
      <c r="S35">
        <v>1</v>
      </c>
      <c r="T35">
        <v>1</v>
      </c>
      <c r="AA35">
        <v>1</v>
      </c>
      <c r="AC35">
        <v>1</v>
      </c>
      <c r="AH35">
        <v>0.5</v>
      </c>
    </row>
    <row r="36" spans="1:33" ht="12.75">
      <c r="A36" t="s">
        <v>45</v>
      </c>
      <c r="C36" s="9">
        <v>0.5</v>
      </c>
      <c r="F36">
        <v>0.5</v>
      </c>
      <c r="G36">
        <v>0.5</v>
      </c>
      <c r="K36">
        <v>0.5</v>
      </c>
      <c r="L36">
        <v>0.5</v>
      </c>
      <c r="T36">
        <v>0.5</v>
      </c>
      <c r="AG36">
        <v>1</v>
      </c>
    </row>
    <row r="37" spans="1:23" ht="12.75">
      <c r="A37" t="s">
        <v>87</v>
      </c>
      <c r="G37">
        <v>1</v>
      </c>
      <c r="K37">
        <v>1</v>
      </c>
      <c r="L37">
        <v>1</v>
      </c>
      <c r="M37">
        <v>1</v>
      </c>
      <c r="P37" s="29">
        <v>1</v>
      </c>
      <c r="S37">
        <v>2</v>
      </c>
      <c r="U37">
        <v>1</v>
      </c>
      <c r="W37">
        <v>1</v>
      </c>
    </row>
    <row r="38" spans="1:32" ht="12.75">
      <c r="A38" t="s">
        <v>88</v>
      </c>
      <c r="B38">
        <v>1</v>
      </c>
      <c r="C38" s="9">
        <v>1</v>
      </c>
      <c r="D38" s="11">
        <v>1</v>
      </c>
      <c r="G38">
        <v>2</v>
      </c>
      <c r="H38">
        <v>1</v>
      </c>
      <c r="I38">
        <v>1</v>
      </c>
      <c r="K38">
        <v>1</v>
      </c>
      <c r="L38">
        <v>1</v>
      </c>
      <c r="N38" s="9">
        <v>1</v>
      </c>
      <c r="S38">
        <v>3</v>
      </c>
      <c r="T38">
        <v>1</v>
      </c>
      <c r="AF38">
        <v>2</v>
      </c>
    </row>
    <row r="39" spans="1:19" ht="12.75">
      <c r="A39" t="s">
        <v>90</v>
      </c>
      <c r="F39">
        <v>1</v>
      </c>
      <c r="K39">
        <v>1</v>
      </c>
      <c r="L39">
        <v>1</v>
      </c>
      <c r="M39">
        <v>1</v>
      </c>
      <c r="N39" s="9">
        <v>2</v>
      </c>
      <c r="P39" s="29">
        <v>0.5</v>
      </c>
      <c r="S39">
        <v>2</v>
      </c>
    </row>
    <row r="40" spans="1:32" ht="12.75">
      <c r="A40" t="s">
        <v>91</v>
      </c>
      <c r="AF40">
        <v>5</v>
      </c>
    </row>
    <row r="41" spans="1:20" ht="12.75">
      <c r="A41" t="s">
        <v>92</v>
      </c>
      <c r="C41" s="9">
        <v>1</v>
      </c>
      <c r="E41" s="11">
        <v>1</v>
      </c>
      <c r="F41">
        <v>2</v>
      </c>
      <c r="H41">
        <v>1</v>
      </c>
      <c r="K41">
        <v>2</v>
      </c>
      <c r="L41">
        <v>1</v>
      </c>
      <c r="N41" s="9">
        <v>1</v>
      </c>
      <c r="O41">
        <v>1</v>
      </c>
      <c r="S41">
        <v>2</v>
      </c>
      <c r="T41">
        <v>1</v>
      </c>
    </row>
    <row r="42" spans="1:19" ht="12.75">
      <c r="A42" t="s">
        <v>93</v>
      </c>
      <c r="K42">
        <v>2</v>
      </c>
      <c r="S42">
        <v>2</v>
      </c>
    </row>
    <row r="43" spans="1:32" ht="12.75">
      <c r="A43" t="s">
        <v>94</v>
      </c>
      <c r="B43">
        <v>0.5</v>
      </c>
      <c r="C43" s="9">
        <v>0.5</v>
      </c>
      <c r="F43">
        <v>0.5</v>
      </c>
      <c r="H43">
        <v>0.5</v>
      </c>
      <c r="K43">
        <v>0.5</v>
      </c>
      <c r="L43">
        <v>0.5</v>
      </c>
      <c r="M43">
        <v>0.5</v>
      </c>
      <c r="T43">
        <v>0.5</v>
      </c>
      <c r="AF43">
        <v>2</v>
      </c>
    </row>
    <row r="44" spans="1:34" ht="12.75">
      <c r="A44" t="s">
        <v>95</v>
      </c>
      <c r="B44">
        <v>2</v>
      </c>
      <c r="C44" s="9">
        <v>1</v>
      </c>
      <c r="E44" s="11">
        <v>1</v>
      </c>
      <c r="H44">
        <v>1</v>
      </c>
      <c r="K44">
        <v>1</v>
      </c>
      <c r="M44">
        <v>1</v>
      </c>
      <c r="N44" s="9">
        <v>1</v>
      </c>
      <c r="O44">
        <v>2</v>
      </c>
      <c r="P44" s="30">
        <v>0.5</v>
      </c>
      <c r="Q44">
        <v>0.5</v>
      </c>
      <c r="T44">
        <v>1</v>
      </c>
      <c r="AH44">
        <v>1</v>
      </c>
    </row>
    <row r="45" spans="1:20" ht="12.75">
      <c r="A45" t="s">
        <v>96</v>
      </c>
      <c r="B45">
        <v>0.5</v>
      </c>
      <c r="C45" s="9">
        <v>0.5</v>
      </c>
      <c r="K45">
        <v>0.5</v>
      </c>
      <c r="L45">
        <v>0.5</v>
      </c>
      <c r="M45">
        <v>0.5</v>
      </c>
      <c r="T45">
        <v>0.5</v>
      </c>
    </row>
    <row r="46" spans="1:32" ht="12.75">
      <c r="A46" t="s">
        <v>97</v>
      </c>
      <c r="B46">
        <v>0.5</v>
      </c>
      <c r="C46" s="9">
        <v>0.5</v>
      </c>
      <c r="F46">
        <v>0.5</v>
      </c>
      <c r="K46">
        <v>1</v>
      </c>
      <c r="L46">
        <v>1</v>
      </c>
      <c r="N46" s="9">
        <v>1</v>
      </c>
      <c r="AF46">
        <v>1</v>
      </c>
    </row>
    <row r="47" spans="1:33" ht="12.75">
      <c r="A47" t="s">
        <v>98</v>
      </c>
      <c r="B47">
        <v>0.5</v>
      </c>
      <c r="C47" s="9">
        <v>0.5</v>
      </c>
      <c r="E47" s="11">
        <v>0.5</v>
      </c>
      <c r="F47">
        <v>0.5</v>
      </c>
      <c r="H47">
        <v>0.5</v>
      </c>
      <c r="K47">
        <v>1</v>
      </c>
      <c r="L47">
        <v>1</v>
      </c>
      <c r="M47">
        <v>1</v>
      </c>
      <c r="N47" s="9">
        <v>1</v>
      </c>
      <c r="O47">
        <v>1</v>
      </c>
      <c r="P47" s="30">
        <v>0.5</v>
      </c>
      <c r="Q47">
        <v>0.5</v>
      </c>
      <c r="S47">
        <v>1</v>
      </c>
      <c r="T47">
        <v>1</v>
      </c>
      <c r="W47">
        <v>1</v>
      </c>
      <c r="AF47">
        <v>0.5</v>
      </c>
      <c r="AG47">
        <v>1</v>
      </c>
    </row>
    <row r="48" spans="1:24" ht="12.75">
      <c r="A48" t="s">
        <v>99</v>
      </c>
      <c r="C48" s="9">
        <v>2</v>
      </c>
      <c r="E48" s="11">
        <v>2</v>
      </c>
      <c r="K48">
        <v>1</v>
      </c>
      <c r="Q48">
        <v>1.5</v>
      </c>
      <c r="T48">
        <v>1</v>
      </c>
      <c r="X48">
        <v>1</v>
      </c>
    </row>
    <row r="49" spans="1:23" ht="12.75">
      <c r="A49" t="s">
        <v>100</v>
      </c>
      <c r="B49">
        <v>2</v>
      </c>
      <c r="C49" s="9">
        <v>1</v>
      </c>
      <c r="D49" s="11">
        <v>1</v>
      </c>
      <c r="E49" s="11">
        <v>2</v>
      </c>
      <c r="F49">
        <v>2</v>
      </c>
      <c r="G49">
        <v>1</v>
      </c>
      <c r="H49">
        <v>2</v>
      </c>
      <c r="J49">
        <v>1</v>
      </c>
      <c r="M49">
        <v>2</v>
      </c>
      <c r="N49" s="9">
        <v>1</v>
      </c>
      <c r="O49">
        <v>1</v>
      </c>
      <c r="P49" s="30">
        <v>1</v>
      </c>
      <c r="Q49">
        <v>1</v>
      </c>
      <c r="T49">
        <v>1</v>
      </c>
      <c r="V49">
        <v>2</v>
      </c>
      <c r="W49">
        <v>1</v>
      </c>
    </row>
    <row r="50" spans="1:20" ht="12.75">
      <c r="A50" t="s">
        <v>101</v>
      </c>
      <c r="C50" s="9">
        <v>1</v>
      </c>
      <c r="H50">
        <v>1</v>
      </c>
      <c r="K50">
        <v>1</v>
      </c>
      <c r="L50">
        <v>1</v>
      </c>
      <c r="M50">
        <v>1</v>
      </c>
      <c r="S50">
        <v>1</v>
      </c>
      <c r="T50">
        <v>1</v>
      </c>
    </row>
    <row r="51" spans="1:20" ht="12.75">
      <c r="A51" t="s">
        <v>103</v>
      </c>
      <c r="C51" s="9">
        <v>5</v>
      </c>
      <c r="L51">
        <v>2</v>
      </c>
      <c r="M51">
        <v>2</v>
      </c>
      <c r="T51">
        <v>5</v>
      </c>
    </row>
    <row r="52" spans="1:32" ht="12.75">
      <c r="A52" t="s">
        <v>104</v>
      </c>
      <c r="C52" s="9">
        <v>1</v>
      </c>
      <c r="K52">
        <v>1</v>
      </c>
      <c r="AF52">
        <v>1</v>
      </c>
    </row>
    <row r="53" spans="1:32" ht="12.75">
      <c r="A53" t="s">
        <v>105</v>
      </c>
      <c r="AF53">
        <v>2</v>
      </c>
    </row>
    <row r="54" spans="1:23" ht="12.75">
      <c r="A54" t="s">
        <v>106</v>
      </c>
      <c r="C54" s="9">
        <v>2</v>
      </c>
      <c r="E54" s="11">
        <v>2</v>
      </c>
      <c r="F54">
        <v>2</v>
      </c>
      <c r="K54">
        <v>2</v>
      </c>
      <c r="L54">
        <v>2</v>
      </c>
      <c r="M54">
        <v>2</v>
      </c>
      <c r="N54" s="9">
        <v>1</v>
      </c>
      <c r="P54" s="29">
        <v>2</v>
      </c>
      <c r="Q54">
        <v>1</v>
      </c>
      <c r="S54">
        <v>2</v>
      </c>
      <c r="W54">
        <v>0.5</v>
      </c>
    </row>
    <row r="55" spans="1:33" ht="12.75">
      <c r="A55" t="s">
        <v>108</v>
      </c>
      <c r="C55" s="9">
        <v>2</v>
      </c>
      <c r="K55">
        <v>2</v>
      </c>
      <c r="L55">
        <v>2</v>
      </c>
      <c r="M55">
        <v>2</v>
      </c>
      <c r="S55">
        <v>3</v>
      </c>
      <c r="AF55">
        <v>3</v>
      </c>
      <c r="AG55">
        <v>2</v>
      </c>
    </row>
    <row r="56" spans="1:32" ht="12.75">
      <c r="A56" t="s">
        <v>109</v>
      </c>
      <c r="B56">
        <v>1</v>
      </c>
      <c r="C56" s="9">
        <v>2</v>
      </c>
      <c r="E56" s="11">
        <v>1</v>
      </c>
      <c r="H56">
        <v>1</v>
      </c>
      <c r="N56" s="9">
        <v>1</v>
      </c>
      <c r="O56">
        <v>1</v>
      </c>
      <c r="P56" s="30">
        <v>0.5</v>
      </c>
      <c r="Q56">
        <v>0.5</v>
      </c>
      <c r="S56">
        <v>2</v>
      </c>
      <c r="T56">
        <v>2</v>
      </c>
      <c r="W56">
        <v>0.5</v>
      </c>
      <c r="AF56">
        <v>1</v>
      </c>
    </row>
    <row r="57" spans="1:17" ht="12.75">
      <c r="A57" t="s">
        <v>111</v>
      </c>
      <c r="B57">
        <v>0.5</v>
      </c>
      <c r="C57" s="9">
        <v>0.5</v>
      </c>
      <c r="H57">
        <v>0.5</v>
      </c>
      <c r="Q57">
        <v>0.5</v>
      </c>
    </row>
    <row r="58" spans="1:15" ht="12.75">
      <c r="A58" t="s">
        <v>112</v>
      </c>
      <c r="O58">
        <v>8</v>
      </c>
    </row>
    <row r="59" spans="1:33" ht="12.75">
      <c r="A59" t="s">
        <v>113</v>
      </c>
      <c r="B59">
        <v>2</v>
      </c>
      <c r="G59">
        <v>1</v>
      </c>
      <c r="M59">
        <v>1</v>
      </c>
      <c r="O59">
        <v>1</v>
      </c>
      <c r="U59">
        <v>1</v>
      </c>
      <c r="Y59">
        <v>1</v>
      </c>
      <c r="AG59">
        <v>2</v>
      </c>
    </row>
    <row r="60" spans="1:17" ht="12.75">
      <c r="A60" t="s">
        <v>114</v>
      </c>
      <c r="F60">
        <v>0.5</v>
      </c>
      <c r="H60">
        <v>0.5</v>
      </c>
      <c r="N60" s="9">
        <v>0.5</v>
      </c>
      <c r="O60">
        <v>0.5</v>
      </c>
      <c r="Q60">
        <v>0.5</v>
      </c>
    </row>
    <row r="61" spans="1:20" ht="12.75">
      <c r="A61" t="s">
        <v>115</v>
      </c>
      <c r="C61" s="9">
        <v>2</v>
      </c>
      <c r="D61" s="11">
        <v>2</v>
      </c>
      <c r="F61">
        <v>1</v>
      </c>
      <c r="G61">
        <v>2</v>
      </c>
      <c r="I61">
        <v>1</v>
      </c>
      <c r="K61">
        <v>1</v>
      </c>
      <c r="L61">
        <v>1</v>
      </c>
      <c r="M61">
        <v>1</v>
      </c>
      <c r="N61" s="9">
        <v>1</v>
      </c>
      <c r="O61">
        <v>1</v>
      </c>
      <c r="S61">
        <v>3</v>
      </c>
      <c r="T61">
        <v>1</v>
      </c>
    </row>
    <row r="62" spans="1:20" ht="12.75">
      <c r="A62" t="s">
        <v>116</v>
      </c>
      <c r="C62" s="9">
        <v>3</v>
      </c>
      <c r="E62" s="11">
        <v>2</v>
      </c>
      <c r="H62">
        <v>2</v>
      </c>
      <c r="K62">
        <v>1</v>
      </c>
      <c r="N62" s="9">
        <v>0.5</v>
      </c>
      <c r="T62">
        <v>3</v>
      </c>
    </row>
    <row r="63" spans="1:20" ht="12.75">
      <c r="A63" t="s">
        <v>117</v>
      </c>
      <c r="B63">
        <v>1</v>
      </c>
      <c r="C63" s="9">
        <v>1</v>
      </c>
      <c r="F63">
        <v>0.5</v>
      </c>
      <c r="K63">
        <v>1</v>
      </c>
      <c r="M63">
        <v>0.5</v>
      </c>
      <c r="Q63">
        <v>0.5</v>
      </c>
      <c r="T63">
        <v>1</v>
      </c>
    </row>
    <row r="64" spans="1:21" ht="12.75">
      <c r="A64" t="s">
        <v>118</v>
      </c>
      <c r="C64" s="9">
        <v>3</v>
      </c>
      <c r="E64" s="11">
        <v>2</v>
      </c>
      <c r="F64">
        <v>1.5</v>
      </c>
      <c r="H64">
        <v>1</v>
      </c>
      <c r="S64">
        <v>2</v>
      </c>
      <c r="U64">
        <v>1</v>
      </c>
    </row>
    <row r="65" spans="1:21" ht="12.75">
      <c r="A65" t="s">
        <v>119</v>
      </c>
      <c r="B65">
        <v>1</v>
      </c>
      <c r="C65" s="9">
        <v>1</v>
      </c>
      <c r="F65">
        <v>1</v>
      </c>
      <c r="G65">
        <v>1</v>
      </c>
      <c r="L65">
        <v>1</v>
      </c>
      <c r="M65">
        <v>0.5</v>
      </c>
      <c r="N65" s="9">
        <v>3</v>
      </c>
      <c r="O65">
        <v>3</v>
      </c>
      <c r="P65" s="29">
        <v>2</v>
      </c>
      <c r="Q65">
        <v>1</v>
      </c>
      <c r="S65">
        <v>5</v>
      </c>
      <c r="T65">
        <v>2</v>
      </c>
      <c r="U65" t="s">
        <v>172</v>
      </c>
    </row>
    <row r="66" spans="1:23" ht="12.75">
      <c r="A66" t="s">
        <v>121</v>
      </c>
      <c r="C66" s="9">
        <v>1</v>
      </c>
      <c r="E66" s="11">
        <v>1</v>
      </c>
      <c r="L66">
        <v>2</v>
      </c>
      <c r="M66">
        <v>2</v>
      </c>
      <c r="N66" s="9">
        <v>1</v>
      </c>
      <c r="O66">
        <v>3</v>
      </c>
      <c r="P66" s="29">
        <v>2</v>
      </c>
      <c r="Q66">
        <v>1</v>
      </c>
      <c r="S66">
        <v>5</v>
      </c>
      <c r="T66">
        <v>1</v>
      </c>
      <c r="W66">
        <v>1</v>
      </c>
    </row>
    <row r="67" spans="1:24" ht="12.75">
      <c r="A67" t="s">
        <v>122</v>
      </c>
      <c r="B67">
        <v>2</v>
      </c>
      <c r="C67" s="9">
        <v>2</v>
      </c>
      <c r="K67">
        <v>2</v>
      </c>
      <c r="L67">
        <v>2</v>
      </c>
      <c r="M67">
        <v>2</v>
      </c>
      <c r="P67" s="30">
        <v>1</v>
      </c>
      <c r="S67">
        <v>1</v>
      </c>
      <c r="T67">
        <v>1</v>
      </c>
      <c r="X67">
        <v>1</v>
      </c>
    </row>
    <row r="68" spans="1:32" ht="12.75">
      <c r="A68" t="s">
        <v>155</v>
      </c>
      <c r="C68" s="9">
        <v>2</v>
      </c>
      <c r="E68" s="11">
        <v>2</v>
      </c>
      <c r="F68">
        <v>1</v>
      </c>
      <c r="K68">
        <v>2</v>
      </c>
      <c r="L68">
        <v>2</v>
      </c>
      <c r="M68">
        <v>1</v>
      </c>
      <c r="P68" s="29">
        <v>0.5</v>
      </c>
      <c r="AF68">
        <v>1</v>
      </c>
    </row>
    <row r="69" spans="1:22" ht="12.75">
      <c r="A69" t="s">
        <v>123</v>
      </c>
      <c r="B69">
        <v>1</v>
      </c>
      <c r="C69" s="9">
        <v>2</v>
      </c>
      <c r="E69" s="11">
        <v>1</v>
      </c>
      <c r="F69">
        <v>2</v>
      </c>
      <c r="G69">
        <v>1</v>
      </c>
      <c r="H69">
        <v>1</v>
      </c>
      <c r="N69" s="9">
        <v>1</v>
      </c>
      <c r="P69" s="30">
        <v>1</v>
      </c>
      <c r="Q69">
        <v>1</v>
      </c>
      <c r="V69">
        <v>2</v>
      </c>
    </row>
    <row r="70" spans="1:20" ht="12.75">
      <c r="A70" t="s">
        <v>125</v>
      </c>
      <c r="B70">
        <v>1</v>
      </c>
      <c r="C70" s="9">
        <v>1</v>
      </c>
      <c r="M70">
        <v>1</v>
      </c>
      <c r="P70" s="30">
        <v>0.5</v>
      </c>
      <c r="S70">
        <v>2</v>
      </c>
      <c r="T70">
        <v>1</v>
      </c>
    </row>
    <row r="71" spans="1:23" ht="12.75">
      <c r="A71" t="s">
        <v>126</v>
      </c>
      <c r="K71">
        <v>1</v>
      </c>
      <c r="L71">
        <v>1</v>
      </c>
      <c r="M71">
        <v>1</v>
      </c>
      <c r="N71" s="9">
        <v>1</v>
      </c>
      <c r="O71">
        <v>1</v>
      </c>
      <c r="P71" s="29">
        <v>1</v>
      </c>
      <c r="U71">
        <v>1</v>
      </c>
      <c r="W71">
        <v>1</v>
      </c>
    </row>
    <row r="72" spans="1:28" ht="12.75">
      <c r="A72" t="s">
        <v>127</v>
      </c>
      <c r="C72" s="9">
        <v>1</v>
      </c>
      <c r="F72">
        <v>1</v>
      </c>
      <c r="I72">
        <v>1</v>
      </c>
      <c r="K72">
        <v>1</v>
      </c>
      <c r="L72">
        <v>1</v>
      </c>
      <c r="M72">
        <v>1</v>
      </c>
      <c r="O72">
        <v>1</v>
      </c>
      <c r="P72" s="30">
        <v>0.5</v>
      </c>
      <c r="S72">
        <v>2</v>
      </c>
      <c r="U72">
        <v>1</v>
      </c>
      <c r="W72">
        <v>1</v>
      </c>
      <c r="X72">
        <v>1</v>
      </c>
      <c r="AB72">
        <v>1</v>
      </c>
    </row>
    <row r="73" spans="1:23" ht="12.75">
      <c r="A73" t="s">
        <v>128</v>
      </c>
      <c r="B73">
        <v>2</v>
      </c>
      <c r="E73" s="11">
        <v>2</v>
      </c>
      <c r="T73">
        <v>1</v>
      </c>
      <c r="U73">
        <v>2</v>
      </c>
      <c r="W73">
        <v>2</v>
      </c>
    </row>
    <row r="74" spans="1:32" ht="12.75">
      <c r="A74" t="s">
        <v>161</v>
      </c>
      <c r="E74" s="11">
        <v>2</v>
      </c>
      <c r="F74">
        <v>2</v>
      </c>
      <c r="H74">
        <v>1</v>
      </c>
      <c r="K74">
        <v>1</v>
      </c>
      <c r="L74">
        <v>1</v>
      </c>
      <c r="P74" s="30">
        <v>1</v>
      </c>
      <c r="Q74">
        <v>1</v>
      </c>
      <c r="T74">
        <v>1</v>
      </c>
      <c r="V74">
        <v>2</v>
      </c>
      <c r="AF74">
        <v>1</v>
      </c>
    </row>
    <row r="75" spans="1:36" ht="12.75">
      <c r="A75" t="s">
        <v>162</v>
      </c>
      <c r="B75">
        <v>1</v>
      </c>
      <c r="G75">
        <v>1</v>
      </c>
      <c r="H75">
        <v>1</v>
      </c>
      <c r="U75">
        <v>1</v>
      </c>
      <c r="AC75">
        <v>0.5</v>
      </c>
      <c r="AI75">
        <v>0.5</v>
      </c>
      <c r="AJ75">
        <v>0.5</v>
      </c>
    </row>
    <row r="76" spans="1:23" ht="12.75">
      <c r="A76" t="s">
        <v>169</v>
      </c>
      <c r="B76">
        <v>1</v>
      </c>
      <c r="D76" s="11">
        <v>2</v>
      </c>
      <c r="E76" s="11">
        <v>1</v>
      </c>
      <c r="F76" s="11">
        <v>0.5</v>
      </c>
      <c r="G76" s="11">
        <v>1</v>
      </c>
      <c r="I76">
        <v>2.5</v>
      </c>
      <c r="K76">
        <v>3.5</v>
      </c>
      <c r="L76">
        <v>1.5</v>
      </c>
      <c r="O76">
        <v>2.5</v>
      </c>
      <c r="P76" s="30">
        <v>0.5</v>
      </c>
      <c r="Q76">
        <v>2.5</v>
      </c>
      <c r="R76">
        <v>1</v>
      </c>
      <c r="S76">
        <v>2</v>
      </c>
      <c r="T76">
        <v>1.5</v>
      </c>
      <c r="V76">
        <v>2</v>
      </c>
      <c r="W76">
        <v>1</v>
      </c>
    </row>
    <row r="77" spans="1:28" ht="12.75">
      <c r="A77" s="27" t="s">
        <v>170</v>
      </c>
      <c r="E77" s="11">
        <v>2</v>
      </c>
      <c r="O77">
        <v>2</v>
      </c>
      <c r="T77">
        <v>2</v>
      </c>
      <c r="AB77">
        <v>1</v>
      </c>
    </row>
    <row r="78" spans="1:15" ht="12.75">
      <c r="A78" t="s">
        <v>171</v>
      </c>
      <c r="B78">
        <v>0.5</v>
      </c>
      <c r="D78" s="11">
        <v>0.5</v>
      </c>
      <c r="E78" s="11">
        <v>1</v>
      </c>
      <c r="I78">
        <v>0.5</v>
      </c>
      <c r="O78">
        <v>0.5</v>
      </c>
    </row>
    <row r="79" spans="1:19" ht="12.75">
      <c r="A79" t="s">
        <v>173</v>
      </c>
      <c r="P79" s="30">
        <v>0.5</v>
      </c>
      <c r="S79">
        <v>3</v>
      </c>
    </row>
    <row r="85" spans="2:44" ht="12.75">
      <c r="B85">
        <f>SUM(B2:B84)</f>
        <v>39</v>
      </c>
      <c r="C85" s="9">
        <f>SUM(C2:C84)</f>
        <v>69</v>
      </c>
      <c r="D85" s="11">
        <f>SUM(D2:D84)</f>
        <v>13.5</v>
      </c>
      <c r="E85" s="11">
        <f>SUM(E2:E84)</f>
        <v>43.5</v>
      </c>
      <c r="F85" s="11">
        <f>SUM(F2:F84)</f>
        <v>50</v>
      </c>
      <c r="G85" s="11">
        <f aca="true" t="shared" si="0" ref="G85:AO85">SUM(G2:G84)</f>
        <v>30</v>
      </c>
      <c r="H85">
        <f t="shared" si="0"/>
        <v>40.5</v>
      </c>
      <c r="I85">
        <f t="shared" si="0"/>
        <v>23</v>
      </c>
      <c r="J85">
        <f t="shared" si="0"/>
        <v>2.5</v>
      </c>
      <c r="K85">
        <f t="shared" si="0"/>
        <v>63.5</v>
      </c>
      <c r="L85">
        <f t="shared" si="0"/>
        <v>51.5</v>
      </c>
      <c r="M85">
        <f t="shared" si="0"/>
        <v>45</v>
      </c>
      <c r="N85" s="9">
        <f t="shared" si="0"/>
        <v>47.5</v>
      </c>
      <c r="O85">
        <f t="shared" si="0"/>
        <v>44.5</v>
      </c>
      <c r="P85" s="29">
        <f t="shared" si="0"/>
        <v>38.5</v>
      </c>
      <c r="Q85">
        <f t="shared" si="0"/>
        <v>29</v>
      </c>
      <c r="R85">
        <f t="shared" si="0"/>
        <v>9</v>
      </c>
      <c r="S85">
        <f t="shared" si="0"/>
        <v>85</v>
      </c>
      <c r="T85">
        <f t="shared" si="0"/>
        <v>64</v>
      </c>
      <c r="U85">
        <f t="shared" si="0"/>
        <v>12</v>
      </c>
      <c r="V85">
        <f t="shared" si="0"/>
        <v>9.5</v>
      </c>
      <c r="W85">
        <f t="shared" si="0"/>
        <v>17.5</v>
      </c>
      <c r="X85">
        <f t="shared" si="0"/>
        <v>4</v>
      </c>
      <c r="Y85">
        <f>SUM(Y2:Y84)</f>
        <v>1</v>
      </c>
      <c r="Z85">
        <f>SUM(Z2:Z84)</f>
        <v>3.5</v>
      </c>
      <c r="AA85">
        <f>SUM(AA2:AA84)</f>
        <v>6.5</v>
      </c>
      <c r="AB85">
        <f>SUM(AB2:AB84)</f>
        <v>2</v>
      </c>
      <c r="AC85">
        <f>SUM(AC2:AC84)</f>
        <v>5.5</v>
      </c>
      <c r="AD85">
        <f t="shared" si="0"/>
        <v>1</v>
      </c>
      <c r="AE85">
        <f t="shared" si="0"/>
        <v>0.5</v>
      </c>
      <c r="AF85">
        <f t="shared" si="0"/>
        <v>29</v>
      </c>
      <c r="AG85">
        <f t="shared" si="0"/>
        <v>7</v>
      </c>
      <c r="AH85">
        <f t="shared" si="0"/>
        <v>2.5</v>
      </c>
      <c r="AI85">
        <f t="shared" si="0"/>
        <v>1</v>
      </c>
      <c r="AJ85">
        <f t="shared" si="0"/>
        <v>1</v>
      </c>
      <c r="AK85">
        <f t="shared" si="0"/>
        <v>0</v>
      </c>
      <c r="AL85">
        <f t="shared" si="0"/>
        <v>0</v>
      </c>
      <c r="AM85">
        <f t="shared" si="0"/>
        <v>0</v>
      </c>
      <c r="AN85">
        <f t="shared" si="0"/>
        <v>0</v>
      </c>
      <c r="AO85">
        <f t="shared" si="0"/>
        <v>0</v>
      </c>
      <c r="AP85">
        <f>SUM(AP2:AP64)</f>
        <v>0</v>
      </c>
      <c r="AQ85">
        <f>SUM(AQ2:AQ64)</f>
        <v>0</v>
      </c>
      <c r="AR85">
        <f>SUM(AR2:AR64)</f>
        <v>0</v>
      </c>
    </row>
    <row r="87" spans="1:32" ht="12.75">
      <c r="A87" t="s">
        <v>120</v>
      </c>
      <c r="B87">
        <v>41</v>
      </c>
      <c r="C87" s="9">
        <v>0</v>
      </c>
      <c r="D87" s="11">
        <v>19</v>
      </c>
      <c r="E87" s="29">
        <v>50</v>
      </c>
      <c r="F87">
        <v>60</v>
      </c>
      <c r="G87">
        <v>40</v>
      </c>
      <c r="H87">
        <v>50</v>
      </c>
      <c r="I87">
        <v>30</v>
      </c>
      <c r="K87">
        <v>70</v>
      </c>
      <c r="L87">
        <v>60</v>
      </c>
      <c r="M87">
        <v>50</v>
      </c>
      <c r="N87" s="9">
        <v>0</v>
      </c>
      <c r="O87">
        <v>60</v>
      </c>
      <c r="P87" s="29">
        <v>40</v>
      </c>
      <c r="Q87">
        <v>40</v>
      </c>
      <c r="R87">
        <v>10</v>
      </c>
      <c r="S87">
        <v>100</v>
      </c>
      <c r="T87">
        <v>70</v>
      </c>
      <c r="U87">
        <v>20</v>
      </c>
      <c r="V87">
        <v>30</v>
      </c>
      <c r="W87">
        <v>30</v>
      </c>
      <c r="X87">
        <v>10</v>
      </c>
      <c r="Y87">
        <v>10</v>
      </c>
      <c r="AA87">
        <v>10</v>
      </c>
      <c r="AB87">
        <v>10</v>
      </c>
      <c r="AC87">
        <v>10</v>
      </c>
      <c r="AF87">
        <v>30</v>
      </c>
    </row>
  </sheetData>
  <sheetProtection/>
  <hyperlinks>
    <hyperlink ref="A77"/>
  </hyperlinks>
  <printOptions/>
  <pageMargins left="0.75" right="0.75" top="1" bottom="1" header="0.5" footer="0.5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</dc:creator>
  <cp:keywords/>
  <dc:description/>
  <cp:lastModifiedBy>User</cp:lastModifiedBy>
  <dcterms:created xsi:type="dcterms:W3CDTF">2013-12-14T16:45:27Z</dcterms:created>
  <dcterms:modified xsi:type="dcterms:W3CDTF">2014-03-20T06:15:50Z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