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<sst xmlns="http://schemas.openxmlformats.org/spreadsheetml/2006/main" count="785" uniqueCount="171">
  <si>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</si>
  <si>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</si>
  <si>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</si>
  <si>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</si>
  <si>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</si>
  <si>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</si>
  <si>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</si>
  <si>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</si>
  <si>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</si>
  <si>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</si>
  <si>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</si>
  <si>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</si>
  <si>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</si>
  <si>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</si>
  <si>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</si>
  <si>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</si>
  <si>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</si>
  <si>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</si>
  <si>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</si>
  <si>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</si>
  <si>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</si>
  <si>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</si>
  <si>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</si>
  <si>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</si>
  <si>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</si>
  <si>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</si>
  <si>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</si>
  <si>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</si>
  <si>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</si>
  <si>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</si>
  <si>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</si>
  <si>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</si>
  <si>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</si>
  <si>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</si>
  <si>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</si>
  <si>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</si>
  <si>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</si>
  <si>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</si>
  <si>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</si>
  <si>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</si>
  <si>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</si>
  <si>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</si>
  <si>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</si>
  <si>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</si>
  <si>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</si>
  <si>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</si>
  <si>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</si>
  <si>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</si>
  <si>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</si>
  <si>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</si>
  <si>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</si>
  <si>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</si>
  <si>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</si>
  <si>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</si>
  <si>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</si>
  <si>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</si>
  <si>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</si>
  <si>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</si>
  <si>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</si>
  <si>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</si>
  <si>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</si>
  <si>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</si>
  <si>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</si>
  <si>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</si>
  <si>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</si>
  <si>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</si>
  <si>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</si>
  <si>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</si>
  <si>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</si>
  <si>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</si>
  <si>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</si>
  <si>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</si>
  <si>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</si>
  <si>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</si>
  <si>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</si>
  <si>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</si>
  <si>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</si>
  <si>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</si>
  <si>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</si>
  <si>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</si>
  <si>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</si>
  <si>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</si>
  <si>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</si>
  <si>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</si>
  <si>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</si>
  <si>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</si>
  <si>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</si>
  <si>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</si>
  <si>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</si>
  <si>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</si>
  <si>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</si>
  <si>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</si>
  <si>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</si>
  <si>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</si>
  <si>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</si>
  <si>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</si>
  <si>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</si>
  <si>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</si>
  <si>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</si>
  <si>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</si>
  <si>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</si>
  <si>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</si>
  <si>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</si>
  <si>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</si>
  <si>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</si>
  <si>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</si>
  <si>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</si>
  <si>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</si>
  <si>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</si>
  <si>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</si>
  <si>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</si>
  <si>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</si>
  <si>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</si>
  <si>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</si>
  <si>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</si>
  <si>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</si>
  <si>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</si>
  <si>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</si>
  <si>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</si>
  <si>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</si>
  <si>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</si>
  <si>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</si>
  <si>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</si>
  <si>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</si>
  <si>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</si>
  <si>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</si>
  <si>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</si>
  <si>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</si>
  <si>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</si>
  <si>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</si>
  <si>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</si>
  <si>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</si>
  <si>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</si>
  <si>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</si>
  <si>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</si>
  <si>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</si>
  <si>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</si>
  <si>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</si>
  <si>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</si>
  <si>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</si>
  <si>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</si>
  <si>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</si>
  <si>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</si>
  <si>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</si>
  <si>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</si>
  <si>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</si>
  <si>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</si>
  <si>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</si>
  <si>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</si>
  <si>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</si>
  <si>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</si>
  <si>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</si>
  <si>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</si>
  <si>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</si>
  <si>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</si>
  <si>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103 шип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</si>
  <si>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</si>
  <si>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</si>
  <si>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</si>
  <si>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</si>
  <si>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</si>
  <si>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</si>
  <si>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</si>
  <si>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</si>
  <si>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</si>
  <si>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</si>
  <si>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</si>
  <si>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</si>
  <si>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урюк</t>
  </si>
  <si>
    <t>чернослив</t>
  </si>
  <si>
    <t>Персифона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</si>
</sst>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15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15" applyFill="1" applyAlignment="1">
      <alignment/>
    </xf>
    <xf numFmtId="0" fontId="0" fillId="5" borderId="1" xfId="0" applyFill="1" applyBorder="1" applyAlignment="1">
      <alignment/>
    </xf>
    <xf numFmtId="1" fontId="0" fillId="5" borderId="1" xfId="0" applyNumberFormat="1" applyFill="1" applyBorder="1" applyAlignment="1">
      <alignment/>
    </xf>
    <xf numFmtId="1" fontId="1" fillId="5" borderId="0" xfId="0" applyNumberFormat="1" applyFont="1" applyFill="1" applyAlignment="1">
      <alignment/>
    </xf>
    <xf numFmtId="1" fontId="0" fillId="5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7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8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e=421947&amp;postdays=0&amp;postorder=asc&amp;start=190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44989" TargetMode="External" /><Relationship Id="rId65" Type="http://schemas.openxmlformats.org/officeDocument/2006/relationships/hyperlink" Target="http://blog.sibmama.ru/weblog_entry.php?r=4650944" TargetMode="External" /><Relationship Id="rId66" Type="http://schemas.openxmlformats.org/officeDocument/2006/relationships/hyperlink" Target="http://blog.sibmama.ru/weblog_entry.php?e=421947&amp;postdays=0&amp;postorder=asc&amp;start=21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20" TargetMode="External" /><Relationship Id="rId70" Type="http://schemas.openxmlformats.org/officeDocument/2006/relationships/hyperlink" Target="http://blog.sibmama.ru/weblog_entry.php?e=421947&amp;postdays=0&amp;postorder=asc&amp;start=20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70" TargetMode="External" /><Relationship Id="rId74" Type="http://schemas.openxmlformats.org/officeDocument/2006/relationships/hyperlink" Target="http://blog.sibmama.ru/weblog_entry.php?e=421947&amp;postdays=0&amp;postorder=asc&amp;start=290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2"/>
  <sheetViews>
    <sheetView tabSelected="1" workbookViewId="0" topLeftCell="A81">
      <selection activeCell="D162" sqref="D162"/>
    </sheetView>
  </sheetViews>
  <sheetFormatPr defaultColWidth="9.00390625" defaultRowHeight="12.75"/>
  <cols>
    <col min="19" max="19" width="9.125" style="24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3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0</v>
      </c>
      <c r="P2" s="4">
        <f>L2*M2</f>
        <v>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19" s="5" customFormat="1" ht="13.5" thickBot="1">
      <c r="Q4" s="5">
        <f>SUM(P2:P3)</f>
        <v>177</v>
      </c>
      <c r="S4" s="22">
        <f>Q4*1.05</f>
        <v>185.85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19</v>
      </c>
      <c r="L7">
        <v>7</v>
      </c>
      <c r="M7">
        <v>0</v>
      </c>
      <c r="P7" s="4">
        <f aca="true" t="shared" si="0" ref="P7:P14">L7*M7</f>
        <v>0</v>
      </c>
    </row>
    <row r="8" spans="7:16" ht="12.75">
      <c r="G8" t="s">
        <v>15</v>
      </c>
      <c r="L8">
        <v>2</v>
      </c>
      <c r="M8">
        <v>0</v>
      </c>
      <c r="P8" s="4">
        <f t="shared" si="0"/>
        <v>0</v>
      </c>
    </row>
    <row r="9" spans="7:16" ht="12.75">
      <c r="G9" t="s">
        <v>20</v>
      </c>
      <c r="L9">
        <v>2</v>
      </c>
      <c r="M9">
        <v>169</v>
      </c>
      <c r="P9" s="4">
        <f t="shared" si="0"/>
        <v>338</v>
      </c>
    </row>
    <row r="10" spans="7:16" ht="12.75">
      <c r="G10" t="s">
        <v>130</v>
      </c>
      <c r="L10">
        <v>2</v>
      </c>
      <c r="M10">
        <v>0</v>
      </c>
      <c r="P10" s="4">
        <f t="shared" si="0"/>
        <v>0</v>
      </c>
    </row>
    <row r="11" spans="7:16" ht="12.75">
      <c r="G11" t="s">
        <v>55</v>
      </c>
      <c r="L11">
        <v>2</v>
      </c>
      <c r="M11">
        <v>229</v>
      </c>
      <c r="P11" s="4">
        <f t="shared" si="0"/>
        <v>458</v>
      </c>
    </row>
    <row r="12" spans="7:16" ht="12.75">
      <c r="G12" t="s">
        <v>35</v>
      </c>
      <c r="L12">
        <v>1</v>
      </c>
      <c r="M12">
        <v>309</v>
      </c>
      <c r="P12" s="4">
        <f t="shared" si="0"/>
        <v>309</v>
      </c>
    </row>
    <row r="13" spans="7:16" ht="12.75">
      <c r="G13" t="s">
        <v>30</v>
      </c>
      <c r="L13">
        <v>1</v>
      </c>
      <c r="M13">
        <v>89</v>
      </c>
      <c r="P13" s="4">
        <f t="shared" si="0"/>
        <v>89</v>
      </c>
    </row>
    <row r="14" spans="7:16" ht="12.75">
      <c r="G14" t="s">
        <v>31</v>
      </c>
      <c r="L14">
        <v>1</v>
      </c>
      <c r="M14">
        <v>99</v>
      </c>
      <c r="P14" s="4">
        <f t="shared" si="0"/>
        <v>99</v>
      </c>
    </row>
    <row r="15" spans="16:19" s="5" customFormat="1" ht="13.5" thickBot="1">
      <c r="P15" s="6">
        <f aca="true" t="shared" si="1" ref="P15:P26">L15*M15</f>
        <v>0</v>
      </c>
      <c r="Q15" s="5">
        <f>SUM(P5:P14)</f>
        <v>2596</v>
      </c>
      <c r="S15" s="22">
        <f>Q15*1.1</f>
        <v>2855.6000000000004</v>
      </c>
    </row>
    <row r="16" spans="1:16" ht="12.75">
      <c r="A16" s="7" t="s">
        <v>22</v>
      </c>
      <c r="G16" t="s">
        <v>15</v>
      </c>
      <c r="L16">
        <v>1</v>
      </c>
      <c r="M16">
        <v>0</v>
      </c>
      <c r="P16" s="4">
        <f t="shared" si="1"/>
        <v>0</v>
      </c>
    </row>
    <row r="17" spans="7:16" ht="12.75">
      <c r="G17" t="s">
        <v>18</v>
      </c>
      <c r="L17">
        <v>2</v>
      </c>
      <c r="M17">
        <v>209</v>
      </c>
      <c r="P17" s="4">
        <f t="shared" si="1"/>
        <v>418</v>
      </c>
    </row>
    <row r="18" spans="7:16" ht="12.75">
      <c r="G18" t="s">
        <v>23</v>
      </c>
      <c r="L18">
        <v>1</v>
      </c>
      <c r="M18">
        <v>159</v>
      </c>
      <c r="P18" s="4">
        <f t="shared" si="1"/>
        <v>159</v>
      </c>
    </row>
    <row r="19" spans="7:16" ht="12.75">
      <c r="G19" t="s">
        <v>56</v>
      </c>
      <c r="L19">
        <v>3</v>
      </c>
      <c r="M19">
        <v>129</v>
      </c>
      <c r="P19" s="4">
        <f t="shared" si="1"/>
        <v>387</v>
      </c>
    </row>
    <row r="20" spans="16:19" s="5" customFormat="1" ht="13.5" thickBot="1">
      <c r="P20" s="6">
        <f t="shared" si="1"/>
        <v>0</v>
      </c>
      <c r="Q20" s="5">
        <f>SUM(P16:P19)</f>
        <v>964</v>
      </c>
      <c r="S20" s="22">
        <f>Q20*1.15</f>
        <v>1108.6</v>
      </c>
    </row>
    <row r="21" spans="1:16" ht="12.75">
      <c r="A21" s="7" t="s">
        <v>38</v>
      </c>
      <c r="G21" t="s">
        <v>39</v>
      </c>
      <c r="L21">
        <v>3</v>
      </c>
      <c r="M21">
        <v>0</v>
      </c>
      <c r="P21" s="4">
        <f t="shared" si="1"/>
        <v>0</v>
      </c>
    </row>
    <row r="22" spans="7:16" ht="12.75">
      <c r="G22" t="s">
        <v>18</v>
      </c>
      <c r="L22">
        <v>5</v>
      </c>
      <c r="M22">
        <v>209</v>
      </c>
      <c r="P22" s="4">
        <f t="shared" si="1"/>
        <v>1045</v>
      </c>
    </row>
    <row r="23" spans="7:16" ht="12.75">
      <c r="G23" t="s">
        <v>23</v>
      </c>
      <c r="L23">
        <v>2</v>
      </c>
      <c r="M23">
        <v>159</v>
      </c>
      <c r="P23" s="4">
        <f t="shared" si="1"/>
        <v>318</v>
      </c>
    </row>
    <row r="24" spans="7:16" ht="12.75">
      <c r="G24" t="s">
        <v>40</v>
      </c>
      <c r="P24" s="4">
        <f t="shared" si="1"/>
        <v>0</v>
      </c>
    </row>
    <row r="25" spans="7:16" ht="12.75">
      <c r="G25" t="s">
        <v>41</v>
      </c>
      <c r="P25" s="4">
        <f t="shared" si="1"/>
        <v>0</v>
      </c>
    </row>
    <row r="26" spans="7:16" ht="12.75">
      <c r="G26" t="s">
        <v>20</v>
      </c>
      <c r="L26">
        <v>2</v>
      </c>
      <c r="M26">
        <v>169</v>
      </c>
      <c r="P26" s="4">
        <f t="shared" si="1"/>
        <v>338</v>
      </c>
    </row>
    <row r="27" spans="7:16" ht="12.75">
      <c r="G27" t="s">
        <v>16</v>
      </c>
      <c r="N27">
        <v>5</v>
      </c>
      <c r="O27">
        <v>59</v>
      </c>
      <c r="P27">
        <f>N27*O27</f>
        <v>295</v>
      </c>
    </row>
    <row r="28" spans="7:16" ht="12.75">
      <c r="G28" t="s">
        <v>15</v>
      </c>
      <c r="L28">
        <v>1</v>
      </c>
      <c r="M28">
        <v>0</v>
      </c>
      <c r="P28" s="4">
        <f aca="true" t="shared" si="2" ref="P28:P49">L28*M28</f>
        <v>0</v>
      </c>
    </row>
    <row r="29" spans="7:16" ht="12.75">
      <c r="G29" t="s">
        <v>42</v>
      </c>
      <c r="L29">
        <v>3</v>
      </c>
      <c r="P29" s="4">
        <f t="shared" si="2"/>
        <v>0</v>
      </c>
    </row>
    <row r="30" spans="7:16" ht="12.75">
      <c r="G30" t="s">
        <v>43</v>
      </c>
      <c r="L30">
        <v>2</v>
      </c>
      <c r="P30" s="4">
        <f t="shared" si="2"/>
        <v>0</v>
      </c>
    </row>
    <row r="31" spans="7:16" ht="12.75">
      <c r="G31" t="s">
        <v>44</v>
      </c>
      <c r="L31">
        <v>4</v>
      </c>
      <c r="P31" s="4">
        <f t="shared" si="2"/>
        <v>0</v>
      </c>
    </row>
    <row r="32" spans="16:19" s="5" customFormat="1" ht="13.5" thickBot="1">
      <c r="P32" s="6">
        <f t="shared" si="2"/>
        <v>0</v>
      </c>
      <c r="Q32" s="5">
        <f>SUM(P21:P31)</f>
        <v>1996</v>
      </c>
      <c r="S32" s="22">
        <f>Q32*1.12</f>
        <v>2235.5200000000004</v>
      </c>
    </row>
    <row r="33" spans="1:16" ht="12.75">
      <c r="A33" s="7" t="s">
        <v>45</v>
      </c>
      <c r="G33" t="s">
        <v>18</v>
      </c>
      <c r="L33">
        <v>1</v>
      </c>
      <c r="M33">
        <v>209</v>
      </c>
      <c r="P33" s="4">
        <f t="shared" si="2"/>
        <v>209</v>
      </c>
    </row>
    <row r="34" spans="7:16" ht="12.75">
      <c r="G34" t="s">
        <v>23</v>
      </c>
      <c r="L34">
        <v>1</v>
      </c>
      <c r="M34">
        <v>159</v>
      </c>
      <c r="P34" s="4">
        <f t="shared" si="2"/>
        <v>159</v>
      </c>
    </row>
    <row r="35" spans="7:16" ht="12.75">
      <c r="G35" t="s">
        <v>27</v>
      </c>
      <c r="L35">
        <v>1</v>
      </c>
      <c r="M35">
        <v>219</v>
      </c>
      <c r="P35" s="4">
        <f t="shared" si="2"/>
        <v>219</v>
      </c>
    </row>
    <row r="36" spans="7:16" ht="12.75">
      <c r="G36" t="s">
        <v>20</v>
      </c>
      <c r="L36">
        <v>1</v>
      </c>
      <c r="M36">
        <v>169</v>
      </c>
      <c r="P36" s="4">
        <f t="shared" si="2"/>
        <v>169</v>
      </c>
    </row>
    <row r="37" spans="7:16" ht="12.75">
      <c r="G37" t="s">
        <v>39</v>
      </c>
      <c r="L37">
        <v>1</v>
      </c>
      <c r="M37">
        <v>0</v>
      </c>
      <c r="P37" s="4">
        <f t="shared" si="2"/>
        <v>0</v>
      </c>
    </row>
    <row r="38" spans="7:16" ht="12.75">
      <c r="G38" t="s">
        <v>19</v>
      </c>
      <c r="L38">
        <v>1</v>
      </c>
      <c r="M38">
        <v>0</v>
      </c>
      <c r="P38" s="4">
        <f t="shared" si="2"/>
        <v>0</v>
      </c>
    </row>
    <row r="39" spans="16:19" s="5" customFormat="1" ht="13.5" thickBot="1">
      <c r="P39" s="6">
        <f t="shared" si="2"/>
        <v>0</v>
      </c>
      <c r="Q39" s="5">
        <f>SUM(P33:P38)</f>
        <v>756</v>
      </c>
      <c r="S39" s="22">
        <f>Q39*1.1</f>
        <v>831.6</v>
      </c>
    </row>
    <row r="40" spans="1:16" ht="12.75">
      <c r="A40" s="7" t="s">
        <v>46</v>
      </c>
      <c r="G40" t="s">
        <v>18</v>
      </c>
      <c r="L40">
        <v>1</v>
      </c>
      <c r="M40">
        <v>209</v>
      </c>
      <c r="P40" s="4">
        <f t="shared" si="2"/>
        <v>209</v>
      </c>
    </row>
    <row r="41" spans="7:16" ht="12.75">
      <c r="G41" t="s">
        <v>27</v>
      </c>
      <c r="L41">
        <v>1</v>
      </c>
      <c r="M41">
        <v>219</v>
      </c>
      <c r="P41" s="4">
        <f t="shared" si="2"/>
        <v>219</v>
      </c>
    </row>
    <row r="42" spans="7:16" ht="12.75">
      <c r="G42" t="s">
        <v>39</v>
      </c>
      <c r="L42">
        <v>2</v>
      </c>
      <c r="M42">
        <v>0</v>
      </c>
      <c r="P42" s="4">
        <f t="shared" si="2"/>
        <v>0</v>
      </c>
    </row>
    <row r="43" spans="7:16" ht="12.75">
      <c r="G43" t="s">
        <v>20</v>
      </c>
      <c r="L43">
        <v>2</v>
      </c>
      <c r="M43">
        <v>169</v>
      </c>
      <c r="P43" s="4">
        <f t="shared" si="2"/>
        <v>338</v>
      </c>
    </row>
    <row r="44" spans="7:16" ht="12.75">
      <c r="G44" t="s">
        <v>30</v>
      </c>
      <c r="L44">
        <v>5</v>
      </c>
      <c r="M44">
        <v>89</v>
      </c>
      <c r="P44" s="4">
        <f t="shared" si="2"/>
        <v>445</v>
      </c>
    </row>
    <row r="45" spans="7:16" ht="12.75">
      <c r="G45" t="s">
        <v>43</v>
      </c>
      <c r="L45">
        <v>2</v>
      </c>
      <c r="P45" s="4">
        <f t="shared" si="2"/>
        <v>0</v>
      </c>
    </row>
    <row r="46" spans="16:19" s="5" customFormat="1" ht="13.5" thickBot="1">
      <c r="P46" s="6">
        <f t="shared" si="2"/>
        <v>0</v>
      </c>
      <c r="Q46" s="5">
        <f>SUM(P40:P45)</f>
        <v>1211</v>
      </c>
      <c r="S46" s="22">
        <f>Q46*1.1</f>
        <v>1332.1000000000001</v>
      </c>
    </row>
    <row r="47" spans="1:16" ht="12.75">
      <c r="A47" s="7" t="s">
        <v>47</v>
      </c>
      <c r="G47" t="s">
        <v>153</v>
      </c>
      <c r="L47">
        <v>1</v>
      </c>
      <c r="M47">
        <v>149</v>
      </c>
      <c r="P47" s="4">
        <f t="shared" si="2"/>
        <v>149</v>
      </c>
    </row>
    <row r="48" spans="7:16" ht="12.75">
      <c r="G48" t="s">
        <v>27</v>
      </c>
      <c r="L48">
        <v>0.5</v>
      </c>
      <c r="M48">
        <v>219</v>
      </c>
      <c r="P48" s="4">
        <f t="shared" si="2"/>
        <v>109.5</v>
      </c>
    </row>
    <row r="49" spans="7:16" ht="12.75">
      <c r="G49" t="s">
        <v>35</v>
      </c>
      <c r="L49">
        <v>1</v>
      </c>
      <c r="M49">
        <v>309</v>
      </c>
      <c r="P49" s="4">
        <f t="shared" si="2"/>
        <v>309</v>
      </c>
    </row>
    <row r="50" spans="7:16" ht="12.75">
      <c r="G50" t="s">
        <v>16</v>
      </c>
      <c r="N50">
        <v>1</v>
      </c>
      <c r="O50">
        <v>59</v>
      </c>
      <c r="P50">
        <f>N50*O50</f>
        <v>59</v>
      </c>
    </row>
    <row r="51" spans="7:12" ht="12.75">
      <c r="G51" t="s">
        <v>167</v>
      </c>
      <c r="L51">
        <v>0.5</v>
      </c>
    </row>
    <row r="52" ht="12.75">
      <c r="G52" t="s">
        <v>168</v>
      </c>
    </row>
    <row r="53" spans="7:16" ht="12.75">
      <c r="G53" t="s">
        <v>30</v>
      </c>
      <c r="L53">
        <v>1</v>
      </c>
      <c r="M53">
        <v>89</v>
      </c>
      <c r="P53" s="4">
        <f>L53*M53</f>
        <v>89</v>
      </c>
    </row>
    <row r="54" spans="7:16" ht="12.75">
      <c r="G54" t="s">
        <v>169</v>
      </c>
      <c r="P54" s="4"/>
    </row>
    <row r="55" spans="7:16" ht="12.75">
      <c r="G55" t="s">
        <v>135</v>
      </c>
      <c r="L55">
        <v>0.5</v>
      </c>
      <c r="M55">
        <v>99</v>
      </c>
      <c r="P55" s="4">
        <f>L55*M55</f>
        <v>49.5</v>
      </c>
    </row>
    <row r="56" spans="16:19" s="5" customFormat="1" ht="13.5" thickBot="1">
      <c r="P56" s="6">
        <f>L56*M56</f>
        <v>0</v>
      </c>
      <c r="Q56" s="5">
        <f>SUM(P47:P55)</f>
        <v>765</v>
      </c>
      <c r="S56" s="22">
        <f>Q56</f>
        <v>765</v>
      </c>
    </row>
    <row r="57" spans="1:16" ht="12.75">
      <c r="A57" s="7" t="s">
        <v>48</v>
      </c>
      <c r="G57" t="s">
        <v>15</v>
      </c>
      <c r="L57">
        <v>1.5</v>
      </c>
      <c r="M57">
        <v>0</v>
      </c>
      <c r="P57" s="4">
        <f>L57*M57</f>
        <v>0</v>
      </c>
    </row>
    <row r="58" spans="7:16" ht="12.75">
      <c r="G58" t="s">
        <v>49</v>
      </c>
      <c r="L58">
        <v>0.5</v>
      </c>
      <c r="P58" s="4">
        <f>L58*M58</f>
        <v>0</v>
      </c>
    </row>
    <row r="59" spans="7:16" ht="12.75">
      <c r="G59" t="s">
        <v>50</v>
      </c>
      <c r="L59">
        <v>0.5</v>
      </c>
      <c r="P59" s="4">
        <f aca="true" t="shared" si="3" ref="P59:P66">L59*M59</f>
        <v>0</v>
      </c>
    </row>
    <row r="60" spans="7:16" ht="12.75">
      <c r="G60" t="s">
        <v>35</v>
      </c>
      <c r="L60">
        <v>1</v>
      </c>
      <c r="M60">
        <v>309</v>
      </c>
      <c r="P60" s="4">
        <f t="shared" si="3"/>
        <v>309</v>
      </c>
    </row>
    <row r="61" spans="7:16" ht="12.75">
      <c r="G61" t="s">
        <v>19</v>
      </c>
      <c r="L61">
        <v>1</v>
      </c>
      <c r="M61">
        <v>0</v>
      </c>
      <c r="P61" s="4">
        <f t="shared" si="3"/>
        <v>0</v>
      </c>
    </row>
    <row r="62" spans="7:16" ht="12.75">
      <c r="G62" t="s">
        <v>27</v>
      </c>
      <c r="L62">
        <v>1</v>
      </c>
      <c r="M62">
        <v>219</v>
      </c>
      <c r="P62" s="4">
        <f t="shared" si="3"/>
        <v>219</v>
      </c>
    </row>
    <row r="63" spans="7:16" ht="12.75">
      <c r="G63" t="s">
        <v>32</v>
      </c>
      <c r="L63">
        <v>0.5</v>
      </c>
      <c r="M63">
        <v>129</v>
      </c>
      <c r="P63" s="4">
        <f t="shared" si="3"/>
        <v>64.5</v>
      </c>
    </row>
    <row r="64" spans="7:16" ht="12.75">
      <c r="G64" t="s">
        <v>30</v>
      </c>
      <c r="L64">
        <v>1</v>
      </c>
      <c r="M64">
        <v>89</v>
      </c>
      <c r="P64" s="4">
        <f t="shared" si="3"/>
        <v>89</v>
      </c>
    </row>
    <row r="65" spans="7:16" ht="12.75">
      <c r="G65" t="s">
        <v>18</v>
      </c>
      <c r="L65">
        <v>1</v>
      </c>
      <c r="M65">
        <v>209</v>
      </c>
      <c r="P65" s="4">
        <f t="shared" si="3"/>
        <v>209</v>
      </c>
    </row>
    <row r="66" spans="7:16" ht="12.75">
      <c r="G66" t="s">
        <v>23</v>
      </c>
      <c r="L66">
        <v>1</v>
      </c>
      <c r="M66">
        <v>159</v>
      </c>
      <c r="P66" s="4">
        <f t="shared" si="3"/>
        <v>159</v>
      </c>
    </row>
    <row r="67" spans="16:19" s="5" customFormat="1" ht="13.5" thickBot="1">
      <c r="P67" s="6">
        <f>L67*M67</f>
        <v>0</v>
      </c>
      <c r="Q67" s="5">
        <f>SUM(P57:P66)</f>
        <v>1049.5</v>
      </c>
      <c r="S67" s="22">
        <f>Q67*1.15</f>
        <v>1206.925</v>
      </c>
    </row>
    <row r="68" spans="1:19" s="14" customFormat="1" ht="12.75">
      <c r="A68" s="13" t="s">
        <v>52</v>
      </c>
      <c r="G68" s="14" t="s">
        <v>135</v>
      </c>
      <c r="L68" s="14">
        <v>1</v>
      </c>
      <c r="M68" s="14">
        <v>99</v>
      </c>
      <c r="P68" s="18">
        <f>L68*M68</f>
        <v>99</v>
      </c>
      <c r="S68" s="24"/>
    </row>
    <row r="69" spans="7:19" s="14" customFormat="1" ht="12.75">
      <c r="G69" s="14" t="s">
        <v>16</v>
      </c>
      <c r="N69" s="14">
        <v>2</v>
      </c>
      <c r="O69" s="14">
        <v>59</v>
      </c>
      <c r="P69" s="14">
        <f>N69*O69</f>
        <v>118</v>
      </c>
      <c r="S69" s="24"/>
    </row>
    <row r="70" spans="16:19" s="5" customFormat="1" ht="13.5" thickBot="1">
      <c r="P70" s="6">
        <f aca="true" t="shared" si="4" ref="P70:P103">L70*M70</f>
        <v>0</v>
      </c>
      <c r="Q70" s="5">
        <f>SUM(P68:P68:P69)</f>
        <v>217</v>
      </c>
      <c r="S70" s="22">
        <f>Q70*1.15</f>
        <v>249.54999999999998</v>
      </c>
    </row>
    <row r="71" spans="1:16" ht="12.75">
      <c r="A71" s="7" t="s">
        <v>53</v>
      </c>
      <c r="G71" t="s">
        <v>39</v>
      </c>
      <c r="L71">
        <v>1</v>
      </c>
      <c r="M71">
        <v>0</v>
      </c>
      <c r="P71" s="4">
        <f t="shared" si="4"/>
        <v>0</v>
      </c>
    </row>
    <row r="72" spans="7:16" ht="12.75">
      <c r="G72" t="s">
        <v>18</v>
      </c>
      <c r="L72">
        <v>1</v>
      </c>
      <c r="M72">
        <v>209</v>
      </c>
      <c r="P72" s="4">
        <f t="shared" si="4"/>
        <v>209</v>
      </c>
    </row>
    <row r="73" spans="7:16" ht="12.75">
      <c r="G73" t="s">
        <v>30</v>
      </c>
      <c r="L73">
        <v>1</v>
      </c>
      <c r="M73">
        <v>89</v>
      </c>
      <c r="P73" s="4">
        <f t="shared" si="4"/>
        <v>89</v>
      </c>
    </row>
    <row r="74" spans="7:16" ht="12.75">
      <c r="G74" t="s">
        <v>31</v>
      </c>
      <c r="L74">
        <v>1</v>
      </c>
      <c r="M74">
        <v>99</v>
      </c>
      <c r="P74" s="4">
        <f t="shared" si="4"/>
        <v>99</v>
      </c>
    </row>
    <row r="75" spans="7:16" ht="12.75">
      <c r="G75" t="s">
        <v>32</v>
      </c>
      <c r="L75">
        <v>1</v>
      </c>
      <c r="M75">
        <v>129</v>
      </c>
      <c r="P75" s="4">
        <f t="shared" si="4"/>
        <v>129</v>
      </c>
    </row>
    <row r="76" spans="7:16" ht="12.75">
      <c r="G76" t="s">
        <v>27</v>
      </c>
      <c r="L76">
        <v>1</v>
      </c>
      <c r="M76">
        <v>219</v>
      </c>
      <c r="P76" s="4">
        <f t="shared" si="4"/>
        <v>219</v>
      </c>
    </row>
    <row r="77" spans="7:16" ht="12.75">
      <c r="G77" t="s">
        <v>15</v>
      </c>
      <c r="L77">
        <v>1</v>
      </c>
      <c r="M77">
        <v>0</v>
      </c>
      <c r="P77" s="4">
        <f t="shared" si="4"/>
        <v>0</v>
      </c>
    </row>
    <row r="78" spans="16:19" s="5" customFormat="1" ht="13.5" thickBot="1">
      <c r="P78" s="6">
        <f t="shared" si="4"/>
        <v>0</v>
      </c>
      <c r="Q78" s="5">
        <f>SUM(P71:P77)</f>
        <v>745</v>
      </c>
      <c r="S78" s="22">
        <f>Q78*1.1</f>
        <v>819.5000000000001</v>
      </c>
    </row>
    <row r="79" spans="1:19" s="14" customFormat="1" ht="12.75">
      <c r="A79" s="13" t="s">
        <v>54</v>
      </c>
      <c r="G79" s="14" t="s">
        <v>18</v>
      </c>
      <c r="L79" s="14">
        <v>3</v>
      </c>
      <c r="M79" s="14">
        <v>209</v>
      </c>
      <c r="P79" s="18">
        <f t="shared" si="4"/>
        <v>627</v>
      </c>
      <c r="S79" s="24"/>
    </row>
    <row r="80" spans="7:19" s="14" customFormat="1" ht="12.75">
      <c r="G80" s="14" t="s">
        <v>27</v>
      </c>
      <c r="L80" s="14">
        <v>1</v>
      </c>
      <c r="M80" s="14">
        <v>219</v>
      </c>
      <c r="P80" s="18">
        <f t="shared" si="4"/>
        <v>219</v>
      </c>
      <c r="S80" s="24"/>
    </row>
    <row r="81" spans="7:19" s="14" customFormat="1" ht="12.75">
      <c r="G81" s="14" t="s">
        <v>55</v>
      </c>
      <c r="L81" s="14">
        <v>3</v>
      </c>
      <c r="M81" s="14">
        <v>229</v>
      </c>
      <c r="P81" s="18">
        <f t="shared" si="4"/>
        <v>687</v>
      </c>
      <c r="S81" s="24"/>
    </row>
    <row r="82" spans="7:19" s="14" customFormat="1" ht="12.75">
      <c r="G82" s="14" t="s">
        <v>20</v>
      </c>
      <c r="L82" s="14">
        <v>2</v>
      </c>
      <c r="M82" s="14">
        <v>169</v>
      </c>
      <c r="P82" s="18">
        <f t="shared" si="4"/>
        <v>338</v>
      </c>
      <c r="S82" s="24"/>
    </row>
    <row r="83" spans="7:19" s="14" customFormat="1" ht="12.75">
      <c r="G83" s="15" t="s">
        <v>19</v>
      </c>
      <c r="H83" s="15"/>
      <c r="I83" s="15"/>
      <c r="J83" s="15"/>
      <c r="K83" s="15"/>
      <c r="L83" s="15">
        <v>1.5</v>
      </c>
      <c r="M83" s="15">
        <v>0</v>
      </c>
      <c r="N83" s="15"/>
      <c r="O83" s="15"/>
      <c r="P83" s="16">
        <f t="shared" si="4"/>
        <v>0</v>
      </c>
      <c r="S83" s="24"/>
    </row>
    <row r="84" spans="7:19" s="14" customFormat="1" ht="12.75">
      <c r="G84" s="14" t="s">
        <v>59</v>
      </c>
      <c r="L84" s="14">
        <v>0.5</v>
      </c>
      <c r="M84" s="14">
        <v>149</v>
      </c>
      <c r="P84" s="18">
        <f t="shared" si="4"/>
        <v>74.5</v>
      </c>
      <c r="S84" s="24"/>
    </row>
    <row r="85" spans="7:19" s="14" customFormat="1" ht="12.75">
      <c r="G85" s="14" t="s">
        <v>36</v>
      </c>
      <c r="L85" s="14">
        <v>2</v>
      </c>
      <c r="M85" s="14">
        <v>129</v>
      </c>
      <c r="P85" s="18">
        <f t="shared" si="4"/>
        <v>258</v>
      </c>
      <c r="S85" s="24"/>
    </row>
    <row r="86" spans="7:19" s="14" customFormat="1" ht="12.75">
      <c r="G86" s="15" t="s">
        <v>39</v>
      </c>
      <c r="H86" s="15"/>
      <c r="I86" s="15"/>
      <c r="J86" s="15"/>
      <c r="K86" s="15"/>
      <c r="L86" s="15">
        <v>2</v>
      </c>
      <c r="M86" s="15">
        <v>0</v>
      </c>
      <c r="N86" s="15"/>
      <c r="O86" s="15"/>
      <c r="P86" s="16">
        <f t="shared" si="4"/>
        <v>0</v>
      </c>
      <c r="S86" s="24"/>
    </row>
    <row r="87" spans="7:19" s="14" customFormat="1" ht="12.75">
      <c r="G87" s="14" t="s">
        <v>21</v>
      </c>
      <c r="L87" s="14">
        <v>2</v>
      </c>
      <c r="M87" s="14">
        <v>179</v>
      </c>
      <c r="P87" s="18">
        <f t="shared" si="4"/>
        <v>358</v>
      </c>
      <c r="S87" s="24"/>
    </row>
    <row r="88" spans="7:19" s="14" customFormat="1" ht="12.75">
      <c r="G88" s="14" t="s">
        <v>30</v>
      </c>
      <c r="L88" s="14">
        <v>1</v>
      </c>
      <c r="M88" s="14">
        <v>89</v>
      </c>
      <c r="P88" s="18">
        <f t="shared" si="4"/>
        <v>89</v>
      </c>
      <c r="S88" s="24"/>
    </row>
    <row r="89" spans="7:19" s="14" customFormat="1" ht="12.75">
      <c r="G89" s="14" t="s">
        <v>31</v>
      </c>
      <c r="L89" s="14">
        <v>1</v>
      </c>
      <c r="M89" s="14">
        <v>99</v>
      </c>
      <c r="P89" s="18">
        <f t="shared" si="4"/>
        <v>99</v>
      </c>
      <c r="S89" s="24"/>
    </row>
    <row r="90" spans="7:19" s="14" customFormat="1" ht="12.75">
      <c r="G90" s="14" t="s">
        <v>32</v>
      </c>
      <c r="L90" s="14">
        <v>1</v>
      </c>
      <c r="M90" s="14">
        <v>129</v>
      </c>
      <c r="P90" s="18">
        <f t="shared" si="4"/>
        <v>129</v>
      </c>
      <c r="S90" s="24"/>
    </row>
    <row r="91" spans="7:19" s="14" customFormat="1" ht="12.75">
      <c r="G91" s="14" t="s">
        <v>56</v>
      </c>
      <c r="L91" s="14">
        <v>1</v>
      </c>
      <c r="M91" s="14">
        <v>129</v>
      </c>
      <c r="P91" s="18">
        <f t="shared" si="4"/>
        <v>129</v>
      </c>
      <c r="S91" s="24"/>
    </row>
    <row r="92" spans="16:19" s="5" customFormat="1" ht="13.5" thickBot="1">
      <c r="P92" s="6">
        <f t="shared" si="4"/>
        <v>0</v>
      </c>
      <c r="Q92" s="5">
        <f>SUM(P79:P83)</f>
        <v>1871</v>
      </c>
      <c r="S92" s="22">
        <f>Q92*1.1</f>
        <v>2058.1000000000004</v>
      </c>
    </row>
    <row r="93" spans="1:16" ht="12.75">
      <c r="A93" s="7" t="s">
        <v>57</v>
      </c>
      <c r="G93" t="s">
        <v>21</v>
      </c>
      <c r="L93">
        <v>2</v>
      </c>
      <c r="M93">
        <v>179</v>
      </c>
      <c r="P93" s="4">
        <f t="shared" si="4"/>
        <v>358</v>
      </c>
    </row>
    <row r="94" spans="7:16" ht="12.75">
      <c r="G94" t="s">
        <v>39</v>
      </c>
      <c r="L94">
        <v>5</v>
      </c>
      <c r="M94">
        <v>0</v>
      </c>
      <c r="P94" s="4">
        <f t="shared" si="4"/>
        <v>0</v>
      </c>
    </row>
    <row r="95" spans="7:16" ht="12.75">
      <c r="G95" t="s">
        <v>18</v>
      </c>
      <c r="L95">
        <v>2</v>
      </c>
      <c r="M95">
        <v>209</v>
      </c>
      <c r="P95" s="4">
        <f t="shared" si="4"/>
        <v>418</v>
      </c>
    </row>
    <row r="96" spans="7:16" ht="12.75">
      <c r="G96" t="s">
        <v>23</v>
      </c>
      <c r="L96">
        <v>5</v>
      </c>
      <c r="M96">
        <v>159</v>
      </c>
      <c r="P96" s="4">
        <f t="shared" si="4"/>
        <v>795</v>
      </c>
    </row>
    <row r="97" spans="7:16" ht="12.75">
      <c r="G97" t="s">
        <v>30</v>
      </c>
      <c r="L97">
        <v>5</v>
      </c>
      <c r="M97">
        <v>89</v>
      </c>
      <c r="P97" s="4">
        <f t="shared" si="4"/>
        <v>445</v>
      </c>
    </row>
    <row r="98" spans="7:16" ht="12.75">
      <c r="G98" t="s">
        <v>31</v>
      </c>
      <c r="L98">
        <v>4</v>
      </c>
      <c r="M98">
        <v>99</v>
      </c>
      <c r="P98" s="4">
        <f t="shared" si="4"/>
        <v>396</v>
      </c>
    </row>
    <row r="99" spans="7:16" ht="12.75">
      <c r="G99" t="s">
        <v>32</v>
      </c>
      <c r="L99">
        <v>4</v>
      </c>
      <c r="M99">
        <v>129</v>
      </c>
      <c r="P99" s="4">
        <f t="shared" si="4"/>
        <v>516</v>
      </c>
    </row>
    <row r="100" spans="7:16" ht="12.75">
      <c r="G100" t="s">
        <v>27</v>
      </c>
      <c r="L100">
        <v>4</v>
      </c>
      <c r="M100">
        <v>219</v>
      </c>
      <c r="P100" s="4">
        <f t="shared" si="4"/>
        <v>876</v>
      </c>
    </row>
    <row r="101" spans="7:16" ht="12.75">
      <c r="G101" t="s">
        <v>55</v>
      </c>
      <c r="L101">
        <v>3</v>
      </c>
      <c r="M101">
        <v>229</v>
      </c>
      <c r="P101" s="4">
        <f t="shared" si="4"/>
        <v>687</v>
      </c>
    </row>
    <row r="102" spans="7:16" ht="12.75">
      <c r="G102" t="s">
        <v>20</v>
      </c>
      <c r="L102">
        <v>5</v>
      </c>
      <c r="M102">
        <v>169</v>
      </c>
      <c r="P102" s="4">
        <f t="shared" si="4"/>
        <v>845</v>
      </c>
    </row>
    <row r="103" spans="7:16" ht="12.75">
      <c r="G103" t="s">
        <v>19</v>
      </c>
      <c r="L103">
        <v>1</v>
      </c>
      <c r="M103">
        <v>0</v>
      </c>
      <c r="P103" s="4">
        <f t="shared" si="4"/>
        <v>0</v>
      </c>
    </row>
    <row r="104" spans="16:19" s="5" customFormat="1" ht="13.5" thickBot="1">
      <c r="P104" s="6">
        <f aca="true" t="shared" si="5" ref="P104:P113">L104*M104</f>
        <v>0</v>
      </c>
      <c r="Q104" s="5">
        <f>SUM(P93:P103)</f>
        <v>5336</v>
      </c>
      <c r="S104" s="22">
        <f>Q104*1.12</f>
        <v>5976.320000000001</v>
      </c>
    </row>
    <row r="105" spans="1:19" s="14" customFormat="1" ht="12.75">
      <c r="A105" s="13" t="s">
        <v>58</v>
      </c>
      <c r="G105" s="14" t="s">
        <v>21</v>
      </c>
      <c r="L105" s="14">
        <v>0.5</v>
      </c>
      <c r="M105" s="14">
        <v>179</v>
      </c>
      <c r="P105" s="18">
        <f t="shared" si="5"/>
        <v>89.5</v>
      </c>
      <c r="S105" s="24"/>
    </row>
    <row r="106" spans="7:19" s="14" customFormat="1" ht="12.75">
      <c r="G106" s="14" t="s">
        <v>130</v>
      </c>
      <c r="L106" s="14">
        <v>1</v>
      </c>
      <c r="M106" s="14">
        <v>269</v>
      </c>
      <c r="P106" s="18">
        <f t="shared" si="5"/>
        <v>269</v>
      </c>
      <c r="S106" s="24"/>
    </row>
    <row r="107" spans="7:19" s="14" customFormat="1" ht="12.75">
      <c r="G107" s="14" t="s">
        <v>18</v>
      </c>
      <c r="L107" s="14">
        <v>1</v>
      </c>
      <c r="M107" s="14">
        <v>209</v>
      </c>
      <c r="P107" s="18">
        <f t="shared" si="5"/>
        <v>209</v>
      </c>
      <c r="S107" s="24"/>
    </row>
    <row r="108" spans="7:19" s="14" customFormat="1" ht="12.75">
      <c r="G108" s="14" t="s">
        <v>55</v>
      </c>
      <c r="L108" s="14">
        <v>0.5</v>
      </c>
      <c r="M108" s="14">
        <v>229</v>
      </c>
      <c r="P108" s="18">
        <f t="shared" si="5"/>
        <v>114.5</v>
      </c>
      <c r="Q108" s="14" t="s">
        <v>110</v>
      </c>
      <c r="S108" s="24"/>
    </row>
    <row r="109" spans="7:19" s="14" customFormat="1" ht="12.75">
      <c r="G109" s="14" t="s">
        <v>59</v>
      </c>
      <c r="L109" s="14">
        <v>1</v>
      </c>
      <c r="M109" s="14">
        <v>149</v>
      </c>
      <c r="P109" s="18">
        <f t="shared" si="5"/>
        <v>149</v>
      </c>
      <c r="S109" s="24"/>
    </row>
    <row r="110" spans="7:19" s="14" customFormat="1" ht="12.75">
      <c r="G110" s="14" t="s">
        <v>35</v>
      </c>
      <c r="L110" s="14">
        <v>1</v>
      </c>
      <c r="M110" s="14">
        <v>309</v>
      </c>
      <c r="P110" s="18">
        <f t="shared" si="5"/>
        <v>309</v>
      </c>
      <c r="S110" s="24"/>
    </row>
    <row r="111" spans="7:19" s="14" customFormat="1" ht="12.75">
      <c r="G111" s="14" t="s">
        <v>148</v>
      </c>
      <c r="L111" s="14">
        <v>1</v>
      </c>
      <c r="M111" s="14">
        <v>119</v>
      </c>
      <c r="P111" s="18">
        <f t="shared" si="5"/>
        <v>119</v>
      </c>
      <c r="S111" s="24"/>
    </row>
    <row r="112" spans="16:19" s="5" customFormat="1" ht="13.5" thickBot="1">
      <c r="P112" s="6">
        <f t="shared" si="5"/>
        <v>0</v>
      </c>
      <c r="Q112" s="5">
        <f>SUM(P105:P111)</f>
        <v>1259</v>
      </c>
      <c r="S112" s="22">
        <f>Q112*1.05</f>
        <v>1321.95</v>
      </c>
    </row>
    <row r="113" spans="1:16" ht="12.75">
      <c r="A113" s="7" t="s">
        <v>60</v>
      </c>
      <c r="G113" t="s">
        <v>39</v>
      </c>
      <c r="L113">
        <v>1</v>
      </c>
      <c r="M113">
        <v>0</v>
      </c>
      <c r="P113" s="4">
        <f t="shared" si="5"/>
        <v>0</v>
      </c>
    </row>
    <row r="114" spans="7:16" ht="12.75">
      <c r="G114" t="s">
        <v>30</v>
      </c>
      <c r="L114">
        <v>2</v>
      </c>
      <c r="M114">
        <v>89</v>
      </c>
      <c r="P114" s="4">
        <f aca="true" t="shared" si="6" ref="P114:P119">L114*M114</f>
        <v>178</v>
      </c>
    </row>
    <row r="115" spans="7:16" ht="12.75">
      <c r="G115" t="s">
        <v>31</v>
      </c>
      <c r="L115">
        <v>2</v>
      </c>
      <c r="M115">
        <v>99</v>
      </c>
      <c r="P115" s="4">
        <f t="shared" si="6"/>
        <v>198</v>
      </c>
    </row>
    <row r="116" spans="7:16" ht="12.75">
      <c r="G116" t="s">
        <v>32</v>
      </c>
      <c r="L116">
        <v>1</v>
      </c>
      <c r="M116">
        <v>129</v>
      </c>
      <c r="P116" s="4">
        <f t="shared" si="6"/>
        <v>129</v>
      </c>
    </row>
    <row r="117" spans="7:16" ht="12.75">
      <c r="G117" t="s">
        <v>19</v>
      </c>
      <c r="L117">
        <v>1</v>
      </c>
      <c r="M117">
        <v>0</v>
      </c>
      <c r="P117" s="4">
        <f t="shared" si="6"/>
        <v>0</v>
      </c>
    </row>
    <row r="118" spans="7:16" ht="12.75">
      <c r="G118" t="s">
        <v>15</v>
      </c>
      <c r="L118">
        <v>2</v>
      </c>
      <c r="M118">
        <v>0</v>
      </c>
      <c r="P118" s="4">
        <f t="shared" si="6"/>
        <v>0</v>
      </c>
    </row>
    <row r="119" spans="7:16" ht="12.75">
      <c r="G119" t="s">
        <v>20</v>
      </c>
      <c r="L119">
        <v>1</v>
      </c>
      <c r="M119">
        <v>169</v>
      </c>
      <c r="P119" s="4">
        <f t="shared" si="6"/>
        <v>169</v>
      </c>
    </row>
    <row r="120" spans="16:19" s="5" customFormat="1" ht="13.5" thickBot="1">
      <c r="P120" s="6">
        <f aca="true" t="shared" si="7" ref="P120:P129">L120*M120</f>
        <v>0</v>
      </c>
      <c r="Q120" s="5">
        <f>SUM(P113:P119)</f>
        <v>674</v>
      </c>
      <c r="S120" s="22">
        <f>Q120*1.15</f>
        <v>775.0999999999999</v>
      </c>
    </row>
    <row r="121" spans="1:19" s="14" customFormat="1" ht="12.75">
      <c r="A121" s="13" t="s">
        <v>61</v>
      </c>
      <c r="G121" s="14" t="s">
        <v>27</v>
      </c>
      <c r="L121" s="14">
        <v>1</v>
      </c>
      <c r="M121" s="14">
        <v>219</v>
      </c>
      <c r="P121" s="18">
        <f t="shared" si="7"/>
        <v>219</v>
      </c>
      <c r="S121" s="24"/>
    </row>
    <row r="122" spans="7:19" s="14" customFormat="1" ht="12.75">
      <c r="G122" s="14" t="s">
        <v>55</v>
      </c>
      <c r="L122" s="14">
        <v>1</v>
      </c>
      <c r="M122" s="14">
        <v>229</v>
      </c>
      <c r="P122" s="18">
        <f t="shared" si="7"/>
        <v>229</v>
      </c>
      <c r="S122" s="24"/>
    </row>
    <row r="123" spans="7:19" s="14" customFormat="1" ht="12.75">
      <c r="G123" s="14" t="s">
        <v>18</v>
      </c>
      <c r="L123" s="14">
        <v>1</v>
      </c>
      <c r="M123" s="14">
        <v>209</v>
      </c>
      <c r="P123" s="18">
        <f t="shared" si="7"/>
        <v>209</v>
      </c>
      <c r="S123" s="24"/>
    </row>
    <row r="124" spans="7:19" s="14" customFormat="1" ht="12.75">
      <c r="G124" s="14" t="s">
        <v>23</v>
      </c>
      <c r="L124" s="14">
        <v>1</v>
      </c>
      <c r="M124" s="14">
        <v>159</v>
      </c>
      <c r="P124" s="18">
        <f t="shared" si="7"/>
        <v>159</v>
      </c>
      <c r="S124" s="24"/>
    </row>
    <row r="125" spans="7:19" s="14" customFormat="1" ht="12.75">
      <c r="G125" s="14" t="s">
        <v>21</v>
      </c>
      <c r="L125" s="14">
        <v>1</v>
      </c>
      <c r="M125" s="14">
        <v>179</v>
      </c>
      <c r="P125" s="18">
        <f t="shared" si="7"/>
        <v>179</v>
      </c>
      <c r="S125" s="24"/>
    </row>
    <row r="126" spans="7:19" s="14" customFormat="1" ht="12.75">
      <c r="G126" s="15" t="s">
        <v>39</v>
      </c>
      <c r="H126" s="15"/>
      <c r="I126" s="15"/>
      <c r="J126" s="15"/>
      <c r="K126" s="15"/>
      <c r="L126" s="15">
        <v>1</v>
      </c>
      <c r="M126" s="15">
        <v>0</v>
      </c>
      <c r="N126" s="15"/>
      <c r="O126" s="15"/>
      <c r="P126" s="16">
        <f t="shared" si="7"/>
        <v>0</v>
      </c>
      <c r="S126" s="24"/>
    </row>
    <row r="127" spans="7:19" s="14" customFormat="1" ht="12.75">
      <c r="G127" s="14" t="s">
        <v>30</v>
      </c>
      <c r="L127" s="14">
        <v>2</v>
      </c>
      <c r="M127" s="14">
        <v>89</v>
      </c>
      <c r="P127" s="18">
        <f t="shared" si="7"/>
        <v>178</v>
      </c>
      <c r="S127" s="24"/>
    </row>
    <row r="128" spans="7:19" s="14" customFormat="1" ht="12.75">
      <c r="G128" s="14" t="s">
        <v>31</v>
      </c>
      <c r="L128" s="14">
        <v>2</v>
      </c>
      <c r="M128" s="14">
        <v>99</v>
      </c>
      <c r="P128" s="18">
        <f t="shared" si="7"/>
        <v>198</v>
      </c>
      <c r="S128" s="24"/>
    </row>
    <row r="129" spans="7:19" s="14" customFormat="1" ht="12.75">
      <c r="G129" s="14" t="s">
        <v>32</v>
      </c>
      <c r="L129" s="14">
        <v>2</v>
      </c>
      <c r="M129" s="14">
        <v>129</v>
      </c>
      <c r="P129" s="18">
        <f t="shared" si="7"/>
        <v>258</v>
      </c>
      <c r="S129" s="24"/>
    </row>
    <row r="130" spans="7:19" s="14" customFormat="1" ht="12.75">
      <c r="G130" s="14" t="s">
        <v>35</v>
      </c>
      <c r="L130" s="14">
        <v>2</v>
      </c>
      <c r="M130" s="14">
        <v>309</v>
      </c>
      <c r="P130" s="18">
        <f aca="true" t="shared" si="8" ref="P130:P136">L130*M130</f>
        <v>618</v>
      </c>
      <c r="S130" s="24"/>
    </row>
    <row r="131" spans="7:19" s="14" customFormat="1" ht="12.75">
      <c r="G131" s="15" t="s">
        <v>19</v>
      </c>
      <c r="H131" s="15"/>
      <c r="I131" s="15"/>
      <c r="J131" s="15"/>
      <c r="K131" s="15"/>
      <c r="L131" s="15">
        <v>2</v>
      </c>
      <c r="M131" s="15">
        <v>0</v>
      </c>
      <c r="N131" s="15"/>
      <c r="O131" s="15"/>
      <c r="P131" s="16">
        <f t="shared" si="8"/>
        <v>0</v>
      </c>
      <c r="S131" s="24"/>
    </row>
    <row r="132" spans="7:19" s="14" customFormat="1" ht="12.75">
      <c r="G132" s="14" t="s">
        <v>59</v>
      </c>
      <c r="L132" s="14">
        <v>3</v>
      </c>
      <c r="M132" s="14">
        <v>149</v>
      </c>
      <c r="P132" s="18">
        <f t="shared" si="8"/>
        <v>447</v>
      </c>
      <c r="S132" s="24"/>
    </row>
    <row r="133" spans="7:19" s="14" customFormat="1" ht="12.75">
      <c r="G133" s="14" t="s">
        <v>20</v>
      </c>
      <c r="L133" s="14">
        <v>2</v>
      </c>
      <c r="M133" s="14">
        <v>169</v>
      </c>
      <c r="P133" s="18">
        <f t="shared" si="8"/>
        <v>338</v>
      </c>
      <c r="S133" s="24"/>
    </row>
    <row r="134" spans="7:19" s="14" customFormat="1" ht="12.75">
      <c r="G134" s="14" t="s">
        <v>130</v>
      </c>
      <c r="L134" s="14">
        <v>2</v>
      </c>
      <c r="M134" s="14">
        <v>269</v>
      </c>
      <c r="P134" s="18">
        <f t="shared" si="8"/>
        <v>538</v>
      </c>
      <c r="S134" s="24"/>
    </row>
    <row r="135" spans="7:19" s="14" customFormat="1" ht="12.75">
      <c r="G135" s="15" t="s">
        <v>15</v>
      </c>
      <c r="H135" s="15"/>
      <c r="I135" s="15"/>
      <c r="J135" s="15"/>
      <c r="K135" s="15"/>
      <c r="L135" s="15">
        <v>1</v>
      </c>
      <c r="M135" s="15">
        <v>0</v>
      </c>
      <c r="N135" s="15"/>
      <c r="O135" s="15"/>
      <c r="P135" s="16">
        <f t="shared" si="8"/>
        <v>0</v>
      </c>
      <c r="S135" s="24"/>
    </row>
    <row r="136" spans="16:19" s="5" customFormat="1" ht="13.5" thickBot="1">
      <c r="P136" s="6">
        <f t="shared" si="8"/>
        <v>0</v>
      </c>
      <c r="Q136" s="5">
        <f>SUM(P121:P135)</f>
        <v>3570</v>
      </c>
      <c r="S136" s="22">
        <f>Q136*1.1</f>
        <v>3927.0000000000005</v>
      </c>
    </row>
    <row r="137" spans="1:19" s="14" customFormat="1" ht="12.75">
      <c r="A137" s="13" t="s">
        <v>62</v>
      </c>
      <c r="G137" s="14" t="s">
        <v>18</v>
      </c>
      <c r="L137" s="14">
        <v>1</v>
      </c>
      <c r="M137" s="14">
        <v>209</v>
      </c>
      <c r="P137" s="18">
        <f aca="true" t="shared" si="9" ref="P137:P149">L137*M137</f>
        <v>209</v>
      </c>
      <c r="S137" s="24"/>
    </row>
    <row r="138" spans="7:19" s="14" customFormat="1" ht="12.75">
      <c r="G138" s="14" t="s">
        <v>23</v>
      </c>
      <c r="L138" s="14">
        <v>1</v>
      </c>
      <c r="M138" s="14">
        <v>159</v>
      </c>
      <c r="P138" s="18">
        <f t="shared" si="9"/>
        <v>159</v>
      </c>
      <c r="S138" s="24"/>
    </row>
    <row r="139" spans="7:19" s="14" customFormat="1" ht="12.75">
      <c r="G139" s="14" t="s">
        <v>130</v>
      </c>
      <c r="L139" s="14">
        <v>4</v>
      </c>
      <c r="M139" s="14">
        <v>269</v>
      </c>
      <c r="P139" s="18">
        <f t="shared" si="9"/>
        <v>1076</v>
      </c>
      <c r="S139" s="24"/>
    </row>
    <row r="140" spans="7:19" s="14" customFormat="1" ht="12.75">
      <c r="G140" s="14" t="s">
        <v>140</v>
      </c>
      <c r="L140" s="14">
        <v>1</v>
      </c>
      <c r="M140" s="14">
        <v>149</v>
      </c>
      <c r="P140" s="18">
        <f t="shared" si="9"/>
        <v>149</v>
      </c>
      <c r="S140" s="24"/>
    </row>
    <row r="141" spans="7:19" s="14" customFormat="1" ht="12.75">
      <c r="G141" s="14" t="s">
        <v>35</v>
      </c>
      <c r="L141" s="14">
        <v>1</v>
      </c>
      <c r="M141" s="14">
        <v>309</v>
      </c>
      <c r="P141" s="18">
        <f t="shared" si="9"/>
        <v>309</v>
      </c>
      <c r="S141" s="24"/>
    </row>
    <row r="142" spans="7:19" s="14" customFormat="1" ht="12.75">
      <c r="G142" s="14" t="s">
        <v>135</v>
      </c>
      <c r="L142" s="14">
        <v>1</v>
      </c>
      <c r="M142" s="14">
        <v>99</v>
      </c>
      <c r="P142" s="18">
        <f t="shared" si="9"/>
        <v>99</v>
      </c>
      <c r="S142" s="24"/>
    </row>
    <row r="143" spans="7:19" s="14" customFormat="1" ht="12.75">
      <c r="G143" s="14" t="s">
        <v>59</v>
      </c>
      <c r="L143" s="14">
        <v>3</v>
      </c>
      <c r="M143" s="14">
        <v>149</v>
      </c>
      <c r="P143" s="18">
        <f t="shared" si="9"/>
        <v>447</v>
      </c>
      <c r="S143" s="24"/>
    </row>
    <row r="144" spans="7:19" s="14" customFormat="1" ht="12.75">
      <c r="G144" s="14" t="s">
        <v>137</v>
      </c>
      <c r="L144" s="14">
        <v>2</v>
      </c>
      <c r="M144" s="14">
        <v>89</v>
      </c>
      <c r="P144" s="18">
        <f t="shared" si="9"/>
        <v>178</v>
      </c>
      <c r="S144" s="24"/>
    </row>
    <row r="145" spans="7:19" s="14" customFormat="1" ht="12.75">
      <c r="G145" s="14" t="s">
        <v>32</v>
      </c>
      <c r="L145" s="14">
        <v>1</v>
      </c>
      <c r="M145" s="14">
        <v>129</v>
      </c>
      <c r="P145" s="18">
        <f t="shared" si="9"/>
        <v>129</v>
      </c>
      <c r="S145" s="24"/>
    </row>
    <row r="146" spans="7:19" s="14" customFormat="1" ht="12.75">
      <c r="G146" s="14" t="s">
        <v>148</v>
      </c>
      <c r="L146" s="14">
        <v>5</v>
      </c>
      <c r="M146" s="14">
        <v>119</v>
      </c>
      <c r="P146" s="18">
        <f t="shared" si="9"/>
        <v>595</v>
      </c>
      <c r="S146" s="24"/>
    </row>
    <row r="147" spans="7:19" s="14" customFormat="1" ht="12.75">
      <c r="G147" s="14" t="s">
        <v>149</v>
      </c>
      <c r="L147" s="14">
        <v>1</v>
      </c>
      <c r="M147" s="14">
        <v>89</v>
      </c>
      <c r="P147" s="18">
        <f t="shared" si="9"/>
        <v>89</v>
      </c>
      <c r="S147" s="24"/>
    </row>
    <row r="148" spans="7:19" s="14" customFormat="1" ht="12.75">
      <c r="G148" s="14" t="s">
        <v>150</v>
      </c>
      <c r="L148" s="14">
        <v>2</v>
      </c>
      <c r="M148" s="14">
        <v>159</v>
      </c>
      <c r="P148" s="18">
        <f t="shared" si="9"/>
        <v>318</v>
      </c>
      <c r="S148" s="24"/>
    </row>
    <row r="149" spans="7:19" s="14" customFormat="1" ht="12.75">
      <c r="G149" s="14" t="s">
        <v>27</v>
      </c>
      <c r="L149" s="14">
        <v>1</v>
      </c>
      <c r="M149" s="14">
        <v>219</v>
      </c>
      <c r="P149" s="18">
        <f t="shared" si="9"/>
        <v>219</v>
      </c>
      <c r="S149" s="24"/>
    </row>
    <row r="150" spans="16:19" s="5" customFormat="1" ht="13.5" thickBot="1">
      <c r="P150" s="6">
        <f aca="true" t="shared" si="10" ref="P150:P161">L150*M150</f>
        <v>0</v>
      </c>
      <c r="Q150" s="5">
        <f>SUM(P137:P149)</f>
        <v>3976</v>
      </c>
      <c r="S150" s="22">
        <f>Q150*1.1</f>
        <v>4373.6</v>
      </c>
    </row>
    <row r="151" spans="1:16" ht="12.75">
      <c r="A151" s="7" t="s">
        <v>63</v>
      </c>
      <c r="G151" t="s">
        <v>27</v>
      </c>
      <c r="L151">
        <v>0.5</v>
      </c>
      <c r="M151">
        <v>219</v>
      </c>
      <c r="P151" s="4">
        <f t="shared" si="10"/>
        <v>109.5</v>
      </c>
    </row>
    <row r="152" spans="7:16" ht="12.75">
      <c r="G152" t="s">
        <v>21</v>
      </c>
      <c r="L152">
        <v>1</v>
      </c>
      <c r="M152">
        <v>179</v>
      </c>
      <c r="P152" s="4">
        <f t="shared" si="10"/>
        <v>179</v>
      </c>
    </row>
    <row r="153" spans="7:16" ht="12.75">
      <c r="G153" t="s">
        <v>30</v>
      </c>
      <c r="L153">
        <v>1</v>
      </c>
      <c r="M153">
        <v>89</v>
      </c>
      <c r="P153" s="4">
        <f t="shared" si="10"/>
        <v>89</v>
      </c>
    </row>
    <row r="154" spans="7:16" ht="12.75">
      <c r="G154" t="s">
        <v>31</v>
      </c>
      <c r="L154">
        <v>1</v>
      </c>
      <c r="M154">
        <v>99</v>
      </c>
      <c r="P154" s="4">
        <f t="shared" si="10"/>
        <v>99</v>
      </c>
    </row>
    <row r="155" spans="7:16" ht="12.75">
      <c r="G155" t="s">
        <v>32</v>
      </c>
      <c r="L155">
        <v>1</v>
      </c>
      <c r="M155">
        <v>129</v>
      </c>
      <c r="P155" s="4">
        <f t="shared" si="10"/>
        <v>129</v>
      </c>
    </row>
    <row r="156" spans="7:16" ht="12.75">
      <c r="G156" t="s">
        <v>36</v>
      </c>
      <c r="L156">
        <v>0.5</v>
      </c>
      <c r="M156">
        <v>129</v>
      </c>
      <c r="P156" s="4">
        <f t="shared" si="10"/>
        <v>64.5</v>
      </c>
    </row>
    <row r="157" spans="7:16" ht="12.75">
      <c r="G157" t="s">
        <v>19</v>
      </c>
      <c r="L157">
        <v>1</v>
      </c>
      <c r="M157">
        <v>0</v>
      </c>
      <c r="P157" s="4">
        <f t="shared" si="10"/>
        <v>0</v>
      </c>
    </row>
    <row r="158" spans="16:19" s="5" customFormat="1" ht="13.5" thickBot="1">
      <c r="P158" s="6">
        <f t="shared" si="10"/>
        <v>0</v>
      </c>
      <c r="Q158" s="5">
        <f>SUM(P151:P157)</f>
        <v>670</v>
      </c>
      <c r="S158" s="22">
        <f>Q158*1.15</f>
        <v>770.4999999999999</v>
      </c>
    </row>
    <row r="159" spans="1:16" ht="12.75">
      <c r="A159" s="7" t="s">
        <v>64</v>
      </c>
      <c r="G159" t="s">
        <v>30</v>
      </c>
      <c r="L159">
        <v>2</v>
      </c>
      <c r="M159">
        <v>89</v>
      </c>
      <c r="P159" s="4">
        <f t="shared" si="10"/>
        <v>178</v>
      </c>
    </row>
    <row r="160" spans="7:16" ht="12.75">
      <c r="G160" t="s">
        <v>31</v>
      </c>
      <c r="L160">
        <v>2</v>
      </c>
      <c r="M160">
        <v>99</v>
      </c>
      <c r="P160" s="4">
        <f t="shared" si="10"/>
        <v>198</v>
      </c>
    </row>
    <row r="161" spans="7:16" ht="12.75">
      <c r="G161" t="s">
        <v>56</v>
      </c>
      <c r="L161">
        <v>2</v>
      </c>
      <c r="M161">
        <v>129</v>
      </c>
      <c r="P161" s="4">
        <f t="shared" si="10"/>
        <v>258</v>
      </c>
    </row>
    <row r="162" spans="7:16" ht="12.75">
      <c r="G162" t="s">
        <v>16</v>
      </c>
      <c r="N162">
        <v>2</v>
      </c>
      <c r="O162">
        <v>59</v>
      </c>
      <c r="P162">
        <f>N162*O162</f>
        <v>118</v>
      </c>
    </row>
    <row r="163" spans="7:16" ht="12.75">
      <c r="G163" t="s">
        <v>15</v>
      </c>
      <c r="L163">
        <v>0.5</v>
      </c>
      <c r="M163">
        <v>0</v>
      </c>
      <c r="P163" s="4">
        <f aca="true" t="shared" si="11" ref="P163:P174">L163*M163</f>
        <v>0</v>
      </c>
    </row>
    <row r="164" spans="7:16" ht="12.75">
      <c r="G164" t="s">
        <v>32</v>
      </c>
      <c r="L164">
        <v>0.5</v>
      </c>
      <c r="M164">
        <v>129</v>
      </c>
      <c r="P164" s="4">
        <f t="shared" si="11"/>
        <v>64.5</v>
      </c>
    </row>
    <row r="165" spans="7:16" ht="12.75">
      <c r="G165" t="s">
        <v>35</v>
      </c>
      <c r="L165">
        <v>0.5</v>
      </c>
      <c r="M165">
        <v>309</v>
      </c>
      <c r="P165" s="4">
        <f t="shared" si="11"/>
        <v>154.5</v>
      </c>
    </row>
    <row r="166" spans="16:19" s="5" customFormat="1" ht="13.5" thickBot="1">
      <c r="P166" s="6">
        <f t="shared" si="11"/>
        <v>0</v>
      </c>
      <c r="Q166" s="5">
        <f>SUM(P159:P165)</f>
        <v>971</v>
      </c>
      <c r="S166" s="22">
        <f>Q166*1.15</f>
        <v>1116.6499999999999</v>
      </c>
    </row>
    <row r="167" spans="1:16" ht="12.75">
      <c r="A167" s="7" t="s">
        <v>66</v>
      </c>
      <c r="G167" t="s">
        <v>21</v>
      </c>
      <c r="L167">
        <v>1</v>
      </c>
      <c r="M167">
        <v>179</v>
      </c>
      <c r="P167" s="4">
        <f t="shared" si="11"/>
        <v>179</v>
      </c>
    </row>
    <row r="168" spans="7:16" ht="12.75">
      <c r="G168" t="s">
        <v>59</v>
      </c>
      <c r="L168">
        <v>3</v>
      </c>
      <c r="M168">
        <v>149</v>
      </c>
      <c r="P168" s="4">
        <f t="shared" si="11"/>
        <v>447</v>
      </c>
    </row>
    <row r="169" spans="7:16" ht="12.75">
      <c r="G169" t="s">
        <v>20</v>
      </c>
      <c r="L169">
        <v>1</v>
      </c>
      <c r="M169">
        <v>169</v>
      </c>
      <c r="P169" s="4">
        <f t="shared" si="11"/>
        <v>169</v>
      </c>
    </row>
    <row r="170" spans="16:19" s="5" customFormat="1" ht="13.5" thickBot="1">
      <c r="P170" s="6">
        <f t="shared" si="11"/>
        <v>0</v>
      </c>
      <c r="Q170" s="5">
        <f>SUM(P167:P169)</f>
        <v>795</v>
      </c>
      <c r="S170" s="22">
        <f>Q170*1.15</f>
        <v>914.2499999999999</v>
      </c>
    </row>
    <row r="171" spans="1:19" s="14" customFormat="1" ht="12.75">
      <c r="A171" s="13" t="s">
        <v>67</v>
      </c>
      <c r="G171" s="14" t="s">
        <v>21</v>
      </c>
      <c r="L171" s="14">
        <v>1</v>
      </c>
      <c r="M171" s="14">
        <v>179</v>
      </c>
      <c r="P171" s="18">
        <f t="shared" si="11"/>
        <v>179</v>
      </c>
      <c r="S171" s="24"/>
    </row>
    <row r="172" spans="7:19" s="14" customFormat="1" ht="12.75">
      <c r="G172" s="14" t="s">
        <v>31</v>
      </c>
      <c r="L172" s="14">
        <v>1</v>
      </c>
      <c r="M172" s="14">
        <v>99</v>
      </c>
      <c r="P172" s="18">
        <f t="shared" si="11"/>
        <v>99</v>
      </c>
      <c r="S172" s="24"/>
    </row>
    <row r="173" spans="7:19" s="14" customFormat="1" ht="12.75">
      <c r="G173" s="14" t="s">
        <v>32</v>
      </c>
      <c r="L173" s="14">
        <v>1</v>
      </c>
      <c r="M173" s="14">
        <v>129</v>
      </c>
      <c r="P173" s="18">
        <f t="shared" si="11"/>
        <v>129</v>
      </c>
      <c r="S173" s="24"/>
    </row>
    <row r="174" spans="7:19" s="14" customFormat="1" ht="12.75">
      <c r="G174" s="15" t="s">
        <v>19</v>
      </c>
      <c r="H174" s="15"/>
      <c r="I174" s="15"/>
      <c r="J174" s="15"/>
      <c r="K174" s="15"/>
      <c r="L174" s="15">
        <v>1</v>
      </c>
      <c r="M174" s="15">
        <v>0</v>
      </c>
      <c r="N174" s="15"/>
      <c r="O174" s="15"/>
      <c r="P174" s="16">
        <f t="shared" si="11"/>
        <v>0</v>
      </c>
      <c r="S174" s="24"/>
    </row>
    <row r="175" spans="7:19" s="14" customFormat="1" ht="12.75">
      <c r="G175" s="14" t="s">
        <v>16</v>
      </c>
      <c r="N175" s="14">
        <v>2</v>
      </c>
      <c r="O175" s="14">
        <v>59</v>
      </c>
      <c r="P175" s="14">
        <f>N175*O175</f>
        <v>118</v>
      </c>
      <c r="S175" s="24"/>
    </row>
    <row r="176" spans="7:19" s="14" customFormat="1" ht="12.75">
      <c r="G176" s="14" t="s">
        <v>23</v>
      </c>
      <c r="L176" s="14">
        <v>1</v>
      </c>
      <c r="M176" s="14">
        <v>159</v>
      </c>
      <c r="P176" s="18">
        <f>L176*M176</f>
        <v>159</v>
      </c>
      <c r="S176" s="24"/>
    </row>
    <row r="177" spans="7:19" s="14" customFormat="1" ht="12.75">
      <c r="G177" s="14" t="s">
        <v>27</v>
      </c>
      <c r="L177" s="14">
        <v>1</v>
      </c>
      <c r="M177" s="14">
        <v>219</v>
      </c>
      <c r="P177" s="18">
        <f>L177*M177</f>
        <v>219</v>
      </c>
      <c r="S177" s="24"/>
    </row>
    <row r="178" spans="7:19" s="14" customFormat="1" ht="12.75">
      <c r="G178" s="14" t="s">
        <v>30</v>
      </c>
      <c r="L178" s="14">
        <v>1</v>
      </c>
      <c r="M178" s="14">
        <v>89</v>
      </c>
      <c r="P178" s="18">
        <f>L178*M178</f>
        <v>89</v>
      </c>
      <c r="S178" s="24"/>
    </row>
    <row r="179" spans="16:19" s="5" customFormat="1" ht="13.5" thickBot="1">
      <c r="P179" s="6">
        <f aca="true" t="shared" si="12" ref="P179:P219">L179*M179</f>
        <v>0</v>
      </c>
      <c r="Q179" s="5">
        <f>SUM(P171:P178)</f>
        <v>992</v>
      </c>
      <c r="S179" s="22">
        <f>Q179*1.15</f>
        <v>1140.8</v>
      </c>
    </row>
    <row r="180" spans="1:19" s="14" customFormat="1" ht="12.75">
      <c r="A180" s="13" t="s">
        <v>68</v>
      </c>
      <c r="G180" s="14" t="s">
        <v>130</v>
      </c>
      <c r="L180" s="14">
        <v>1</v>
      </c>
      <c r="M180" s="14">
        <v>269</v>
      </c>
      <c r="P180" s="18">
        <f aca="true" t="shared" si="13" ref="P180:P187">L180*M180</f>
        <v>269</v>
      </c>
      <c r="S180" s="24"/>
    </row>
    <row r="181" spans="7:19" s="14" customFormat="1" ht="12.75">
      <c r="G181" s="14" t="s">
        <v>18</v>
      </c>
      <c r="L181" s="14">
        <v>1</v>
      </c>
      <c r="M181" s="14">
        <v>209</v>
      </c>
      <c r="P181" s="18">
        <f t="shared" si="13"/>
        <v>209</v>
      </c>
      <c r="S181" s="24"/>
    </row>
    <row r="182" spans="7:19" s="14" customFormat="1" ht="12.75">
      <c r="G182" s="14" t="s">
        <v>23</v>
      </c>
      <c r="L182" s="14">
        <v>1</v>
      </c>
      <c r="M182" s="14">
        <v>159</v>
      </c>
      <c r="P182" s="18">
        <f t="shared" si="13"/>
        <v>159</v>
      </c>
      <c r="S182" s="24"/>
    </row>
    <row r="183" spans="7:19" s="14" customFormat="1" ht="12.75">
      <c r="G183" s="14" t="s">
        <v>30</v>
      </c>
      <c r="L183" s="14">
        <v>3</v>
      </c>
      <c r="M183" s="14">
        <v>89</v>
      </c>
      <c r="P183" s="18">
        <f t="shared" si="13"/>
        <v>267</v>
      </c>
      <c r="S183" s="24"/>
    </row>
    <row r="184" spans="7:19" s="14" customFormat="1" ht="12.75">
      <c r="G184" s="14" t="s">
        <v>31</v>
      </c>
      <c r="L184" s="14">
        <v>1</v>
      </c>
      <c r="M184" s="14">
        <v>99</v>
      </c>
      <c r="P184" s="18">
        <f t="shared" si="13"/>
        <v>99</v>
      </c>
      <c r="S184" s="24"/>
    </row>
    <row r="185" spans="7:19" s="14" customFormat="1" ht="12.75">
      <c r="G185" s="14" t="s">
        <v>32</v>
      </c>
      <c r="L185" s="14">
        <v>1</v>
      </c>
      <c r="M185" s="14">
        <v>129</v>
      </c>
      <c r="P185" s="18">
        <f t="shared" si="13"/>
        <v>129</v>
      </c>
      <c r="S185" s="24"/>
    </row>
    <row r="186" spans="7:19" s="14" customFormat="1" ht="12.75">
      <c r="G186" s="14" t="s">
        <v>27</v>
      </c>
      <c r="L186" s="14">
        <v>1</v>
      </c>
      <c r="M186" s="14">
        <v>219</v>
      </c>
      <c r="P186" s="18">
        <f t="shared" si="13"/>
        <v>219</v>
      </c>
      <c r="S186" s="24"/>
    </row>
    <row r="187" spans="7:19" s="14" customFormat="1" ht="12.75">
      <c r="G187" s="14" t="s">
        <v>19</v>
      </c>
      <c r="L187" s="14">
        <v>0.5</v>
      </c>
      <c r="M187" s="14">
        <v>0</v>
      </c>
      <c r="P187" s="18">
        <f t="shared" si="13"/>
        <v>0</v>
      </c>
      <c r="S187" s="24"/>
    </row>
    <row r="188" spans="16:19" s="5" customFormat="1" ht="13.5" thickBot="1">
      <c r="P188" s="6">
        <f t="shared" si="12"/>
        <v>0</v>
      </c>
      <c r="Q188" s="5">
        <f>SUM(P180:P187)</f>
        <v>1351</v>
      </c>
      <c r="S188" s="22">
        <f>Q188*1.15</f>
        <v>1553.6499999999999</v>
      </c>
    </row>
    <row r="189" spans="1:16" ht="12.75">
      <c r="A189" s="7" t="s">
        <v>69</v>
      </c>
      <c r="G189" t="s">
        <v>35</v>
      </c>
      <c r="L189">
        <v>2</v>
      </c>
      <c r="M189">
        <v>309</v>
      </c>
      <c r="P189" s="4">
        <f t="shared" si="12"/>
        <v>618</v>
      </c>
    </row>
    <row r="190" spans="1:16" ht="12.75">
      <c r="A190" s="7"/>
      <c r="G190" t="s">
        <v>27</v>
      </c>
      <c r="L190">
        <v>1</v>
      </c>
      <c r="M190">
        <v>219</v>
      </c>
      <c r="P190" s="4">
        <f>L190*M190</f>
        <v>219</v>
      </c>
    </row>
    <row r="191" spans="1:16" ht="12.75">
      <c r="A191" s="7"/>
      <c r="G191" t="s">
        <v>35</v>
      </c>
      <c r="L191">
        <v>1</v>
      </c>
      <c r="M191">
        <v>309</v>
      </c>
      <c r="P191" s="4">
        <f>L191*M191</f>
        <v>309</v>
      </c>
    </row>
    <row r="192" spans="1:16" ht="12.75">
      <c r="A192" s="7"/>
      <c r="G192" t="s">
        <v>16</v>
      </c>
      <c r="N192">
        <v>3</v>
      </c>
      <c r="O192">
        <v>59</v>
      </c>
      <c r="P192">
        <f>N192*O192</f>
        <v>177</v>
      </c>
    </row>
    <row r="193" spans="16:19" s="5" customFormat="1" ht="13.5" thickBot="1">
      <c r="P193" s="6">
        <f t="shared" si="12"/>
        <v>0</v>
      </c>
      <c r="Q193" s="5">
        <f>SUM(P189:P192)</f>
        <v>1323</v>
      </c>
      <c r="S193" s="22">
        <f>Q193*1.15</f>
        <v>1521.4499999999998</v>
      </c>
    </row>
    <row r="194" spans="1:16" ht="12.75">
      <c r="A194" s="7" t="s">
        <v>70</v>
      </c>
      <c r="G194" t="s">
        <v>21</v>
      </c>
      <c r="L194">
        <v>2</v>
      </c>
      <c r="M194">
        <v>179</v>
      </c>
      <c r="P194" s="4">
        <f t="shared" si="12"/>
        <v>358</v>
      </c>
    </row>
    <row r="195" spans="7:16" ht="12.75">
      <c r="G195" t="s">
        <v>18</v>
      </c>
      <c r="L195">
        <v>1</v>
      </c>
      <c r="M195">
        <v>209</v>
      </c>
      <c r="P195" s="4">
        <f t="shared" si="12"/>
        <v>209</v>
      </c>
    </row>
    <row r="196" spans="7:16" ht="12.75">
      <c r="G196" t="s">
        <v>27</v>
      </c>
      <c r="L196">
        <v>2</v>
      </c>
      <c r="M196">
        <v>219</v>
      </c>
      <c r="P196" s="4">
        <f t="shared" si="12"/>
        <v>438</v>
      </c>
    </row>
    <row r="197" spans="7:16" ht="12.75">
      <c r="G197" t="s">
        <v>71</v>
      </c>
      <c r="L197">
        <v>1</v>
      </c>
      <c r="M197">
        <v>0</v>
      </c>
      <c r="P197" s="4">
        <f t="shared" si="12"/>
        <v>0</v>
      </c>
    </row>
    <row r="198" spans="16:19" s="5" customFormat="1" ht="13.5" thickBot="1">
      <c r="P198" s="6">
        <f t="shared" si="12"/>
        <v>0</v>
      </c>
      <c r="Q198" s="5">
        <f>SUM(P194:P197)</f>
        <v>1005</v>
      </c>
      <c r="S198" s="22">
        <f>Q198*1.15</f>
        <v>1155.75</v>
      </c>
    </row>
    <row r="199" spans="1:19" s="14" customFormat="1" ht="12.75">
      <c r="A199" s="13" t="s">
        <v>72</v>
      </c>
      <c r="G199" s="14" t="s">
        <v>130</v>
      </c>
      <c r="L199" s="14">
        <v>1</v>
      </c>
      <c r="M199" s="14">
        <v>269</v>
      </c>
      <c r="P199" s="18">
        <f t="shared" si="12"/>
        <v>269</v>
      </c>
      <c r="S199" s="24"/>
    </row>
    <row r="200" spans="7:19" s="14" customFormat="1" ht="12.75">
      <c r="G200" s="14" t="s">
        <v>18</v>
      </c>
      <c r="L200" s="14">
        <v>1</v>
      </c>
      <c r="M200" s="14">
        <v>209</v>
      </c>
      <c r="P200" s="18">
        <f aca="true" t="shared" si="14" ref="P200:P206">L200*M200</f>
        <v>209</v>
      </c>
      <c r="S200" s="24"/>
    </row>
    <row r="201" spans="7:19" s="14" customFormat="1" ht="12.75">
      <c r="G201" s="14" t="s">
        <v>32</v>
      </c>
      <c r="L201" s="14">
        <v>0.5</v>
      </c>
      <c r="M201" s="14">
        <v>129</v>
      </c>
      <c r="P201" s="18">
        <f t="shared" si="14"/>
        <v>64.5</v>
      </c>
      <c r="S201" s="24"/>
    </row>
    <row r="202" spans="7:19" s="14" customFormat="1" ht="12.75">
      <c r="G202" s="14" t="s">
        <v>27</v>
      </c>
      <c r="L202" s="14">
        <v>0.5</v>
      </c>
      <c r="M202" s="14">
        <v>219</v>
      </c>
      <c r="P202" s="18">
        <f t="shared" si="14"/>
        <v>109.5</v>
      </c>
      <c r="S202" s="24"/>
    </row>
    <row r="203" spans="7:19" s="14" customFormat="1" ht="12.75">
      <c r="G203" s="15" t="s">
        <v>19</v>
      </c>
      <c r="H203" s="15"/>
      <c r="I203" s="15"/>
      <c r="J203" s="15"/>
      <c r="K203" s="15"/>
      <c r="L203" s="15">
        <v>2</v>
      </c>
      <c r="M203" s="15">
        <v>0</v>
      </c>
      <c r="N203" s="15"/>
      <c r="O203" s="15"/>
      <c r="P203" s="16">
        <f t="shared" si="14"/>
        <v>0</v>
      </c>
      <c r="S203" s="24"/>
    </row>
    <row r="204" spans="7:19" s="14" customFormat="1" ht="12.75">
      <c r="G204" s="14" t="s">
        <v>59</v>
      </c>
      <c r="L204" s="14">
        <v>1</v>
      </c>
      <c r="M204" s="14">
        <v>149</v>
      </c>
      <c r="P204" s="18">
        <f t="shared" si="14"/>
        <v>149</v>
      </c>
      <c r="S204" s="24"/>
    </row>
    <row r="205" spans="7:19" s="14" customFormat="1" ht="12.75">
      <c r="G205" s="14" t="s">
        <v>35</v>
      </c>
      <c r="L205" s="14">
        <v>0.5</v>
      </c>
      <c r="M205" s="14">
        <v>309</v>
      </c>
      <c r="P205" s="18">
        <f t="shared" si="14"/>
        <v>154.5</v>
      </c>
      <c r="S205" s="24"/>
    </row>
    <row r="206" spans="7:19" s="14" customFormat="1" ht="12.75">
      <c r="G206" s="14" t="s">
        <v>56</v>
      </c>
      <c r="L206" s="14">
        <v>1</v>
      </c>
      <c r="M206" s="14">
        <v>129</v>
      </c>
      <c r="P206" s="18">
        <f t="shared" si="14"/>
        <v>129</v>
      </c>
      <c r="S206" s="24"/>
    </row>
    <row r="207" spans="16:19" s="5" customFormat="1" ht="13.5" thickBot="1">
      <c r="P207" s="6">
        <f t="shared" si="12"/>
        <v>0</v>
      </c>
      <c r="Q207" s="5">
        <f>SUM(P199:P206)</f>
        <v>1084.5</v>
      </c>
      <c r="S207" s="22">
        <f>Q207*1.15</f>
        <v>1247.175</v>
      </c>
    </row>
    <row r="208" spans="1:19" s="14" customFormat="1" ht="12.75">
      <c r="A208" s="13" t="s">
        <v>73</v>
      </c>
      <c r="G208" s="14" t="s">
        <v>21</v>
      </c>
      <c r="L208" s="14">
        <v>2</v>
      </c>
      <c r="M208" s="14">
        <v>179</v>
      </c>
      <c r="P208" s="18">
        <f t="shared" si="12"/>
        <v>358</v>
      </c>
      <c r="S208" s="24"/>
    </row>
    <row r="209" spans="7:19" s="14" customFormat="1" ht="12.75">
      <c r="G209" s="15" t="s">
        <v>39</v>
      </c>
      <c r="H209" s="15"/>
      <c r="I209" s="15"/>
      <c r="J209" s="15"/>
      <c r="K209" s="15"/>
      <c r="L209" s="15">
        <v>2</v>
      </c>
      <c r="M209" s="15">
        <v>0</v>
      </c>
      <c r="N209" s="15"/>
      <c r="O209" s="15"/>
      <c r="P209" s="16">
        <f t="shared" si="12"/>
        <v>0</v>
      </c>
      <c r="S209" s="24"/>
    </row>
    <row r="210" spans="7:19" s="14" customFormat="1" ht="12.75">
      <c r="G210" s="14" t="s">
        <v>18</v>
      </c>
      <c r="L210" s="14">
        <v>2</v>
      </c>
      <c r="M210" s="14">
        <v>209</v>
      </c>
      <c r="P210" s="18">
        <f t="shared" si="12"/>
        <v>418</v>
      </c>
      <c r="S210" s="24"/>
    </row>
    <row r="211" spans="7:19" s="14" customFormat="1" ht="12.75">
      <c r="G211" s="14" t="s">
        <v>23</v>
      </c>
      <c r="L211" s="14">
        <v>2</v>
      </c>
      <c r="M211" s="14">
        <v>159</v>
      </c>
      <c r="P211" s="18">
        <f t="shared" si="12"/>
        <v>318</v>
      </c>
      <c r="S211" s="24"/>
    </row>
    <row r="212" spans="7:19" s="14" customFormat="1" ht="12.75">
      <c r="G212" s="14" t="s">
        <v>30</v>
      </c>
      <c r="L212" s="14">
        <v>4</v>
      </c>
      <c r="M212" s="14">
        <v>89</v>
      </c>
      <c r="P212" s="18">
        <f t="shared" si="12"/>
        <v>356</v>
      </c>
      <c r="S212" s="24"/>
    </row>
    <row r="213" spans="7:19" s="14" customFormat="1" ht="12.75">
      <c r="G213" s="14" t="s">
        <v>31</v>
      </c>
      <c r="L213" s="14">
        <v>4</v>
      </c>
      <c r="M213" s="14">
        <v>99</v>
      </c>
      <c r="P213" s="18">
        <f t="shared" si="12"/>
        <v>396</v>
      </c>
      <c r="S213" s="24"/>
    </row>
    <row r="214" spans="7:19" s="14" customFormat="1" ht="12.75">
      <c r="G214" s="14" t="s">
        <v>32</v>
      </c>
      <c r="L214" s="14">
        <v>1</v>
      </c>
      <c r="M214" s="14">
        <v>129</v>
      </c>
      <c r="P214" s="18">
        <f t="shared" si="12"/>
        <v>129</v>
      </c>
      <c r="S214" s="24"/>
    </row>
    <row r="215" spans="7:19" s="14" customFormat="1" ht="12.75">
      <c r="G215" s="14" t="s">
        <v>27</v>
      </c>
      <c r="L215" s="14">
        <v>2</v>
      </c>
      <c r="M215" s="14">
        <v>219</v>
      </c>
      <c r="P215" s="18">
        <f t="shared" si="12"/>
        <v>438</v>
      </c>
      <c r="S215" s="24"/>
    </row>
    <row r="216" spans="7:19" s="14" customFormat="1" ht="12.75">
      <c r="G216" s="14" t="s">
        <v>55</v>
      </c>
      <c r="L216" s="14">
        <v>2</v>
      </c>
      <c r="M216" s="14">
        <v>229</v>
      </c>
      <c r="P216" s="18">
        <f t="shared" si="12"/>
        <v>458</v>
      </c>
      <c r="S216" s="24"/>
    </row>
    <row r="217" spans="7:19" s="14" customFormat="1" ht="12.75">
      <c r="G217" s="15" t="s">
        <v>19</v>
      </c>
      <c r="H217" s="15"/>
      <c r="I217" s="15"/>
      <c r="J217" s="15"/>
      <c r="K217" s="15"/>
      <c r="L217" s="15">
        <v>2</v>
      </c>
      <c r="M217" s="15">
        <v>0</v>
      </c>
      <c r="N217" s="15"/>
      <c r="O217" s="15"/>
      <c r="P217" s="16">
        <f t="shared" si="12"/>
        <v>0</v>
      </c>
      <c r="S217" s="24"/>
    </row>
    <row r="218" spans="7:19" s="14" customFormat="1" ht="12.75">
      <c r="G218" s="14" t="s">
        <v>35</v>
      </c>
      <c r="L218" s="14">
        <v>1</v>
      </c>
      <c r="M218" s="14">
        <v>309</v>
      </c>
      <c r="P218" s="18">
        <f t="shared" si="12"/>
        <v>309</v>
      </c>
      <c r="S218" s="24"/>
    </row>
    <row r="219" spans="7:19" s="14" customFormat="1" ht="12.75">
      <c r="G219" s="15" t="s">
        <v>15</v>
      </c>
      <c r="H219" s="15"/>
      <c r="I219" s="15"/>
      <c r="J219" s="15"/>
      <c r="K219" s="15"/>
      <c r="L219" s="15">
        <v>1</v>
      </c>
      <c r="M219" s="15">
        <v>0</v>
      </c>
      <c r="N219" s="15"/>
      <c r="O219" s="15"/>
      <c r="P219" s="16">
        <f t="shared" si="12"/>
        <v>0</v>
      </c>
      <c r="S219" s="24"/>
    </row>
    <row r="220" spans="7:19" s="14" customFormat="1" ht="12.75">
      <c r="G220" s="14" t="s">
        <v>16</v>
      </c>
      <c r="N220" s="14">
        <v>3</v>
      </c>
      <c r="O220" s="14">
        <v>59</v>
      </c>
      <c r="P220" s="14">
        <f>N220*O220</f>
        <v>177</v>
      </c>
      <c r="S220" s="24"/>
    </row>
    <row r="221" spans="7:19" s="14" customFormat="1" ht="12.75">
      <c r="G221" s="14" t="s">
        <v>20</v>
      </c>
      <c r="L221" s="14">
        <v>4</v>
      </c>
      <c r="M221" s="14">
        <v>169</v>
      </c>
      <c r="P221" s="18">
        <f>L221*M221</f>
        <v>676</v>
      </c>
      <c r="S221" s="24"/>
    </row>
    <row r="222" spans="7:19" s="14" customFormat="1" ht="12.75">
      <c r="G222" s="14" t="s">
        <v>74</v>
      </c>
      <c r="L222" s="14">
        <v>1</v>
      </c>
      <c r="M222" s="14">
        <v>0</v>
      </c>
      <c r="P222" s="18">
        <f>L222*M222</f>
        <v>0</v>
      </c>
      <c r="S222" s="24"/>
    </row>
    <row r="223" spans="7:19" s="14" customFormat="1" ht="12.75">
      <c r="G223" s="14" t="s">
        <v>56</v>
      </c>
      <c r="L223" s="14">
        <v>1</v>
      </c>
      <c r="M223" s="14">
        <v>129</v>
      </c>
      <c r="P223" s="18">
        <f>L223*M223</f>
        <v>129</v>
      </c>
      <c r="S223" s="24"/>
    </row>
    <row r="224" spans="7:19" s="14" customFormat="1" ht="12.75">
      <c r="G224" s="14" t="s">
        <v>133</v>
      </c>
      <c r="L224" s="14">
        <v>2</v>
      </c>
      <c r="M224" s="14">
        <v>99</v>
      </c>
      <c r="P224" s="18">
        <f>L224*M224</f>
        <v>198</v>
      </c>
      <c r="S224" s="24"/>
    </row>
    <row r="225" spans="7:19" s="14" customFormat="1" ht="12.75">
      <c r="G225" s="14" t="s">
        <v>129</v>
      </c>
      <c r="L225" s="14">
        <v>2</v>
      </c>
      <c r="M225" s="14">
        <v>179</v>
      </c>
      <c r="P225" s="18">
        <f>L225*M225</f>
        <v>358</v>
      </c>
      <c r="Q225" s="14" t="s">
        <v>134</v>
      </c>
      <c r="S225" s="24"/>
    </row>
    <row r="226" spans="17:19" s="5" customFormat="1" ht="13.5" thickBot="1">
      <c r="Q226" s="5">
        <f>SUM(P208:P225)</f>
        <v>4718</v>
      </c>
      <c r="R226" s="5" t="s">
        <v>166</v>
      </c>
      <c r="S226" s="22">
        <f>Q226*1.1+235</f>
        <v>5424.8</v>
      </c>
    </row>
    <row r="227" spans="1:16" ht="12.75">
      <c r="A227" s="7" t="s">
        <v>75</v>
      </c>
      <c r="G227" t="s">
        <v>59</v>
      </c>
      <c r="L227">
        <v>0.5</v>
      </c>
      <c r="M227">
        <v>149</v>
      </c>
      <c r="P227" s="4">
        <f aca="true" t="shared" si="15" ref="P227:P233">L227*M227</f>
        <v>74.5</v>
      </c>
    </row>
    <row r="228" spans="7:16" ht="12.75">
      <c r="G228" t="s">
        <v>56</v>
      </c>
      <c r="L228">
        <v>1</v>
      </c>
      <c r="M228">
        <v>129</v>
      </c>
      <c r="P228" s="4">
        <f t="shared" si="15"/>
        <v>129</v>
      </c>
    </row>
    <row r="229" spans="7:16" ht="12.75">
      <c r="G229" t="s">
        <v>20</v>
      </c>
      <c r="L229">
        <v>0.5</v>
      </c>
      <c r="M229">
        <v>169</v>
      </c>
      <c r="P229" s="4">
        <f t="shared" si="15"/>
        <v>84.5</v>
      </c>
    </row>
    <row r="230" spans="7:16" ht="12.75">
      <c r="G230" t="s">
        <v>30</v>
      </c>
      <c r="L230">
        <v>0.5</v>
      </c>
      <c r="M230">
        <v>89</v>
      </c>
      <c r="P230" s="4">
        <f t="shared" si="15"/>
        <v>44.5</v>
      </c>
    </row>
    <row r="231" spans="7:16" ht="12.75">
      <c r="G231" t="s">
        <v>31</v>
      </c>
      <c r="L231">
        <v>0.5</v>
      </c>
      <c r="M231">
        <v>99</v>
      </c>
      <c r="P231" s="4">
        <f t="shared" si="15"/>
        <v>49.5</v>
      </c>
    </row>
    <row r="232" spans="7:16" ht="12.75">
      <c r="G232" t="s">
        <v>32</v>
      </c>
      <c r="L232">
        <v>0.5</v>
      </c>
      <c r="M232">
        <v>129</v>
      </c>
      <c r="P232" s="4">
        <f t="shared" si="15"/>
        <v>64.5</v>
      </c>
    </row>
    <row r="233" spans="7:16" ht="12.75">
      <c r="G233" t="s">
        <v>39</v>
      </c>
      <c r="L233">
        <v>0.5</v>
      </c>
      <c r="M233">
        <v>0</v>
      </c>
      <c r="P233" s="4">
        <f t="shared" si="15"/>
        <v>0</v>
      </c>
    </row>
    <row r="234" spans="17:19" s="5" customFormat="1" ht="13.5" thickBot="1">
      <c r="Q234" s="5">
        <f>SUM(P227:P233)</f>
        <v>446.5</v>
      </c>
      <c r="S234" s="22">
        <f>Q234*1.15</f>
        <v>513.4749999999999</v>
      </c>
    </row>
    <row r="235" spans="1:19" s="14" customFormat="1" ht="12.75">
      <c r="A235" s="13" t="s">
        <v>76</v>
      </c>
      <c r="G235" s="14" t="s">
        <v>27</v>
      </c>
      <c r="L235" s="14">
        <v>2.5</v>
      </c>
      <c r="M235" s="14">
        <v>219</v>
      </c>
      <c r="P235" s="18">
        <f>L235*M235</f>
        <v>547.5</v>
      </c>
      <c r="S235" s="24"/>
    </row>
    <row r="236" spans="7:19" s="14" customFormat="1" ht="12.75">
      <c r="G236" s="14" t="s">
        <v>21</v>
      </c>
      <c r="L236" s="14">
        <v>2.5</v>
      </c>
      <c r="M236" s="14">
        <v>179</v>
      </c>
      <c r="P236" s="18">
        <f>L236*M236</f>
        <v>447.5</v>
      </c>
      <c r="S236" s="24"/>
    </row>
    <row r="237" spans="7:19" s="14" customFormat="1" ht="12.75">
      <c r="G237" s="14" t="s">
        <v>16</v>
      </c>
      <c r="N237" s="14">
        <v>3</v>
      </c>
      <c r="O237" s="14">
        <v>59</v>
      </c>
      <c r="P237" s="14">
        <f>N237*O237</f>
        <v>177</v>
      </c>
      <c r="S237" s="24"/>
    </row>
    <row r="238" spans="7:19" s="14" customFormat="1" ht="12.75">
      <c r="G238" s="14" t="s">
        <v>36</v>
      </c>
      <c r="L238" s="14">
        <v>0.5</v>
      </c>
      <c r="S238" s="24"/>
    </row>
    <row r="239" spans="7:19" s="14" customFormat="1" ht="12.75">
      <c r="G239" s="14" t="s">
        <v>153</v>
      </c>
      <c r="L239" s="14">
        <v>2</v>
      </c>
      <c r="M239" s="14">
        <v>149</v>
      </c>
      <c r="P239" s="18">
        <f>L239*M239</f>
        <v>298</v>
      </c>
      <c r="S239" s="24"/>
    </row>
    <row r="240" spans="7:19" s="14" customFormat="1" ht="12.75">
      <c r="G240" s="14" t="s">
        <v>20</v>
      </c>
      <c r="L240" s="14">
        <v>2.5</v>
      </c>
      <c r="M240" s="14">
        <v>169</v>
      </c>
      <c r="P240" s="18">
        <f>L240*M240</f>
        <v>422.5</v>
      </c>
      <c r="S240" s="24"/>
    </row>
    <row r="241" spans="7:19" s="14" customFormat="1" ht="12.75">
      <c r="G241" s="14" t="s">
        <v>56</v>
      </c>
      <c r="L241" s="14">
        <v>1.5</v>
      </c>
      <c r="M241" s="14">
        <v>129</v>
      </c>
      <c r="P241" s="18">
        <f>L241*M241</f>
        <v>193.5</v>
      </c>
      <c r="S241" s="24"/>
    </row>
    <row r="242" spans="7:19" s="14" customFormat="1" ht="12.75">
      <c r="G242" s="14" t="s">
        <v>154</v>
      </c>
      <c r="L242" s="14">
        <v>1</v>
      </c>
      <c r="P242" s="18"/>
      <c r="S242" s="24"/>
    </row>
    <row r="243" spans="7:19" s="14" customFormat="1" ht="12.75">
      <c r="G243" s="14" t="s">
        <v>151</v>
      </c>
      <c r="L243" s="14">
        <v>0.5</v>
      </c>
      <c r="P243" s="18"/>
      <c r="S243" s="24"/>
    </row>
    <row r="244" spans="7:19" s="14" customFormat="1" ht="12.75">
      <c r="G244" s="14" t="s">
        <v>152</v>
      </c>
      <c r="L244" s="14">
        <v>0.5</v>
      </c>
      <c r="P244" s="18"/>
      <c r="S244" s="24"/>
    </row>
    <row r="245" spans="16:19" s="14" customFormat="1" ht="12.75">
      <c r="P245" s="18"/>
      <c r="S245" s="24"/>
    </row>
    <row r="246" spans="16:19" s="14" customFormat="1" ht="12.75">
      <c r="P246" s="18"/>
      <c r="S246" s="24"/>
    </row>
    <row r="247" spans="17:19" s="5" customFormat="1" ht="13.5" thickBot="1">
      <c r="Q247" s="5">
        <f>SUM(P235:P241)</f>
        <v>2086</v>
      </c>
      <c r="R247" s="5" t="s">
        <v>155</v>
      </c>
      <c r="S247" s="22">
        <f>Q247*1.1+103</f>
        <v>2397.6000000000004</v>
      </c>
    </row>
    <row r="248" spans="1:19" s="14" customFormat="1" ht="12.75">
      <c r="A248" s="13" t="s">
        <v>77</v>
      </c>
      <c r="G248" s="14" t="s">
        <v>32</v>
      </c>
      <c r="L248" s="14">
        <v>1</v>
      </c>
      <c r="M248" s="14">
        <v>129</v>
      </c>
      <c r="P248" s="18">
        <f aca="true" t="shared" si="16" ref="P248:P254">L248*M248</f>
        <v>129</v>
      </c>
      <c r="S248" s="24"/>
    </row>
    <row r="249" spans="7:19" s="14" customFormat="1" ht="12.75">
      <c r="G249" s="14" t="s">
        <v>23</v>
      </c>
      <c r="L249" s="14">
        <v>0.5</v>
      </c>
      <c r="M249" s="14">
        <v>159</v>
      </c>
      <c r="P249" s="18">
        <f t="shared" si="16"/>
        <v>79.5</v>
      </c>
      <c r="S249" s="24"/>
    </row>
    <row r="250" spans="7:19" s="14" customFormat="1" ht="12.75">
      <c r="G250" s="14" t="s">
        <v>56</v>
      </c>
      <c r="L250" s="14">
        <v>2</v>
      </c>
      <c r="M250" s="14">
        <v>129</v>
      </c>
      <c r="P250" s="18">
        <f t="shared" si="16"/>
        <v>258</v>
      </c>
      <c r="S250" s="24"/>
    </row>
    <row r="251" spans="7:19" s="14" customFormat="1" ht="12.75">
      <c r="G251" s="14" t="s">
        <v>35</v>
      </c>
      <c r="L251" s="14">
        <v>0.5</v>
      </c>
      <c r="M251" s="14">
        <v>309</v>
      </c>
      <c r="P251" s="18">
        <f t="shared" si="16"/>
        <v>154.5</v>
      </c>
      <c r="S251" s="24"/>
    </row>
    <row r="252" spans="6:19" s="14" customFormat="1" ht="12.75">
      <c r="F252" s="15"/>
      <c r="G252" s="15" t="s">
        <v>78</v>
      </c>
      <c r="H252" s="15"/>
      <c r="I252" s="15"/>
      <c r="J252" s="15"/>
      <c r="K252" s="15"/>
      <c r="L252" s="15">
        <v>1</v>
      </c>
      <c r="M252" s="15">
        <v>0</v>
      </c>
      <c r="N252" s="15"/>
      <c r="O252" s="15"/>
      <c r="P252" s="16">
        <f t="shared" si="16"/>
        <v>0</v>
      </c>
      <c r="S252" s="24"/>
    </row>
    <row r="253" spans="7:19" s="14" customFormat="1" ht="12.75">
      <c r="G253" s="14" t="s">
        <v>27</v>
      </c>
      <c r="L253" s="14">
        <v>0.5</v>
      </c>
      <c r="M253" s="14">
        <v>219</v>
      </c>
      <c r="P253" s="18">
        <f t="shared" si="16"/>
        <v>109.5</v>
      </c>
      <c r="S253" s="24"/>
    </row>
    <row r="254" spans="7:19" s="14" customFormat="1" ht="12.75">
      <c r="G254" s="14" t="s">
        <v>31</v>
      </c>
      <c r="L254" s="14">
        <v>1</v>
      </c>
      <c r="M254" s="14">
        <v>99</v>
      </c>
      <c r="P254" s="18">
        <f t="shared" si="16"/>
        <v>99</v>
      </c>
      <c r="S254" s="24"/>
    </row>
    <row r="255" spans="7:19" s="14" customFormat="1" ht="12.75">
      <c r="G255" s="14" t="s">
        <v>20</v>
      </c>
      <c r="L255" s="14">
        <v>1</v>
      </c>
      <c r="M255" s="14">
        <v>169</v>
      </c>
      <c r="P255" s="18">
        <f>L255*M255</f>
        <v>169</v>
      </c>
      <c r="S255" s="24"/>
    </row>
    <row r="256" spans="7:19" s="14" customFormat="1" ht="12.75">
      <c r="G256" s="14" t="s">
        <v>21</v>
      </c>
      <c r="L256" s="14">
        <v>1</v>
      </c>
      <c r="M256" s="14">
        <v>179</v>
      </c>
      <c r="P256" s="18">
        <f>L256*M256</f>
        <v>179</v>
      </c>
      <c r="Q256" s="14" t="s">
        <v>147</v>
      </c>
      <c r="S256" s="24"/>
    </row>
    <row r="257" spans="7:19" s="14" customFormat="1" ht="12.75">
      <c r="G257" s="14" t="s">
        <v>36</v>
      </c>
      <c r="L257" s="14">
        <v>1</v>
      </c>
      <c r="M257" s="14">
        <v>129</v>
      </c>
      <c r="P257" s="18">
        <f>L257*M257</f>
        <v>129</v>
      </c>
      <c r="S257" s="24"/>
    </row>
    <row r="258" spans="7:19" s="14" customFormat="1" ht="12.75">
      <c r="G258" s="14" t="s">
        <v>107</v>
      </c>
      <c r="L258" s="14">
        <v>0.5</v>
      </c>
      <c r="P258" s="18"/>
      <c r="S258" s="24"/>
    </row>
    <row r="259" spans="7:19" s="14" customFormat="1" ht="12.75">
      <c r="G259" s="14" t="s">
        <v>42</v>
      </c>
      <c r="L259" s="14">
        <v>0.5</v>
      </c>
      <c r="P259" s="18"/>
      <c r="S259" s="24"/>
    </row>
    <row r="260" spans="7:19" s="14" customFormat="1" ht="12.75">
      <c r="G260" s="14" t="s">
        <v>158</v>
      </c>
      <c r="L260" s="14">
        <v>0.5</v>
      </c>
      <c r="P260" s="18"/>
      <c r="S260" s="24"/>
    </row>
    <row r="261" spans="17:19" s="5" customFormat="1" ht="13.5" thickBot="1">
      <c r="Q261" s="5">
        <f>SUM(P248:P254)</f>
        <v>829.5</v>
      </c>
      <c r="S261" s="22">
        <f>Q261*1.15</f>
        <v>953.925</v>
      </c>
    </row>
    <row r="262" spans="1:19" s="14" customFormat="1" ht="12.75">
      <c r="A262" s="13" t="s">
        <v>79</v>
      </c>
      <c r="G262" s="15" t="s">
        <v>39</v>
      </c>
      <c r="H262" s="15"/>
      <c r="I262" s="15"/>
      <c r="J262" s="15"/>
      <c r="K262" s="15"/>
      <c r="L262" s="15">
        <v>0.5</v>
      </c>
      <c r="M262" s="15">
        <v>0</v>
      </c>
      <c r="N262" s="15"/>
      <c r="O262" s="15"/>
      <c r="P262" s="16">
        <f aca="true" t="shared" si="17" ref="P262:P269">L262*M262</f>
        <v>0</v>
      </c>
      <c r="S262" s="24"/>
    </row>
    <row r="263" spans="7:19" s="14" customFormat="1" ht="12.75">
      <c r="G263" s="14" t="s">
        <v>18</v>
      </c>
      <c r="L263" s="14">
        <v>0.5</v>
      </c>
      <c r="M263" s="14">
        <v>209</v>
      </c>
      <c r="P263" s="18">
        <f t="shared" si="17"/>
        <v>104.5</v>
      </c>
      <c r="S263" s="24"/>
    </row>
    <row r="264" spans="7:19" s="14" customFormat="1" ht="12.75">
      <c r="G264" s="15" t="s">
        <v>55</v>
      </c>
      <c r="H264" s="15"/>
      <c r="I264" s="15"/>
      <c r="J264" s="15"/>
      <c r="K264" s="15"/>
      <c r="L264" s="15">
        <v>0.5</v>
      </c>
      <c r="M264" s="15">
        <v>229</v>
      </c>
      <c r="N264" s="15"/>
      <c r="O264" s="15"/>
      <c r="P264" s="16">
        <f t="shared" si="17"/>
        <v>114.5</v>
      </c>
      <c r="S264" s="24"/>
    </row>
    <row r="265" spans="7:19" s="14" customFormat="1" ht="12.75">
      <c r="G265" s="15" t="s">
        <v>19</v>
      </c>
      <c r="H265" s="15"/>
      <c r="I265" s="15"/>
      <c r="J265" s="15"/>
      <c r="K265" s="15"/>
      <c r="L265" s="15">
        <v>0.5</v>
      </c>
      <c r="M265" s="15">
        <v>0</v>
      </c>
      <c r="N265" s="15"/>
      <c r="O265" s="15"/>
      <c r="P265" s="16">
        <f t="shared" si="17"/>
        <v>0</v>
      </c>
      <c r="S265" s="24"/>
    </row>
    <row r="266" spans="7:19" s="14" customFormat="1" ht="12.75">
      <c r="G266" s="17" t="s">
        <v>59</v>
      </c>
      <c r="H266" s="17"/>
      <c r="I266" s="17"/>
      <c r="J266" s="17"/>
      <c r="K266" s="17"/>
      <c r="L266" s="17">
        <v>0.5</v>
      </c>
      <c r="M266" s="17">
        <v>149</v>
      </c>
      <c r="N266" s="17"/>
      <c r="O266" s="17"/>
      <c r="P266" s="18">
        <f t="shared" si="17"/>
        <v>74.5</v>
      </c>
      <c r="Q266" s="17"/>
      <c r="S266" s="24"/>
    </row>
    <row r="267" spans="7:19" s="14" customFormat="1" ht="12.75">
      <c r="G267" s="17" t="s">
        <v>130</v>
      </c>
      <c r="H267" s="17"/>
      <c r="I267" s="17"/>
      <c r="J267" s="17"/>
      <c r="K267" s="17"/>
      <c r="L267" s="17">
        <v>0.5</v>
      </c>
      <c r="M267" s="17">
        <v>269</v>
      </c>
      <c r="N267" s="17"/>
      <c r="O267" s="17"/>
      <c r="P267" s="18">
        <f t="shared" si="17"/>
        <v>134.5</v>
      </c>
      <c r="Q267" s="17"/>
      <c r="S267" s="24"/>
    </row>
    <row r="268" spans="7:19" s="14" customFormat="1" ht="12.75">
      <c r="G268" s="14" t="s">
        <v>35</v>
      </c>
      <c r="L268" s="14">
        <v>0.5</v>
      </c>
      <c r="M268" s="14">
        <v>309</v>
      </c>
      <c r="P268" s="18">
        <f t="shared" si="17"/>
        <v>154.5</v>
      </c>
      <c r="S268" s="24"/>
    </row>
    <row r="269" spans="7:19" s="14" customFormat="1" ht="12.75">
      <c r="G269" s="15" t="s">
        <v>15</v>
      </c>
      <c r="H269" s="15"/>
      <c r="I269" s="15"/>
      <c r="J269" s="15"/>
      <c r="K269" s="15"/>
      <c r="L269" s="15">
        <v>0.5</v>
      </c>
      <c r="M269" s="15">
        <v>0</v>
      </c>
      <c r="N269" s="15"/>
      <c r="O269" s="15"/>
      <c r="P269" s="16">
        <f t="shared" si="17"/>
        <v>0</v>
      </c>
      <c r="S269" s="24"/>
    </row>
    <row r="270" spans="17:19" s="5" customFormat="1" ht="13.5" customHeight="1" thickBot="1">
      <c r="Q270" s="5">
        <f>SUM(P262:P269)</f>
        <v>582.5</v>
      </c>
      <c r="S270" s="22">
        <f>Q270*1.15</f>
        <v>669.875</v>
      </c>
    </row>
    <row r="271" spans="1:16" ht="12.75">
      <c r="A271" s="7" t="s">
        <v>81</v>
      </c>
      <c r="G271" t="s">
        <v>15</v>
      </c>
      <c r="L271">
        <v>2</v>
      </c>
      <c r="M271">
        <v>0</v>
      </c>
      <c r="P271" s="4">
        <f>L271*M271</f>
        <v>0</v>
      </c>
    </row>
    <row r="272" spans="7:16" ht="12.75">
      <c r="G272" t="s">
        <v>27</v>
      </c>
      <c r="L272">
        <v>1</v>
      </c>
      <c r="M272">
        <v>219</v>
      </c>
      <c r="P272" s="4">
        <f>L272*M272</f>
        <v>219</v>
      </c>
    </row>
    <row r="273" spans="7:16" ht="12.75">
      <c r="G273" t="s">
        <v>21</v>
      </c>
      <c r="L273">
        <v>1</v>
      </c>
      <c r="M273">
        <v>179</v>
      </c>
      <c r="P273" s="4">
        <f>L273*M273</f>
        <v>179</v>
      </c>
    </row>
    <row r="274" spans="7:16" ht="12.75">
      <c r="G274" t="s">
        <v>32</v>
      </c>
      <c r="L274">
        <v>1</v>
      </c>
      <c r="M274">
        <v>129</v>
      </c>
      <c r="P274" s="4">
        <f>L274*M274</f>
        <v>129</v>
      </c>
    </row>
    <row r="275" spans="7:12" ht="12.75">
      <c r="G275" t="s">
        <v>82</v>
      </c>
      <c r="L275">
        <v>1</v>
      </c>
    </row>
    <row r="276" spans="7:16" ht="12.75">
      <c r="G276" t="s">
        <v>20</v>
      </c>
      <c r="L276">
        <v>1</v>
      </c>
      <c r="M276">
        <v>169</v>
      </c>
      <c r="P276" s="4">
        <f>L276*M276</f>
        <v>169</v>
      </c>
    </row>
    <row r="277" spans="17:19" s="5" customFormat="1" ht="13.5" thickBot="1">
      <c r="Q277" s="5">
        <f>SUM(P271:P276)</f>
        <v>696</v>
      </c>
      <c r="S277" s="22">
        <f>Q277*1.15</f>
        <v>800.4</v>
      </c>
    </row>
    <row r="278" spans="1:16" ht="12.75">
      <c r="A278" s="7" t="s">
        <v>83</v>
      </c>
      <c r="G278" t="s">
        <v>30</v>
      </c>
      <c r="L278">
        <v>1</v>
      </c>
      <c r="M278">
        <v>89</v>
      </c>
      <c r="P278" s="4">
        <f aca="true" t="shared" si="18" ref="P278:P286">L278*M278</f>
        <v>89</v>
      </c>
    </row>
    <row r="279" spans="7:16" ht="12.75">
      <c r="G279" t="s">
        <v>31</v>
      </c>
      <c r="L279">
        <v>2</v>
      </c>
      <c r="M279">
        <v>99</v>
      </c>
      <c r="P279" s="4">
        <f t="shared" si="18"/>
        <v>198</v>
      </c>
    </row>
    <row r="280" spans="7:16" ht="12.75">
      <c r="G280" t="s">
        <v>32</v>
      </c>
      <c r="L280">
        <v>3</v>
      </c>
      <c r="M280">
        <v>129</v>
      </c>
      <c r="P280" s="4">
        <f t="shared" si="18"/>
        <v>387</v>
      </c>
    </row>
    <row r="281" spans="7:16" ht="12.75">
      <c r="G281" t="s">
        <v>36</v>
      </c>
      <c r="L281">
        <v>3</v>
      </c>
      <c r="M281">
        <v>129</v>
      </c>
      <c r="P281" s="4">
        <f t="shared" si="18"/>
        <v>387</v>
      </c>
    </row>
    <row r="282" spans="7:16" ht="12.75">
      <c r="G282" t="s">
        <v>18</v>
      </c>
      <c r="L282">
        <v>2</v>
      </c>
      <c r="M282">
        <v>209</v>
      </c>
      <c r="P282" s="4">
        <f t="shared" si="18"/>
        <v>418</v>
      </c>
    </row>
    <row r="283" spans="7:16" ht="12.75">
      <c r="G283" t="s">
        <v>23</v>
      </c>
      <c r="L283">
        <v>2</v>
      </c>
      <c r="M283">
        <v>159</v>
      </c>
      <c r="P283" s="4">
        <f t="shared" si="18"/>
        <v>318</v>
      </c>
    </row>
    <row r="284" spans="7:16" ht="12.75">
      <c r="G284" t="s">
        <v>55</v>
      </c>
      <c r="L284">
        <v>4</v>
      </c>
      <c r="M284">
        <v>229</v>
      </c>
      <c r="P284" s="4">
        <f t="shared" si="18"/>
        <v>916</v>
      </c>
    </row>
    <row r="285" spans="7:16" ht="12.75">
      <c r="G285" t="s">
        <v>39</v>
      </c>
      <c r="L285">
        <v>2</v>
      </c>
      <c r="M285">
        <v>0</v>
      </c>
      <c r="P285" s="4">
        <f t="shared" si="18"/>
        <v>0</v>
      </c>
    </row>
    <row r="286" spans="7:16" ht="12.75">
      <c r="G286" t="s">
        <v>20</v>
      </c>
      <c r="L286">
        <v>1</v>
      </c>
      <c r="M286">
        <v>169</v>
      </c>
      <c r="P286" s="4">
        <f t="shared" si="18"/>
        <v>169</v>
      </c>
    </row>
    <row r="287" spans="17:19" s="5" customFormat="1" ht="13.5" thickBot="1">
      <c r="Q287" s="5">
        <f>SUM(P278:P286)</f>
        <v>2882</v>
      </c>
      <c r="S287" s="22">
        <f>Q287*1.12</f>
        <v>3227.84</v>
      </c>
    </row>
    <row r="288" spans="1:16" ht="12.75">
      <c r="A288" s="7" t="s">
        <v>84</v>
      </c>
      <c r="G288" t="s">
        <v>15</v>
      </c>
      <c r="L288">
        <v>2</v>
      </c>
      <c r="M288">
        <v>0</v>
      </c>
      <c r="P288" s="4">
        <f>L288*M288</f>
        <v>0</v>
      </c>
    </row>
    <row r="289" spans="7:16" ht="12.75">
      <c r="G289" t="s">
        <v>31</v>
      </c>
      <c r="L289">
        <v>1</v>
      </c>
      <c r="M289">
        <v>99</v>
      </c>
      <c r="P289" s="4">
        <f>L289*M289</f>
        <v>99</v>
      </c>
    </row>
    <row r="290" spans="7:16" ht="12.75">
      <c r="G290" t="s">
        <v>35</v>
      </c>
      <c r="L290">
        <v>1</v>
      </c>
      <c r="M290">
        <v>309</v>
      </c>
      <c r="P290" s="4">
        <f>L290*M290</f>
        <v>309</v>
      </c>
    </row>
    <row r="291" spans="7:16" ht="12.75">
      <c r="G291" t="s">
        <v>16</v>
      </c>
      <c r="N291">
        <v>1</v>
      </c>
      <c r="O291">
        <v>59</v>
      </c>
      <c r="P291">
        <f>N291*O291</f>
        <v>59</v>
      </c>
    </row>
    <row r="292" spans="17:19" s="5" customFormat="1" ht="13.5" thickBot="1">
      <c r="Q292" s="5">
        <f>SUM(P288:P291)</f>
        <v>467</v>
      </c>
      <c r="S292" s="22">
        <f>Q292*1.15</f>
        <v>537.05</v>
      </c>
    </row>
    <row r="293" spans="1:16" ht="12.75">
      <c r="A293" s="7" t="s">
        <v>85</v>
      </c>
      <c r="G293" t="s">
        <v>19</v>
      </c>
      <c r="L293">
        <v>4</v>
      </c>
      <c r="M293">
        <v>0</v>
      </c>
      <c r="P293" s="4">
        <f>L293*M293</f>
        <v>0</v>
      </c>
    </row>
    <row r="294" spans="17:19" s="5" customFormat="1" ht="13.5" thickBot="1">
      <c r="Q294" s="5">
        <f>SUM(P293)</f>
        <v>0</v>
      </c>
      <c r="S294" s="22"/>
    </row>
    <row r="295" spans="1:16" ht="12.75">
      <c r="A295" s="7" t="s">
        <v>86</v>
      </c>
      <c r="G295" t="s">
        <v>27</v>
      </c>
      <c r="L295">
        <v>2</v>
      </c>
      <c r="M295">
        <v>219</v>
      </c>
      <c r="P295" s="4">
        <f aca="true" t="shared" si="19" ref="P295:P302">L295*M295</f>
        <v>438</v>
      </c>
    </row>
    <row r="296" spans="7:16" ht="12.75">
      <c r="G296" t="s">
        <v>21</v>
      </c>
      <c r="L296">
        <v>1</v>
      </c>
      <c r="M296">
        <v>179</v>
      </c>
      <c r="P296" s="4">
        <f t="shared" si="19"/>
        <v>179</v>
      </c>
    </row>
    <row r="297" spans="7:16" ht="12.75">
      <c r="G297" t="s">
        <v>18</v>
      </c>
      <c r="L297">
        <v>1</v>
      </c>
      <c r="M297">
        <v>209</v>
      </c>
      <c r="P297" s="4">
        <f t="shared" si="19"/>
        <v>209</v>
      </c>
    </row>
    <row r="298" spans="7:16" ht="12.75">
      <c r="G298" t="s">
        <v>36</v>
      </c>
      <c r="L298">
        <v>1</v>
      </c>
      <c r="M298">
        <v>129</v>
      </c>
      <c r="P298" s="4">
        <f t="shared" si="19"/>
        <v>129</v>
      </c>
    </row>
    <row r="299" spans="7:16" ht="12.75">
      <c r="G299" t="s">
        <v>20</v>
      </c>
      <c r="L299">
        <v>1</v>
      </c>
      <c r="M299">
        <v>169</v>
      </c>
      <c r="P299" s="4">
        <f t="shared" si="19"/>
        <v>169</v>
      </c>
    </row>
    <row r="300" spans="7:16" ht="12.75">
      <c r="G300" t="s">
        <v>35</v>
      </c>
      <c r="L300">
        <v>1</v>
      </c>
      <c r="M300">
        <v>309</v>
      </c>
      <c r="P300" s="4">
        <f t="shared" si="19"/>
        <v>309</v>
      </c>
    </row>
    <row r="301" spans="7:16" ht="12.75">
      <c r="G301" t="s">
        <v>43</v>
      </c>
      <c r="L301">
        <v>1</v>
      </c>
      <c r="M301">
        <v>379</v>
      </c>
      <c r="P301" s="4">
        <f t="shared" si="19"/>
        <v>379</v>
      </c>
    </row>
    <row r="302" spans="7:16" ht="12.75">
      <c r="G302" t="s">
        <v>44</v>
      </c>
      <c r="L302">
        <v>1</v>
      </c>
      <c r="M302">
        <v>349</v>
      </c>
      <c r="P302" s="4">
        <f t="shared" si="19"/>
        <v>349</v>
      </c>
    </row>
    <row r="303" spans="7:16" ht="12.75">
      <c r="G303" t="s">
        <v>16</v>
      </c>
      <c r="N303">
        <v>1</v>
      </c>
      <c r="O303">
        <v>59</v>
      </c>
      <c r="P303">
        <f>N303*O303</f>
        <v>59</v>
      </c>
    </row>
    <row r="304" spans="7:16" ht="12.75">
      <c r="G304" t="s">
        <v>102</v>
      </c>
      <c r="L304">
        <v>0.5</v>
      </c>
      <c r="M304">
        <v>0</v>
      </c>
      <c r="P304" s="4">
        <f>L304*M304</f>
        <v>0</v>
      </c>
    </row>
    <row r="305" spans="17:19" s="5" customFormat="1" ht="13.5" thickBot="1">
      <c r="Q305" s="5">
        <f>SUM(P295:P304)</f>
        <v>2220</v>
      </c>
      <c r="S305" s="22">
        <f>Q305*1.12</f>
        <v>2486.4</v>
      </c>
    </row>
    <row r="306" spans="1:16" ht="12.75">
      <c r="A306" s="7" t="s">
        <v>45</v>
      </c>
      <c r="B306">
        <v>2</v>
      </c>
      <c r="G306" t="s">
        <v>39</v>
      </c>
      <c r="L306">
        <v>0.5</v>
      </c>
      <c r="M306">
        <v>0</v>
      </c>
      <c r="P306" s="4">
        <f aca="true" t="shared" si="20" ref="P306:P312">L306*M306</f>
        <v>0</v>
      </c>
    </row>
    <row r="307" spans="7:16" ht="12.75">
      <c r="G307" t="s">
        <v>18</v>
      </c>
      <c r="L307">
        <v>0.5</v>
      </c>
      <c r="M307">
        <v>209</v>
      </c>
      <c r="P307" s="4">
        <f t="shared" si="20"/>
        <v>104.5</v>
      </c>
    </row>
    <row r="308" spans="7:16" ht="12.75">
      <c r="G308" t="s">
        <v>23</v>
      </c>
      <c r="L308">
        <v>0.5</v>
      </c>
      <c r="M308">
        <v>159</v>
      </c>
      <c r="P308" s="4">
        <f t="shared" si="20"/>
        <v>79.5</v>
      </c>
    </row>
    <row r="309" spans="7:16" ht="12.75">
      <c r="G309" t="s">
        <v>30</v>
      </c>
      <c r="L309">
        <v>0.5</v>
      </c>
      <c r="M309">
        <v>89</v>
      </c>
      <c r="P309" s="4">
        <f t="shared" si="20"/>
        <v>44.5</v>
      </c>
    </row>
    <row r="310" spans="7:16" ht="12.75">
      <c r="G310" t="s">
        <v>31</v>
      </c>
      <c r="L310">
        <v>0.5</v>
      </c>
      <c r="M310">
        <v>99</v>
      </c>
      <c r="P310" s="4">
        <f t="shared" si="20"/>
        <v>49.5</v>
      </c>
    </row>
    <row r="311" spans="7:16" ht="12.75">
      <c r="G311" t="s">
        <v>78</v>
      </c>
      <c r="L311">
        <v>1</v>
      </c>
      <c r="M311">
        <v>0</v>
      </c>
      <c r="P311" s="4">
        <f t="shared" si="20"/>
        <v>0</v>
      </c>
    </row>
    <row r="312" spans="7:16" ht="12.75">
      <c r="G312" t="s">
        <v>20</v>
      </c>
      <c r="L312">
        <v>0.5</v>
      </c>
      <c r="M312">
        <v>169</v>
      </c>
      <c r="P312" s="4">
        <f t="shared" si="20"/>
        <v>84.5</v>
      </c>
    </row>
    <row r="313" spans="17:19" s="5" customFormat="1" ht="13.5" thickBot="1">
      <c r="Q313" s="5">
        <f>SUM(P306:P312)</f>
        <v>362.5</v>
      </c>
      <c r="S313" s="22">
        <f>Q313*1.1</f>
        <v>398.75000000000006</v>
      </c>
    </row>
    <row r="314" spans="1:19" s="14" customFormat="1" ht="12.75">
      <c r="A314" s="13" t="s">
        <v>87</v>
      </c>
      <c r="G314" s="15" t="s">
        <v>15</v>
      </c>
      <c r="H314" s="15"/>
      <c r="I314" s="15"/>
      <c r="J314" s="15"/>
      <c r="K314" s="15"/>
      <c r="L314" s="15">
        <v>1</v>
      </c>
      <c r="M314" s="15">
        <v>0</v>
      </c>
      <c r="N314" s="15"/>
      <c r="O314" s="15"/>
      <c r="P314" s="16">
        <f>L314*M314</f>
        <v>0</v>
      </c>
      <c r="S314" s="24"/>
    </row>
    <row r="315" spans="7:19" s="14" customFormat="1" ht="12.75">
      <c r="G315" s="14" t="s">
        <v>16</v>
      </c>
      <c r="N315" s="14">
        <v>2</v>
      </c>
      <c r="O315" s="14">
        <v>59</v>
      </c>
      <c r="P315" s="14">
        <f>N315*O315</f>
        <v>118</v>
      </c>
      <c r="S315" s="24"/>
    </row>
    <row r="316" spans="7:19" s="14" customFormat="1" ht="12.75">
      <c r="G316" s="14" t="s">
        <v>135</v>
      </c>
      <c r="L316" s="14">
        <v>1</v>
      </c>
      <c r="M316" s="14">
        <v>99</v>
      </c>
      <c r="P316" s="18">
        <f aca="true" t="shared" si="21" ref="P316:P321">L316*M316</f>
        <v>99</v>
      </c>
      <c r="S316" s="24"/>
    </row>
    <row r="317" spans="7:19" s="14" customFormat="1" ht="12.75">
      <c r="G317" s="14" t="s">
        <v>30</v>
      </c>
      <c r="L317" s="14">
        <v>1</v>
      </c>
      <c r="M317" s="14">
        <v>89</v>
      </c>
      <c r="P317" s="18">
        <f t="shared" si="21"/>
        <v>89</v>
      </c>
      <c r="S317" s="24"/>
    </row>
    <row r="318" spans="7:19" s="14" customFormat="1" ht="12.75">
      <c r="G318" s="14" t="s">
        <v>31</v>
      </c>
      <c r="L318" s="14">
        <v>1</v>
      </c>
      <c r="M318" s="14">
        <v>99</v>
      </c>
      <c r="P318" s="18">
        <f t="shared" si="21"/>
        <v>99</v>
      </c>
      <c r="S318" s="24"/>
    </row>
    <row r="319" spans="7:19" s="14" customFormat="1" ht="12.75">
      <c r="G319" s="14" t="s">
        <v>137</v>
      </c>
      <c r="L319" s="14">
        <v>1</v>
      </c>
      <c r="M319" s="14">
        <v>89</v>
      </c>
      <c r="P319" s="18">
        <f t="shared" si="21"/>
        <v>89</v>
      </c>
      <c r="S319" s="24"/>
    </row>
    <row r="320" spans="7:19" s="14" customFormat="1" ht="12.75">
      <c r="G320" s="14" t="s">
        <v>23</v>
      </c>
      <c r="L320" s="14">
        <v>1</v>
      </c>
      <c r="M320" s="14">
        <v>159</v>
      </c>
      <c r="P320" s="18">
        <f t="shared" si="21"/>
        <v>159</v>
      </c>
      <c r="S320" s="24"/>
    </row>
    <row r="321" spans="7:19" s="14" customFormat="1" ht="12.75">
      <c r="G321" s="14" t="s">
        <v>32</v>
      </c>
      <c r="L321" s="14">
        <v>2</v>
      </c>
      <c r="M321" s="14">
        <v>129</v>
      </c>
      <c r="P321" s="18">
        <f t="shared" si="21"/>
        <v>258</v>
      </c>
      <c r="S321" s="24"/>
    </row>
    <row r="322" spans="17:19" s="5" customFormat="1" ht="13.5" thickBot="1">
      <c r="Q322" s="5">
        <f>SUM(P314:P321)</f>
        <v>911</v>
      </c>
      <c r="S322" s="22">
        <f>Q322*1.1</f>
        <v>1002.1000000000001</v>
      </c>
    </row>
    <row r="323" spans="1:19" s="14" customFormat="1" ht="12.75">
      <c r="A323" s="13" t="s">
        <v>88</v>
      </c>
      <c r="G323" s="14" t="s">
        <v>21</v>
      </c>
      <c r="L323" s="14">
        <v>1</v>
      </c>
      <c r="M323" s="14">
        <v>179</v>
      </c>
      <c r="P323" s="18">
        <f>L323*M323</f>
        <v>179</v>
      </c>
      <c r="S323" s="24"/>
    </row>
    <row r="324" spans="7:19" s="14" customFormat="1" ht="12.75">
      <c r="G324" s="14" t="s">
        <v>23</v>
      </c>
      <c r="L324" s="14">
        <v>2</v>
      </c>
      <c r="M324" s="14">
        <v>159</v>
      </c>
      <c r="P324" s="18">
        <f aca="true" t="shared" si="22" ref="P324:P334">L324*M324</f>
        <v>318</v>
      </c>
      <c r="S324" s="24"/>
    </row>
    <row r="325" spans="7:19" s="14" customFormat="1" ht="12.75">
      <c r="G325" s="14" t="s">
        <v>55</v>
      </c>
      <c r="L325" s="14">
        <v>1</v>
      </c>
      <c r="M325" s="14">
        <v>229</v>
      </c>
      <c r="P325" s="18">
        <f t="shared" si="22"/>
        <v>229</v>
      </c>
      <c r="S325" s="24"/>
    </row>
    <row r="326" spans="7:19" s="14" customFormat="1" ht="12.75">
      <c r="G326" s="14" t="s">
        <v>65</v>
      </c>
      <c r="L326" s="14">
        <v>2</v>
      </c>
      <c r="M326" s="14">
        <v>129</v>
      </c>
      <c r="P326" s="18">
        <f t="shared" si="22"/>
        <v>258</v>
      </c>
      <c r="S326" s="24"/>
    </row>
    <row r="327" spans="7:19" s="14" customFormat="1" ht="12.75">
      <c r="G327" s="14" t="s">
        <v>143</v>
      </c>
      <c r="L327" s="14">
        <v>1</v>
      </c>
      <c r="M327" s="14">
        <v>179</v>
      </c>
      <c r="P327" s="18">
        <f t="shared" si="22"/>
        <v>179</v>
      </c>
      <c r="S327" s="24"/>
    </row>
    <row r="328" spans="7:19" s="14" customFormat="1" ht="12.75">
      <c r="G328" s="14" t="s">
        <v>20</v>
      </c>
      <c r="L328" s="14">
        <v>1</v>
      </c>
      <c r="M328" s="14">
        <v>169</v>
      </c>
      <c r="P328" s="18">
        <f t="shared" si="22"/>
        <v>169</v>
      </c>
      <c r="S328" s="24"/>
    </row>
    <row r="329" spans="7:19" s="14" customFormat="1" ht="12.75">
      <c r="G329" s="14" t="s">
        <v>30</v>
      </c>
      <c r="L329" s="14">
        <v>1</v>
      </c>
      <c r="M329" s="14">
        <v>89</v>
      </c>
      <c r="P329" s="18">
        <f t="shared" si="22"/>
        <v>89</v>
      </c>
      <c r="S329" s="24"/>
    </row>
    <row r="330" spans="7:19" s="14" customFormat="1" ht="12.75">
      <c r="G330" s="14" t="s">
        <v>31</v>
      </c>
      <c r="L330" s="14">
        <v>1</v>
      </c>
      <c r="M330" s="14">
        <v>99</v>
      </c>
      <c r="P330" s="18">
        <f t="shared" si="22"/>
        <v>99</v>
      </c>
      <c r="S330" s="24"/>
    </row>
    <row r="331" spans="7:19" s="14" customFormat="1" ht="12.75">
      <c r="G331" s="14" t="s">
        <v>16</v>
      </c>
      <c r="N331" s="14">
        <v>3</v>
      </c>
      <c r="O331" s="14">
        <v>59</v>
      </c>
      <c r="P331" s="18">
        <f t="shared" si="22"/>
        <v>0</v>
      </c>
      <c r="S331" s="24"/>
    </row>
    <row r="332" spans="7:19" s="14" customFormat="1" ht="12.75">
      <c r="G332" s="14" t="s">
        <v>39</v>
      </c>
      <c r="L332" s="14">
        <v>1</v>
      </c>
      <c r="M332" s="14">
        <v>0</v>
      </c>
      <c r="P332" s="18">
        <f t="shared" si="22"/>
        <v>0</v>
      </c>
      <c r="S332" s="24"/>
    </row>
    <row r="333" spans="7:19" s="14" customFormat="1" ht="12.75">
      <c r="G333" s="15" t="s">
        <v>19</v>
      </c>
      <c r="H333" s="15"/>
      <c r="I333" s="15"/>
      <c r="J333" s="15"/>
      <c r="K333" s="15"/>
      <c r="L333" s="15">
        <v>1</v>
      </c>
      <c r="M333" s="15">
        <v>0</v>
      </c>
      <c r="N333" s="15"/>
      <c r="O333" s="15"/>
      <c r="P333" s="16">
        <f>L333*M333</f>
        <v>0</v>
      </c>
      <c r="S333" s="24"/>
    </row>
    <row r="334" spans="7:19" s="14" customFormat="1" ht="12.75">
      <c r="G334" s="14" t="s">
        <v>27</v>
      </c>
      <c r="L334" s="14">
        <v>1</v>
      </c>
      <c r="M334" s="14">
        <v>219</v>
      </c>
      <c r="P334" s="18">
        <f t="shared" si="22"/>
        <v>219</v>
      </c>
      <c r="S334" s="24"/>
    </row>
    <row r="335" spans="17:19" s="5" customFormat="1" ht="13.5" thickBot="1">
      <c r="Q335" s="5">
        <f>SUM(P323:P334)</f>
        <v>1739</v>
      </c>
      <c r="S335" s="22">
        <f>Q335*1.1</f>
        <v>1912.9</v>
      </c>
    </row>
    <row r="336" spans="1:16" ht="12.75">
      <c r="A336" s="7" t="s">
        <v>90</v>
      </c>
      <c r="G336" t="s">
        <v>19</v>
      </c>
      <c r="L336">
        <v>2</v>
      </c>
      <c r="M336">
        <v>0</v>
      </c>
      <c r="P336" s="4">
        <f>L336*M336</f>
        <v>0</v>
      </c>
    </row>
    <row r="337" spans="7:16" ht="12.75">
      <c r="G337" t="s">
        <v>16</v>
      </c>
      <c r="N337">
        <v>2</v>
      </c>
      <c r="O337">
        <v>59</v>
      </c>
      <c r="P337">
        <f>N337*O337</f>
        <v>118</v>
      </c>
    </row>
    <row r="338" spans="7:16" ht="12.75">
      <c r="G338" t="s">
        <v>15</v>
      </c>
      <c r="L338">
        <v>0.5</v>
      </c>
      <c r="M338">
        <v>0</v>
      </c>
      <c r="P338" s="4">
        <f>L338*M338</f>
        <v>0</v>
      </c>
    </row>
    <row r="339" spans="7:16" ht="12.75">
      <c r="G339" t="s">
        <v>18</v>
      </c>
      <c r="L339">
        <v>1</v>
      </c>
      <c r="M339">
        <v>209</v>
      </c>
      <c r="P339" s="4">
        <f>L339*M339</f>
        <v>209</v>
      </c>
    </row>
    <row r="340" spans="7:16" ht="12.75">
      <c r="G340" t="s">
        <v>30</v>
      </c>
      <c r="L340">
        <v>1</v>
      </c>
      <c r="M340">
        <v>89</v>
      </c>
      <c r="P340" s="4">
        <f>L340*M340</f>
        <v>89</v>
      </c>
    </row>
    <row r="341" spans="7:16" ht="12.75">
      <c r="G341" t="s">
        <v>31</v>
      </c>
      <c r="L341">
        <v>1</v>
      </c>
      <c r="M341">
        <v>99</v>
      </c>
      <c r="P341" s="4">
        <f>L341*M341</f>
        <v>99</v>
      </c>
    </row>
    <row r="342" spans="7:16" ht="12.75">
      <c r="G342" t="s">
        <v>32</v>
      </c>
      <c r="L342">
        <v>1</v>
      </c>
      <c r="M342">
        <v>129</v>
      </c>
      <c r="P342" s="4">
        <f>L342*M342</f>
        <v>129</v>
      </c>
    </row>
    <row r="343" spans="17:19" s="5" customFormat="1" ht="13.5" thickBot="1">
      <c r="Q343" s="5">
        <f>SUM(P336:P342)</f>
        <v>644</v>
      </c>
      <c r="S343" s="22">
        <f>Q343*1.15</f>
        <v>740.5999999999999</v>
      </c>
    </row>
    <row r="344" spans="1:16" ht="12.75">
      <c r="A344" s="7" t="s">
        <v>91</v>
      </c>
      <c r="G344" t="s">
        <v>56</v>
      </c>
      <c r="L344">
        <v>5</v>
      </c>
      <c r="M344">
        <v>129</v>
      </c>
      <c r="P344" s="4">
        <f>L344*M344</f>
        <v>645</v>
      </c>
    </row>
    <row r="345" spans="17:19" s="5" customFormat="1" ht="13.5" thickBot="1">
      <c r="Q345" s="5">
        <f>SUM(P344)</f>
        <v>645</v>
      </c>
      <c r="S345" s="22">
        <f>Q345*1.15</f>
        <v>741.7499999999999</v>
      </c>
    </row>
    <row r="346" spans="1:19" s="14" customFormat="1" ht="12.75">
      <c r="A346" s="13" t="s">
        <v>92</v>
      </c>
      <c r="G346" s="14" t="s">
        <v>39</v>
      </c>
      <c r="L346" s="14">
        <v>1</v>
      </c>
      <c r="M346" s="14">
        <v>0</v>
      </c>
      <c r="P346" s="18">
        <f aca="true" t="shared" si="23" ref="P346:P354">L346*M346</f>
        <v>0</v>
      </c>
      <c r="S346" s="24"/>
    </row>
    <row r="347" spans="1:19" s="14" customFormat="1" ht="12.75">
      <c r="A347" s="13"/>
      <c r="G347" s="19" t="s">
        <v>130</v>
      </c>
      <c r="L347" s="19">
        <v>2</v>
      </c>
      <c r="M347" s="19">
        <v>269</v>
      </c>
      <c r="P347" s="18">
        <f t="shared" si="23"/>
        <v>538</v>
      </c>
      <c r="S347" s="24"/>
    </row>
    <row r="348" spans="7:19" s="14" customFormat="1" ht="12.75">
      <c r="G348" s="14" t="s">
        <v>18</v>
      </c>
      <c r="L348" s="14">
        <v>2</v>
      </c>
      <c r="M348" s="14">
        <v>209</v>
      </c>
      <c r="P348" s="18">
        <f t="shared" si="23"/>
        <v>418</v>
      </c>
      <c r="S348" s="24"/>
    </row>
    <row r="349" spans="7:19" s="14" customFormat="1" ht="12.75">
      <c r="G349" s="14" t="s">
        <v>30</v>
      </c>
      <c r="L349" s="14">
        <v>2</v>
      </c>
      <c r="M349" s="14">
        <v>89</v>
      </c>
      <c r="P349" s="18">
        <f t="shared" si="23"/>
        <v>178</v>
      </c>
      <c r="S349" s="24"/>
    </row>
    <row r="350" spans="7:19" s="14" customFormat="1" ht="12.75">
      <c r="G350" s="14" t="s">
        <v>31</v>
      </c>
      <c r="L350" s="14">
        <v>1</v>
      </c>
      <c r="M350" s="14">
        <v>99</v>
      </c>
      <c r="P350" s="18">
        <f t="shared" si="23"/>
        <v>99</v>
      </c>
      <c r="S350" s="24"/>
    </row>
    <row r="351" spans="7:19" s="14" customFormat="1" ht="12.75">
      <c r="G351" s="14" t="s">
        <v>27</v>
      </c>
      <c r="L351" s="14">
        <v>1</v>
      </c>
      <c r="M351" s="14">
        <v>219</v>
      </c>
      <c r="P351" s="18">
        <f t="shared" si="23"/>
        <v>219</v>
      </c>
      <c r="S351" s="24"/>
    </row>
    <row r="352" spans="7:19" s="14" customFormat="1" ht="12.75">
      <c r="G352" s="14" t="s">
        <v>19</v>
      </c>
      <c r="L352" s="14">
        <v>1</v>
      </c>
      <c r="M352" s="14">
        <v>0</v>
      </c>
      <c r="P352" s="18">
        <f>L352*M352</f>
        <v>0</v>
      </c>
      <c r="S352" s="24"/>
    </row>
    <row r="353" spans="7:19" s="14" customFormat="1" ht="12.75">
      <c r="G353" s="14" t="s">
        <v>59</v>
      </c>
      <c r="L353" s="14">
        <v>1</v>
      </c>
      <c r="M353" s="14">
        <v>149</v>
      </c>
      <c r="P353" s="18">
        <f t="shared" si="23"/>
        <v>149</v>
      </c>
      <c r="S353" s="24"/>
    </row>
    <row r="354" spans="7:19" s="14" customFormat="1" ht="12.75">
      <c r="G354" s="14" t="s">
        <v>137</v>
      </c>
      <c r="L354" s="14">
        <v>1</v>
      </c>
      <c r="M354" s="14">
        <v>89</v>
      </c>
      <c r="P354" s="18">
        <f t="shared" si="23"/>
        <v>89</v>
      </c>
      <c r="S354" s="24"/>
    </row>
    <row r="355" spans="7:19" s="14" customFormat="1" ht="12.75">
      <c r="G355" s="14" t="s">
        <v>16</v>
      </c>
      <c r="N355" s="14">
        <v>2</v>
      </c>
      <c r="O355" s="14">
        <v>59</v>
      </c>
      <c r="P355" s="14">
        <f>N355*O355</f>
        <v>118</v>
      </c>
      <c r="S355" s="24"/>
    </row>
    <row r="356" spans="17:19" s="5" customFormat="1" ht="13.5" thickBot="1">
      <c r="Q356" s="5">
        <f>SUM(P346:P355)</f>
        <v>1808</v>
      </c>
      <c r="S356" s="22">
        <f>Q356*1.12</f>
        <v>2024.9600000000003</v>
      </c>
    </row>
    <row r="357" spans="1:16" ht="12.75">
      <c r="A357" s="7" t="s">
        <v>93</v>
      </c>
      <c r="G357" t="s">
        <v>30</v>
      </c>
      <c r="L357">
        <v>2</v>
      </c>
      <c r="M357">
        <v>89</v>
      </c>
      <c r="P357" s="4">
        <f>L357*M357</f>
        <v>178</v>
      </c>
    </row>
    <row r="358" spans="7:16" ht="12.75">
      <c r="G358" t="s">
        <v>16</v>
      </c>
      <c r="N358">
        <v>2</v>
      </c>
      <c r="O358">
        <v>59</v>
      </c>
      <c r="P358">
        <f>N358*O358</f>
        <v>118</v>
      </c>
    </row>
    <row r="359" spans="17:19" s="5" customFormat="1" ht="13.5" thickBot="1">
      <c r="Q359" s="5">
        <f>SUM(P357:P358)</f>
        <v>296</v>
      </c>
      <c r="S359" s="22">
        <f>Q359*1.15</f>
        <v>340.4</v>
      </c>
    </row>
    <row r="360" spans="1:16" ht="12.75">
      <c r="A360" s="7" t="s">
        <v>94</v>
      </c>
      <c r="G360" t="s">
        <v>21</v>
      </c>
      <c r="L360">
        <v>0.5</v>
      </c>
      <c r="M360">
        <v>179</v>
      </c>
      <c r="P360" s="4">
        <f aca="true" t="shared" si="24" ref="P360:P368">L360*M360</f>
        <v>89.5</v>
      </c>
    </row>
    <row r="361" spans="7:16" ht="12.75">
      <c r="G361" t="s">
        <v>39</v>
      </c>
      <c r="L361">
        <v>0.5</v>
      </c>
      <c r="M361">
        <v>0</v>
      </c>
      <c r="P361" s="4">
        <f t="shared" si="24"/>
        <v>0</v>
      </c>
    </row>
    <row r="362" spans="7:16" ht="12.75">
      <c r="G362" t="s">
        <v>20</v>
      </c>
      <c r="L362">
        <v>0.5</v>
      </c>
      <c r="M362">
        <v>169</v>
      </c>
      <c r="P362" s="4">
        <f t="shared" si="24"/>
        <v>84.5</v>
      </c>
    </row>
    <row r="363" spans="7:16" ht="12.75">
      <c r="G363" t="s">
        <v>30</v>
      </c>
      <c r="L363">
        <v>0.5</v>
      </c>
      <c r="M363">
        <v>89</v>
      </c>
      <c r="P363" s="4">
        <f t="shared" si="24"/>
        <v>44.5</v>
      </c>
    </row>
    <row r="364" spans="7:16" ht="12.75">
      <c r="G364" t="s">
        <v>31</v>
      </c>
      <c r="L364">
        <v>0.5</v>
      </c>
      <c r="M364">
        <v>99</v>
      </c>
      <c r="P364" s="4">
        <f t="shared" si="24"/>
        <v>49.5</v>
      </c>
    </row>
    <row r="365" spans="7:16" ht="12.75">
      <c r="G365" t="s">
        <v>32</v>
      </c>
      <c r="L365">
        <v>0.5</v>
      </c>
      <c r="M365">
        <v>129</v>
      </c>
      <c r="P365" s="4">
        <f t="shared" si="24"/>
        <v>64.5</v>
      </c>
    </row>
    <row r="366" spans="7:16" ht="12.75">
      <c r="G366" t="s">
        <v>56</v>
      </c>
      <c r="L366">
        <v>2</v>
      </c>
      <c r="M366">
        <v>129</v>
      </c>
      <c r="P366" s="4">
        <f t="shared" si="24"/>
        <v>258</v>
      </c>
    </row>
    <row r="367" spans="7:16" ht="12.75">
      <c r="G367" t="s">
        <v>18</v>
      </c>
      <c r="L367">
        <v>0.5</v>
      </c>
      <c r="M367">
        <v>209</v>
      </c>
      <c r="P367" s="4">
        <f t="shared" si="24"/>
        <v>104.5</v>
      </c>
    </row>
    <row r="368" spans="7:16" ht="12.75">
      <c r="G368" t="s">
        <v>27</v>
      </c>
      <c r="L368">
        <v>0.5</v>
      </c>
      <c r="M368">
        <v>219</v>
      </c>
      <c r="P368" s="4">
        <f t="shared" si="24"/>
        <v>109.5</v>
      </c>
    </row>
    <row r="369" spans="17:19" s="5" customFormat="1" ht="13.5" thickBot="1">
      <c r="Q369" s="5">
        <f>SUM(P360:P368)</f>
        <v>804.5</v>
      </c>
      <c r="S369" s="22">
        <f>Q369*1.1</f>
        <v>884.95</v>
      </c>
    </row>
    <row r="370" spans="1:16" ht="12.75">
      <c r="A370" s="7" t="s">
        <v>95</v>
      </c>
      <c r="G370" t="s">
        <v>21</v>
      </c>
      <c r="L370">
        <v>1</v>
      </c>
      <c r="M370">
        <v>179</v>
      </c>
      <c r="P370" s="4">
        <f aca="true" t="shared" si="25" ref="P370:P377">L370*M370</f>
        <v>179</v>
      </c>
    </row>
    <row r="371" spans="7:16" ht="12.75">
      <c r="G371" t="s">
        <v>39</v>
      </c>
      <c r="L371">
        <v>1</v>
      </c>
      <c r="M371">
        <v>0</v>
      </c>
      <c r="P371" s="4">
        <f t="shared" si="25"/>
        <v>0</v>
      </c>
    </row>
    <row r="372" spans="7:16" ht="12.75">
      <c r="G372" t="s">
        <v>30</v>
      </c>
      <c r="L372">
        <v>1</v>
      </c>
      <c r="M372">
        <v>89</v>
      </c>
      <c r="P372" s="4">
        <f t="shared" si="25"/>
        <v>89</v>
      </c>
    </row>
    <row r="373" spans="7:16" ht="12.75">
      <c r="G373" t="s">
        <v>27</v>
      </c>
      <c r="L373">
        <v>1</v>
      </c>
      <c r="M373">
        <v>219</v>
      </c>
      <c r="P373" s="4">
        <f t="shared" si="25"/>
        <v>219</v>
      </c>
    </row>
    <row r="374" spans="7:16" ht="12.75">
      <c r="G374" t="s">
        <v>32</v>
      </c>
      <c r="L374">
        <v>1</v>
      </c>
      <c r="M374">
        <v>129</v>
      </c>
      <c r="P374" s="4">
        <f t="shared" si="25"/>
        <v>129</v>
      </c>
    </row>
    <row r="375" spans="7:16" ht="12.75">
      <c r="G375" t="s">
        <v>19</v>
      </c>
      <c r="L375">
        <v>1</v>
      </c>
      <c r="M375">
        <v>0</v>
      </c>
      <c r="P375" s="4">
        <f t="shared" si="25"/>
        <v>0</v>
      </c>
    </row>
    <row r="376" spans="7:16" ht="12.75">
      <c r="G376" t="s">
        <v>20</v>
      </c>
      <c r="L376">
        <v>1</v>
      </c>
      <c r="M376">
        <v>169</v>
      </c>
      <c r="P376" s="4">
        <f t="shared" si="25"/>
        <v>169</v>
      </c>
    </row>
    <row r="377" spans="7:16" ht="12.75">
      <c r="G377" t="s">
        <v>89</v>
      </c>
      <c r="L377">
        <v>1</v>
      </c>
      <c r="M377">
        <v>0</v>
      </c>
      <c r="P377" s="4">
        <f t="shared" si="25"/>
        <v>0</v>
      </c>
    </row>
    <row r="378" spans="7:16" ht="12.75">
      <c r="G378" t="s">
        <v>35</v>
      </c>
      <c r="L378">
        <v>0.5</v>
      </c>
      <c r="M378">
        <v>309</v>
      </c>
      <c r="P378" s="4">
        <f>L378*M378</f>
        <v>154.5</v>
      </c>
    </row>
    <row r="379" spans="17:19" s="5" customFormat="1" ht="13.5" thickBot="1">
      <c r="Q379" s="5">
        <f>SUM(P370:P378)</f>
        <v>939.5</v>
      </c>
      <c r="S379" s="22">
        <f>Q379*1.15</f>
        <v>1080.425</v>
      </c>
    </row>
    <row r="380" spans="1:16" ht="12.75">
      <c r="A380" s="7" t="s">
        <v>96</v>
      </c>
      <c r="G380" t="s">
        <v>21</v>
      </c>
      <c r="L380">
        <v>0.5</v>
      </c>
      <c r="M380">
        <v>179</v>
      </c>
      <c r="P380" s="4">
        <f aca="true" t="shared" si="26" ref="P380:P385">L380*M380</f>
        <v>89.5</v>
      </c>
    </row>
    <row r="381" spans="7:16" ht="12.75">
      <c r="G381" t="s">
        <v>39</v>
      </c>
      <c r="L381">
        <v>0.5</v>
      </c>
      <c r="M381">
        <v>0</v>
      </c>
      <c r="P381" s="4">
        <f t="shared" si="26"/>
        <v>0</v>
      </c>
    </row>
    <row r="382" spans="7:16" ht="12.75">
      <c r="G382" t="s">
        <v>20</v>
      </c>
      <c r="L382">
        <v>0.5</v>
      </c>
      <c r="M382">
        <v>169</v>
      </c>
      <c r="P382" s="4">
        <f t="shared" si="26"/>
        <v>84.5</v>
      </c>
    </row>
    <row r="383" spans="7:16" ht="12.75">
      <c r="G383" t="s">
        <v>30</v>
      </c>
      <c r="L383">
        <v>0.5</v>
      </c>
      <c r="M383">
        <v>89</v>
      </c>
      <c r="P383" s="4">
        <f t="shared" si="26"/>
        <v>44.5</v>
      </c>
    </row>
    <row r="384" spans="7:16" ht="12.75">
      <c r="G384" t="s">
        <v>31</v>
      </c>
      <c r="L384">
        <v>0.5</v>
      </c>
      <c r="M384">
        <v>99</v>
      </c>
      <c r="P384" s="4">
        <f t="shared" si="26"/>
        <v>49.5</v>
      </c>
    </row>
    <row r="385" spans="7:16" ht="12.75">
      <c r="G385" t="s">
        <v>32</v>
      </c>
      <c r="L385">
        <v>0.5</v>
      </c>
      <c r="M385">
        <v>129</v>
      </c>
      <c r="P385" s="4">
        <f t="shared" si="26"/>
        <v>64.5</v>
      </c>
    </row>
    <row r="386" spans="17:19" s="5" customFormat="1" ht="13.5" thickBot="1">
      <c r="Q386" s="5">
        <f>SUM(P380:P385)</f>
        <v>332.5</v>
      </c>
      <c r="S386" s="22">
        <f>Q386*1.15</f>
        <v>382.37499999999994</v>
      </c>
    </row>
    <row r="387" spans="1:16" ht="12.75">
      <c r="A387" s="7" t="s">
        <v>97</v>
      </c>
      <c r="G387" t="s">
        <v>21</v>
      </c>
      <c r="L387">
        <v>0.5</v>
      </c>
      <c r="M387">
        <v>179</v>
      </c>
      <c r="P387" s="4">
        <f aca="true" t="shared" si="27" ref="P387:P393">L387*M387</f>
        <v>89.5</v>
      </c>
    </row>
    <row r="388" spans="7:16" ht="12.75">
      <c r="G388" t="s">
        <v>39</v>
      </c>
      <c r="L388">
        <v>0.5</v>
      </c>
      <c r="M388">
        <v>0</v>
      </c>
      <c r="P388" s="4">
        <f t="shared" si="27"/>
        <v>0</v>
      </c>
    </row>
    <row r="389" spans="7:16" ht="12.75">
      <c r="G389" t="s">
        <v>18</v>
      </c>
      <c r="L389">
        <v>0.5</v>
      </c>
      <c r="M389">
        <v>209</v>
      </c>
      <c r="P389" s="4">
        <f t="shared" si="27"/>
        <v>104.5</v>
      </c>
    </row>
    <row r="390" spans="7:16" ht="12.75">
      <c r="G390" t="s">
        <v>30</v>
      </c>
      <c r="L390">
        <v>1</v>
      </c>
      <c r="M390">
        <v>89</v>
      </c>
      <c r="P390" s="4">
        <f t="shared" si="27"/>
        <v>89</v>
      </c>
    </row>
    <row r="391" spans="7:16" ht="12.75">
      <c r="G391" t="s">
        <v>31</v>
      </c>
      <c r="L391">
        <v>1</v>
      </c>
      <c r="M391">
        <v>99</v>
      </c>
      <c r="P391" s="4">
        <f t="shared" si="27"/>
        <v>99</v>
      </c>
    </row>
    <row r="392" spans="7:16" ht="12.75">
      <c r="G392" t="s">
        <v>19</v>
      </c>
      <c r="L392">
        <v>1</v>
      </c>
      <c r="M392">
        <v>0</v>
      </c>
      <c r="P392" s="4">
        <f t="shared" si="27"/>
        <v>0</v>
      </c>
    </row>
    <row r="393" spans="7:16" ht="12.75">
      <c r="G393" t="s">
        <v>56</v>
      </c>
      <c r="L393">
        <v>1</v>
      </c>
      <c r="M393">
        <v>129</v>
      </c>
      <c r="P393" s="4">
        <f t="shared" si="27"/>
        <v>129</v>
      </c>
    </row>
    <row r="394" spans="17:19" s="5" customFormat="1" ht="13.5" thickBot="1">
      <c r="Q394" s="5">
        <f>SUM(P387:P393)</f>
        <v>511</v>
      </c>
      <c r="S394" s="22">
        <f>Q394*1.1</f>
        <v>562.1</v>
      </c>
    </row>
    <row r="395" spans="1:19" s="14" customFormat="1" ht="12.75">
      <c r="A395" s="13" t="s">
        <v>98</v>
      </c>
      <c r="G395" s="14" t="s">
        <v>21</v>
      </c>
      <c r="L395" s="14">
        <v>0.5</v>
      </c>
      <c r="M395" s="14">
        <v>179</v>
      </c>
      <c r="P395" s="18">
        <f aca="true" t="shared" si="28" ref="P395:P401">L395*M395</f>
        <v>89.5</v>
      </c>
      <c r="S395" s="24"/>
    </row>
    <row r="396" spans="7:19" s="14" customFormat="1" ht="12.75">
      <c r="G396" s="15" t="s">
        <v>39</v>
      </c>
      <c r="H396" s="15"/>
      <c r="I396" s="15"/>
      <c r="J396" s="15"/>
      <c r="K396" s="15"/>
      <c r="L396" s="15">
        <v>0.5</v>
      </c>
      <c r="M396" s="15">
        <v>0</v>
      </c>
      <c r="N396" s="15"/>
      <c r="O396" s="15"/>
      <c r="P396" s="16">
        <f t="shared" si="28"/>
        <v>0</v>
      </c>
      <c r="S396" s="24"/>
    </row>
    <row r="397" spans="7:19" s="14" customFormat="1" ht="12.75">
      <c r="G397" s="14" t="s">
        <v>18</v>
      </c>
      <c r="L397" s="14">
        <v>0.5</v>
      </c>
      <c r="M397" s="14">
        <v>209</v>
      </c>
      <c r="P397" s="18">
        <f t="shared" si="28"/>
        <v>104.5</v>
      </c>
      <c r="S397" s="24"/>
    </row>
    <row r="398" spans="7:19" s="14" customFormat="1" ht="12.75">
      <c r="G398" s="14" t="s">
        <v>30</v>
      </c>
      <c r="L398" s="14">
        <v>1</v>
      </c>
      <c r="M398" s="14">
        <v>89</v>
      </c>
      <c r="P398" s="18">
        <f t="shared" si="28"/>
        <v>89</v>
      </c>
      <c r="S398" s="24"/>
    </row>
    <row r="399" spans="7:19" s="14" customFormat="1" ht="12.75">
      <c r="G399" s="14" t="s">
        <v>31</v>
      </c>
      <c r="L399" s="14">
        <v>1</v>
      </c>
      <c r="M399" s="14">
        <v>99</v>
      </c>
      <c r="P399" s="18">
        <f t="shared" si="28"/>
        <v>99</v>
      </c>
      <c r="S399" s="24"/>
    </row>
    <row r="400" spans="7:19" s="14" customFormat="1" ht="12.75">
      <c r="G400" s="14" t="s">
        <v>32</v>
      </c>
      <c r="L400" s="14">
        <v>1</v>
      </c>
      <c r="M400" s="14">
        <v>129</v>
      </c>
      <c r="P400" s="18">
        <f t="shared" si="28"/>
        <v>129</v>
      </c>
      <c r="S400" s="24"/>
    </row>
    <row r="401" spans="7:19" s="14" customFormat="1" ht="12.75">
      <c r="G401" s="14" t="s">
        <v>27</v>
      </c>
      <c r="L401" s="14">
        <v>0.5</v>
      </c>
      <c r="M401" s="14">
        <v>219</v>
      </c>
      <c r="P401" s="18">
        <f t="shared" si="28"/>
        <v>109.5</v>
      </c>
      <c r="S401" s="24"/>
    </row>
    <row r="402" spans="7:19" s="14" customFormat="1" ht="12.75">
      <c r="G402" s="15" t="s">
        <v>19</v>
      </c>
      <c r="H402" s="15"/>
      <c r="I402" s="15"/>
      <c r="J402" s="15"/>
      <c r="K402" s="15"/>
      <c r="L402" s="15">
        <v>1</v>
      </c>
      <c r="M402" s="15">
        <v>0</v>
      </c>
      <c r="N402" s="15"/>
      <c r="O402" s="15"/>
      <c r="P402" s="16">
        <f>L402*M402</f>
        <v>0</v>
      </c>
      <c r="S402" s="24"/>
    </row>
    <row r="403" spans="7:19" s="14" customFormat="1" ht="12.75">
      <c r="G403" s="15" t="s">
        <v>78</v>
      </c>
      <c r="H403" s="15"/>
      <c r="I403" s="15"/>
      <c r="J403" s="15"/>
      <c r="K403" s="15"/>
      <c r="L403" s="15">
        <v>1</v>
      </c>
      <c r="M403" s="15">
        <v>0</v>
      </c>
      <c r="N403" s="15"/>
      <c r="O403" s="15"/>
      <c r="P403" s="16">
        <f>L403*M403</f>
        <v>0</v>
      </c>
      <c r="S403" s="24"/>
    </row>
    <row r="404" spans="7:19" s="14" customFormat="1" ht="12.75">
      <c r="G404" s="14" t="s">
        <v>35</v>
      </c>
      <c r="L404" s="14">
        <v>0.5</v>
      </c>
      <c r="M404" s="14">
        <v>309</v>
      </c>
      <c r="P404" s="18">
        <f>L404*M404</f>
        <v>154.5</v>
      </c>
      <c r="S404" s="24"/>
    </row>
    <row r="405" spans="7:19" s="14" customFormat="1" ht="12.75">
      <c r="G405" s="15" t="s">
        <v>15</v>
      </c>
      <c r="H405" s="15"/>
      <c r="I405" s="15"/>
      <c r="J405" s="15"/>
      <c r="K405" s="15"/>
      <c r="L405" s="15">
        <v>0.5</v>
      </c>
      <c r="M405" s="15">
        <v>0</v>
      </c>
      <c r="N405" s="15"/>
      <c r="O405" s="15"/>
      <c r="P405" s="16">
        <f>L405*M405</f>
        <v>0</v>
      </c>
      <c r="S405" s="24"/>
    </row>
    <row r="406" spans="7:19" s="14" customFormat="1" ht="12.75">
      <c r="G406" s="14" t="s">
        <v>16</v>
      </c>
      <c r="N406" s="14">
        <v>1</v>
      </c>
      <c r="O406" s="14">
        <v>59</v>
      </c>
      <c r="P406" s="14">
        <f>N406*O406</f>
        <v>59</v>
      </c>
      <c r="S406" s="24"/>
    </row>
    <row r="407" spans="5:19" s="14" customFormat="1" ht="12.75">
      <c r="E407" s="17"/>
      <c r="F407" s="17"/>
      <c r="G407" s="17" t="s">
        <v>135</v>
      </c>
      <c r="H407" s="17"/>
      <c r="I407" s="17"/>
      <c r="J407" s="17"/>
      <c r="K407" s="17"/>
      <c r="L407" s="17">
        <v>1</v>
      </c>
      <c r="M407" s="17">
        <v>99</v>
      </c>
      <c r="N407" s="17"/>
      <c r="O407" s="17"/>
      <c r="P407" s="18">
        <f>L407*M407</f>
        <v>99</v>
      </c>
      <c r="S407" s="24"/>
    </row>
    <row r="408" spans="5:19" s="14" customFormat="1" ht="12.75">
      <c r="E408" s="17"/>
      <c r="F408" s="17"/>
      <c r="G408" s="14" t="s">
        <v>59</v>
      </c>
      <c r="L408" s="14">
        <v>1</v>
      </c>
      <c r="M408" s="14">
        <v>149</v>
      </c>
      <c r="P408" s="18">
        <f>L408*M408</f>
        <v>149</v>
      </c>
      <c r="S408" s="24"/>
    </row>
    <row r="409" spans="5:19" s="14" customFormat="1" ht="12.75">
      <c r="E409" s="17"/>
      <c r="F409" s="17"/>
      <c r="G409" s="17" t="s">
        <v>130</v>
      </c>
      <c r="H409" s="17"/>
      <c r="I409" s="17"/>
      <c r="J409" s="17"/>
      <c r="K409" s="17"/>
      <c r="L409" s="17">
        <v>0.5</v>
      </c>
      <c r="M409" s="17">
        <v>269</v>
      </c>
      <c r="N409" s="17"/>
      <c r="O409" s="17"/>
      <c r="P409" s="18">
        <f>L409*M409</f>
        <v>134.5</v>
      </c>
      <c r="S409" s="24"/>
    </row>
    <row r="410" spans="5:19" s="14" customFormat="1" ht="12.75">
      <c r="E410" s="17"/>
      <c r="F410" s="17"/>
      <c r="G410" s="17" t="s">
        <v>65</v>
      </c>
      <c r="H410" s="17"/>
      <c r="I410" s="17"/>
      <c r="J410" s="17"/>
      <c r="K410" s="17"/>
      <c r="L410" s="17">
        <v>0.5</v>
      </c>
      <c r="M410" s="17">
        <v>129</v>
      </c>
      <c r="N410" s="17"/>
      <c r="O410" s="17"/>
      <c r="P410" s="18">
        <f>L410*M410</f>
        <v>64.5</v>
      </c>
      <c r="S410" s="24"/>
    </row>
    <row r="411" spans="5:19" s="14" customFormat="1" ht="12.75">
      <c r="E411" s="17"/>
      <c r="F411" s="17"/>
      <c r="G411" s="17" t="s">
        <v>20</v>
      </c>
      <c r="H411" s="17"/>
      <c r="I411" s="17"/>
      <c r="J411" s="17"/>
      <c r="K411" s="17"/>
      <c r="L411" s="17">
        <v>1</v>
      </c>
      <c r="M411" s="17">
        <v>169</v>
      </c>
      <c r="N411" s="17"/>
      <c r="O411" s="17"/>
      <c r="P411" s="18">
        <f>L411*M411</f>
        <v>169</v>
      </c>
      <c r="S411" s="24"/>
    </row>
    <row r="412" spans="17:19" s="5" customFormat="1" ht="13.5" thickBot="1">
      <c r="Q412" s="5">
        <f>SUM(P395:P411)</f>
        <v>1450</v>
      </c>
      <c r="S412" s="22">
        <f>Q412*1.15</f>
        <v>1667.4999999999998</v>
      </c>
    </row>
    <row r="413" spans="1:19" s="14" customFormat="1" ht="12.75">
      <c r="A413" s="13" t="s">
        <v>99</v>
      </c>
      <c r="G413" s="15" t="s">
        <v>39</v>
      </c>
      <c r="H413" s="15"/>
      <c r="I413" s="15"/>
      <c r="J413" s="15"/>
      <c r="K413" s="15"/>
      <c r="L413" s="15">
        <v>2</v>
      </c>
      <c r="M413" s="15">
        <v>0</v>
      </c>
      <c r="N413" s="15"/>
      <c r="O413" s="15"/>
      <c r="P413" s="16">
        <f aca="true" t="shared" si="29" ref="P413:P418">L413*M413</f>
        <v>0</v>
      </c>
      <c r="S413" s="24"/>
    </row>
    <row r="414" spans="7:19" s="14" customFormat="1" ht="12.75">
      <c r="G414" s="14" t="s">
        <v>35</v>
      </c>
      <c r="L414" s="14">
        <v>1.5</v>
      </c>
      <c r="M414" s="14">
        <v>309</v>
      </c>
      <c r="P414" s="18">
        <f t="shared" si="29"/>
        <v>463.5</v>
      </c>
      <c r="S414" s="24"/>
    </row>
    <row r="415" spans="7:19" s="14" customFormat="1" ht="12.75">
      <c r="G415" s="14" t="s">
        <v>20</v>
      </c>
      <c r="L415" s="14">
        <v>1</v>
      </c>
      <c r="M415" s="14">
        <v>169</v>
      </c>
      <c r="P415" s="18">
        <f t="shared" si="29"/>
        <v>169</v>
      </c>
      <c r="S415" s="24"/>
    </row>
    <row r="416" spans="7:19" s="14" customFormat="1" ht="12.75">
      <c r="G416" s="14" t="s">
        <v>30</v>
      </c>
      <c r="L416" s="14">
        <v>1</v>
      </c>
      <c r="M416" s="14">
        <v>89</v>
      </c>
      <c r="P416" s="18">
        <f t="shared" si="29"/>
        <v>89</v>
      </c>
      <c r="S416" s="24"/>
    </row>
    <row r="417" spans="7:19" s="14" customFormat="1" ht="12.75">
      <c r="G417" s="17" t="s">
        <v>130</v>
      </c>
      <c r="H417" s="17"/>
      <c r="I417" s="17"/>
      <c r="J417" s="17"/>
      <c r="K417" s="17"/>
      <c r="L417" s="17">
        <v>2</v>
      </c>
      <c r="M417" s="17">
        <v>269</v>
      </c>
      <c r="N417" s="17"/>
      <c r="O417" s="17"/>
      <c r="P417" s="18">
        <f t="shared" si="29"/>
        <v>538</v>
      </c>
      <c r="S417" s="24"/>
    </row>
    <row r="418" spans="7:19" s="14" customFormat="1" ht="12.75">
      <c r="G418" s="14" t="s">
        <v>138</v>
      </c>
      <c r="L418" s="14">
        <v>1</v>
      </c>
      <c r="M418" s="14">
        <v>119</v>
      </c>
      <c r="P418" s="18">
        <f t="shared" si="29"/>
        <v>119</v>
      </c>
      <c r="S418" s="24"/>
    </row>
    <row r="419" spans="17:19" s="5" customFormat="1" ht="13.5" thickBot="1">
      <c r="Q419" s="5">
        <f>SUM(P413:P416)</f>
        <v>721.5</v>
      </c>
      <c r="S419" s="22">
        <f>Q419*1.15</f>
        <v>829.7249999999999</v>
      </c>
    </row>
    <row r="420" spans="1:19" s="14" customFormat="1" ht="12.75">
      <c r="A420" s="13" t="s">
        <v>100</v>
      </c>
      <c r="G420" s="14" t="s">
        <v>21</v>
      </c>
      <c r="L420" s="14">
        <v>2</v>
      </c>
      <c r="M420" s="14">
        <v>179</v>
      </c>
      <c r="P420" s="18">
        <f aca="true" t="shared" si="30" ref="P420:P435">L420*M420</f>
        <v>358</v>
      </c>
      <c r="S420" s="24"/>
    </row>
    <row r="421" spans="7:19" s="14" customFormat="1" ht="12.75">
      <c r="G421" s="15" t="s">
        <v>39</v>
      </c>
      <c r="H421" s="15"/>
      <c r="I421" s="15"/>
      <c r="J421" s="15"/>
      <c r="K421" s="15"/>
      <c r="L421" s="15">
        <v>1</v>
      </c>
      <c r="M421" s="15">
        <v>0</v>
      </c>
      <c r="N421" s="15"/>
      <c r="O421" s="15"/>
      <c r="P421" s="16">
        <f t="shared" si="30"/>
        <v>0</v>
      </c>
      <c r="S421" s="24"/>
    </row>
    <row r="422" spans="7:19" s="14" customFormat="1" ht="12.75">
      <c r="G422" s="14" t="s">
        <v>18</v>
      </c>
      <c r="L422" s="14">
        <v>2</v>
      </c>
      <c r="M422" s="14">
        <v>209</v>
      </c>
      <c r="P422" s="18">
        <f t="shared" si="30"/>
        <v>418</v>
      </c>
      <c r="S422" s="24"/>
    </row>
    <row r="423" spans="7:19" s="14" customFormat="1" ht="12.75">
      <c r="G423" s="14" t="s">
        <v>23</v>
      </c>
      <c r="L423" s="14">
        <v>1</v>
      </c>
      <c r="M423" s="14">
        <v>159</v>
      </c>
      <c r="P423" s="18">
        <f t="shared" si="30"/>
        <v>159</v>
      </c>
      <c r="S423" s="24"/>
    </row>
    <row r="424" spans="7:19" s="14" customFormat="1" ht="12.75">
      <c r="G424" s="14" t="s">
        <v>32</v>
      </c>
      <c r="L424" s="14">
        <v>2</v>
      </c>
      <c r="M424" s="14">
        <v>129</v>
      </c>
      <c r="P424" s="18">
        <f t="shared" si="30"/>
        <v>258</v>
      </c>
      <c r="S424" s="24"/>
    </row>
    <row r="425" spans="7:19" s="14" customFormat="1" ht="12.75">
      <c r="G425" s="14" t="s">
        <v>27</v>
      </c>
      <c r="L425" s="14">
        <v>2</v>
      </c>
      <c r="M425" s="14">
        <v>219</v>
      </c>
      <c r="P425" s="18">
        <f t="shared" si="30"/>
        <v>438</v>
      </c>
      <c r="S425" s="24"/>
    </row>
    <row r="426" spans="7:19" s="14" customFormat="1" ht="12.75">
      <c r="G426" s="15" t="s">
        <v>71</v>
      </c>
      <c r="H426" s="15"/>
      <c r="I426" s="15"/>
      <c r="J426" s="15"/>
      <c r="K426" s="15"/>
      <c r="L426" s="15">
        <v>1</v>
      </c>
      <c r="M426" s="15">
        <v>0</v>
      </c>
      <c r="N426" s="15"/>
      <c r="O426" s="15"/>
      <c r="P426" s="16">
        <f t="shared" si="30"/>
        <v>0</v>
      </c>
      <c r="S426" s="24"/>
    </row>
    <row r="427" spans="7:19" s="14" customFormat="1" ht="12.75">
      <c r="G427" s="15" t="s">
        <v>19</v>
      </c>
      <c r="H427" s="15"/>
      <c r="I427" s="15"/>
      <c r="J427" s="15"/>
      <c r="K427" s="15"/>
      <c r="L427" s="15">
        <v>1</v>
      </c>
      <c r="M427" s="15">
        <v>0</v>
      </c>
      <c r="N427" s="15"/>
      <c r="O427" s="15"/>
      <c r="P427" s="16">
        <f t="shared" si="30"/>
        <v>0</v>
      </c>
      <c r="S427" s="24"/>
    </row>
    <row r="428" spans="7:19" s="14" customFormat="1" ht="12.75">
      <c r="G428" s="14" t="s">
        <v>35</v>
      </c>
      <c r="L428" s="14">
        <v>1</v>
      </c>
      <c r="M428" s="14">
        <v>309</v>
      </c>
      <c r="P428" s="18">
        <f t="shared" si="30"/>
        <v>309</v>
      </c>
      <c r="S428" s="24"/>
    </row>
    <row r="429" spans="7:19" s="14" customFormat="1" ht="12.75">
      <c r="G429" s="15" t="s">
        <v>15</v>
      </c>
      <c r="H429" s="15"/>
      <c r="I429" s="15"/>
      <c r="J429" s="15"/>
      <c r="K429" s="15"/>
      <c r="L429" s="15">
        <v>1</v>
      </c>
      <c r="M429" s="15">
        <v>0</v>
      </c>
      <c r="N429" s="15"/>
      <c r="O429" s="15"/>
      <c r="P429" s="16">
        <f t="shared" si="30"/>
        <v>0</v>
      </c>
      <c r="S429" s="24"/>
    </row>
    <row r="430" spans="7:19" s="14" customFormat="1" ht="12.75">
      <c r="G430" s="14" t="s">
        <v>20</v>
      </c>
      <c r="L430" s="14">
        <v>1</v>
      </c>
      <c r="M430" s="14">
        <v>169</v>
      </c>
      <c r="P430" s="18">
        <f t="shared" si="30"/>
        <v>169</v>
      </c>
      <c r="S430" s="24"/>
    </row>
    <row r="431" spans="7:19" s="14" customFormat="1" ht="12.75">
      <c r="G431" s="14" t="s">
        <v>143</v>
      </c>
      <c r="L431" s="14">
        <v>1</v>
      </c>
      <c r="M431" s="14">
        <v>179</v>
      </c>
      <c r="P431" s="18">
        <f t="shared" si="30"/>
        <v>179</v>
      </c>
      <c r="S431" s="24"/>
    </row>
    <row r="432" spans="7:19" s="14" customFormat="1" ht="12.75">
      <c r="G432" s="14" t="s">
        <v>59</v>
      </c>
      <c r="L432" s="14">
        <v>1</v>
      </c>
      <c r="M432" s="14">
        <v>149</v>
      </c>
      <c r="P432" s="18">
        <f t="shared" si="30"/>
        <v>149</v>
      </c>
      <c r="S432" s="24"/>
    </row>
    <row r="433" spans="7:19" s="14" customFormat="1" ht="12.75">
      <c r="G433" s="14" t="s">
        <v>160</v>
      </c>
      <c r="L433" s="14">
        <v>2</v>
      </c>
      <c r="M433" s="14">
        <v>149</v>
      </c>
      <c r="P433" s="18">
        <f t="shared" si="30"/>
        <v>298</v>
      </c>
      <c r="S433" s="24"/>
    </row>
    <row r="434" spans="7:19" s="14" customFormat="1" ht="12.75">
      <c r="G434" s="14" t="s">
        <v>130</v>
      </c>
      <c r="L434" s="14">
        <v>2</v>
      </c>
      <c r="M434" s="14">
        <v>269</v>
      </c>
      <c r="P434" s="18">
        <f t="shared" si="30"/>
        <v>538</v>
      </c>
      <c r="S434" s="24"/>
    </row>
    <row r="435" spans="7:19" s="14" customFormat="1" ht="12.75">
      <c r="G435" s="14" t="s">
        <v>135</v>
      </c>
      <c r="L435" s="14">
        <v>1</v>
      </c>
      <c r="M435" s="14">
        <v>99</v>
      </c>
      <c r="P435" s="18">
        <f t="shared" si="30"/>
        <v>99</v>
      </c>
      <c r="S435" s="24"/>
    </row>
    <row r="436" spans="17:19" s="5" customFormat="1" ht="13.5" thickBot="1">
      <c r="Q436" s="5">
        <f>SUM(P420:P435)</f>
        <v>3372</v>
      </c>
      <c r="S436" s="22">
        <f>Q436*1.12</f>
        <v>3776.6400000000003</v>
      </c>
    </row>
    <row r="437" spans="1:16" ht="12.75">
      <c r="A437" s="7" t="s">
        <v>101</v>
      </c>
      <c r="G437" t="s">
        <v>39</v>
      </c>
      <c r="L437">
        <v>1</v>
      </c>
      <c r="M437">
        <v>0</v>
      </c>
      <c r="P437" s="4">
        <f>L437*M437</f>
        <v>0</v>
      </c>
    </row>
    <row r="438" spans="7:16" ht="12.75">
      <c r="G438" t="s">
        <v>30</v>
      </c>
      <c r="L438">
        <v>1</v>
      </c>
      <c r="M438">
        <v>89</v>
      </c>
      <c r="P438" s="4">
        <f>L438*M438</f>
        <v>89</v>
      </c>
    </row>
    <row r="439" spans="7:16" ht="12.75">
      <c r="G439" t="s">
        <v>31</v>
      </c>
      <c r="L439">
        <v>1</v>
      </c>
      <c r="M439">
        <v>99</v>
      </c>
      <c r="P439" s="4">
        <f>L439*M439</f>
        <v>99</v>
      </c>
    </row>
    <row r="440" spans="7:16" ht="12.75">
      <c r="G440" t="s">
        <v>32</v>
      </c>
      <c r="L440">
        <v>1</v>
      </c>
      <c r="M440">
        <v>129</v>
      </c>
      <c r="P440" s="4">
        <f>L440*M440</f>
        <v>129</v>
      </c>
    </row>
    <row r="441" spans="7:16" ht="12.75">
      <c r="G441" t="s">
        <v>27</v>
      </c>
      <c r="L441">
        <v>1</v>
      </c>
      <c r="M441">
        <v>219</v>
      </c>
      <c r="P441" s="4">
        <f>L441*M441</f>
        <v>219</v>
      </c>
    </row>
    <row r="442" spans="7:16" ht="12.75">
      <c r="G442" t="s">
        <v>16</v>
      </c>
      <c r="N442">
        <v>1</v>
      </c>
      <c r="O442">
        <v>59</v>
      </c>
      <c r="P442">
        <f>N442*O442</f>
        <v>59</v>
      </c>
    </row>
    <row r="443" spans="7:16" ht="12.75">
      <c r="G443" t="s">
        <v>20</v>
      </c>
      <c r="L443">
        <v>1</v>
      </c>
      <c r="M443">
        <v>169</v>
      </c>
      <c r="P443" s="4">
        <f>L443*M443</f>
        <v>169</v>
      </c>
    </row>
    <row r="444" spans="17:19" s="5" customFormat="1" ht="13.5" thickBot="1">
      <c r="Q444" s="5">
        <f>SUM(P437:P443)</f>
        <v>764</v>
      </c>
      <c r="S444" s="22">
        <f>Q444*1.15</f>
        <v>878.5999999999999</v>
      </c>
    </row>
    <row r="445" spans="1:16" ht="12.75">
      <c r="A445" s="7" t="s">
        <v>103</v>
      </c>
      <c r="G445" t="s">
        <v>39</v>
      </c>
      <c r="L445">
        <v>5</v>
      </c>
      <c r="M445">
        <v>0</v>
      </c>
      <c r="P445" s="4">
        <f>L445*M445</f>
        <v>0</v>
      </c>
    </row>
    <row r="446" spans="7:16" ht="12.75">
      <c r="G446" t="s">
        <v>31</v>
      </c>
      <c r="L446">
        <v>2</v>
      </c>
      <c r="M446">
        <v>99</v>
      </c>
      <c r="P446" s="4">
        <f>L446*M446</f>
        <v>198</v>
      </c>
    </row>
    <row r="447" spans="7:16" ht="12.75">
      <c r="G447" t="s">
        <v>32</v>
      </c>
      <c r="L447">
        <v>2</v>
      </c>
      <c r="M447">
        <v>129</v>
      </c>
      <c r="P447" s="4">
        <f>L447*M447</f>
        <v>258</v>
      </c>
    </row>
    <row r="448" spans="7:16" ht="12.75">
      <c r="G448" t="s">
        <v>20</v>
      </c>
      <c r="L448">
        <v>5</v>
      </c>
      <c r="M448">
        <v>169</v>
      </c>
      <c r="P448" s="4">
        <f>L448*M448</f>
        <v>845</v>
      </c>
    </row>
    <row r="449" spans="17:19" s="5" customFormat="1" ht="13.5" thickBot="1">
      <c r="Q449" s="5">
        <f>SUM(P445:P448)</f>
        <v>1301</v>
      </c>
      <c r="S449" s="22">
        <f>Q449*1.12</f>
        <v>1457.1200000000001</v>
      </c>
    </row>
    <row r="450" spans="1:16" ht="12.75">
      <c r="A450" s="7" t="s">
        <v>104</v>
      </c>
      <c r="G450" t="s">
        <v>39</v>
      </c>
      <c r="L450">
        <v>1</v>
      </c>
      <c r="M450">
        <v>0</v>
      </c>
      <c r="P450" s="4">
        <f>L450*M450</f>
        <v>0</v>
      </c>
    </row>
    <row r="451" spans="7:16" ht="12.75">
      <c r="G451" t="s">
        <v>30</v>
      </c>
      <c r="L451">
        <v>1</v>
      </c>
      <c r="M451">
        <v>89</v>
      </c>
      <c r="P451" s="4">
        <f>L451*M451</f>
        <v>89</v>
      </c>
    </row>
    <row r="452" spans="7:16" ht="12.75">
      <c r="G452" t="s">
        <v>56</v>
      </c>
      <c r="L452">
        <v>1</v>
      </c>
      <c r="M452">
        <v>129</v>
      </c>
      <c r="P452" s="4">
        <f>L452*M452</f>
        <v>129</v>
      </c>
    </row>
    <row r="453" spans="17:19" s="5" customFormat="1" ht="13.5" thickBot="1">
      <c r="Q453" s="5">
        <f>SUM(P450:P452)</f>
        <v>218</v>
      </c>
      <c r="S453" s="22">
        <f>Q453</f>
        <v>218</v>
      </c>
    </row>
    <row r="454" spans="1:19" s="14" customFormat="1" ht="12.75">
      <c r="A454" s="14" t="s">
        <v>105</v>
      </c>
      <c r="G454" s="14" t="s">
        <v>56</v>
      </c>
      <c r="L454" s="14">
        <v>2</v>
      </c>
      <c r="M454" s="14">
        <v>129</v>
      </c>
      <c r="P454" s="18">
        <f>L454*M454</f>
        <v>258</v>
      </c>
      <c r="S454" s="24"/>
    </row>
    <row r="455" spans="17:19" s="5" customFormat="1" ht="13.5" thickBot="1">
      <c r="Q455" s="5">
        <f>SUM(P454)</f>
        <v>258</v>
      </c>
      <c r="S455" s="22">
        <f>Q455*1.05</f>
        <v>270.90000000000003</v>
      </c>
    </row>
    <row r="456" spans="1:16" ht="12.75">
      <c r="A456" s="7" t="s">
        <v>106</v>
      </c>
      <c r="G456" t="s">
        <v>30</v>
      </c>
      <c r="L456">
        <v>2</v>
      </c>
      <c r="M456">
        <v>89</v>
      </c>
      <c r="P456" s="4">
        <f>L456*M456</f>
        <v>178</v>
      </c>
    </row>
    <row r="457" spans="7:16" ht="12.75">
      <c r="G457" t="s">
        <v>31</v>
      </c>
      <c r="L457">
        <v>2</v>
      </c>
      <c r="M457">
        <v>99</v>
      </c>
      <c r="P457" s="4">
        <f>L457*M457</f>
        <v>198</v>
      </c>
    </row>
    <row r="458" spans="7:16" ht="12.75">
      <c r="G458" t="s">
        <v>32</v>
      </c>
      <c r="L458">
        <v>2</v>
      </c>
      <c r="M458">
        <v>129</v>
      </c>
      <c r="P458" s="4">
        <f>L458*M458</f>
        <v>258</v>
      </c>
    </row>
    <row r="459" spans="7:16" ht="12.75">
      <c r="G459" t="s">
        <v>15</v>
      </c>
      <c r="L459">
        <v>2</v>
      </c>
      <c r="M459">
        <v>0</v>
      </c>
      <c r="P459" s="4">
        <f>L459*M459</f>
        <v>0</v>
      </c>
    </row>
    <row r="460" spans="7:16" ht="12.75">
      <c r="G460" t="s">
        <v>16</v>
      </c>
      <c r="N460">
        <v>2</v>
      </c>
      <c r="O460">
        <v>59</v>
      </c>
      <c r="P460">
        <f>N460*O460</f>
        <v>118</v>
      </c>
    </row>
    <row r="461" spans="7:16" ht="12.75">
      <c r="G461" t="s">
        <v>19</v>
      </c>
      <c r="L461">
        <v>1</v>
      </c>
      <c r="M461">
        <v>0</v>
      </c>
      <c r="P461" s="4">
        <f>L461*M461</f>
        <v>0</v>
      </c>
    </row>
    <row r="462" spans="7:16" ht="12.75">
      <c r="G462" t="s">
        <v>35</v>
      </c>
      <c r="L462">
        <v>1</v>
      </c>
      <c r="M462">
        <v>309</v>
      </c>
      <c r="P462" s="4">
        <f>L462*M462</f>
        <v>309</v>
      </c>
    </row>
    <row r="463" spans="7:16" ht="12.75">
      <c r="G463" t="s">
        <v>18</v>
      </c>
      <c r="L463">
        <v>2</v>
      </c>
      <c r="M463">
        <v>209</v>
      </c>
      <c r="P463" s="4">
        <f>L463*M463</f>
        <v>418</v>
      </c>
    </row>
    <row r="464" spans="7:16" ht="12.75">
      <c r="G464" t="s">
        <v>39</v>
      </c>
      <c r="L464">
        <v>2</v>
      </c>
      <c r="M464">
        <v>0</v>
      </c>
      <c r="P464" s="4">
        <f>L464*M464</f>
        <v>0</v>
      </c>
    </row>
    <row r="465" spans="17:19" s="5" customFormat="1" ht="13.5" thickBot="1">
      <c r="Q465" s="5">
        <f>SUM(P456:P462)</f>
        <v>1061</v>
      </c>
      <c r="S465" s="22">
        <f>Q465*1.15</f>
        <v>1220.1499999999999</v>
      </c>
    </row>
    <row r="466" spans="1:16" ht="12.75">
      <c r="A466" s="7" t="s">
        <v>108</v>
      </c>
      <c r="G466" t="s">
        <v>56</v>
      </c>
      <c r="L466">
        <v>3</v>
      </c>
      <c r="M466">
        <v>129</v>
      </c>
      <c r="P466" s="4">
        <f aca="true" t="shared" si="31" ref="P466:P471">L466*M466</f>
        <v>387</v>
      </c>
    </row>
    <row r="467" spans="7:16" ht="12.75">
      <c r="G467" t="s">
        <v>39</v>
      </c>
      <c r="L467">
        <v>2</v>
      </c>
      <c r="M467">
        <v>0</v>
      </c>
      <c r="P467" s="4">
        <f t="shared" si="31"/>
        <v>0</v>
      </c>
    </row>
    <row r="468" spans="7:16" ht="12.75">
      <c r="G468" t="s">
        <v>30</v>
      </c>
      <c r="L468">
        <v>2</v>
      </c>
      <c r="M468">
        <v>89</v>
      </c>
      <c r="P468" s="4">
        <f t="shared" si="31"/>
        <v>178</v>
      </c>
    </row>
    <row r="469" spans="7:16" ht="12.75">
      <c r="G469" t="s">
        <v>31</v>
      </c>
      <c r="L469">
        <v>2</v>
      </c>
      <c r="M469">
        <v>99</v>
      </c>
      <c r="P469" s="4">
        <f t="shared" si="31"/>
        <v>198</v>
      </c>
    </row>
    <row r="470" spans="7:16" ht="12.75">
      <c r="G470" t="s">
        <v>32</v>
      </c>
      <c r="L470">
        <v>2</v>
      </c>
      <c r="M470">
        <v>129</v>
      </c>
      <c r="P470" s="4">
        <f t="shared" si="31"/>
        <v>258</v>
      </c>
    </row>
    <row r="471" spans="7:16" ht="12.75">
      <c r="G471" t="s">
        <v>78</v>
      </c>
      <c r="L471">
        <v>2</v>
      </c>
      <c r="M471">
        <v>0</v>
      </c>
      <c r="P471" s="4">
        <f t="shared" si="31"/>
        <v>0</v>
      </c>
    </row>
    <row r="472" spans="7:16" ht="12.75">
      <c r="G472" t="s">
        <v>16</v>
      </c>
      <c r="N472">
        <v>3</v>
      </c>
      <c r="O472">
        <v>59</v>
      </c>
      <c r="P472">
        <f>N472*O472</f>
        <v>177</v>
      </c>
    </row>
    <row r="473" spans="17:19" s="5" customFormat="1" ht="13.5" thickBot="1">
      <c r="Q473" s="5">
        <f>SUM(P466:P472)</f>
        <v>1198</v>
      </c>
      <c r="S473" s="22">
        <f>Q473*1.1</f>
        <v>1317.8000000000002</v>
      </c>
    </row>
    <row r="474" spans="1:16" ht="12.75">
      <c r="A474" s="7" t="s">
        <v>109</v>
      </c>
      <c r="G474" t="s">
        <v>27</v>
      </c>
      <c r="L474">
        <v>1</v>
      </c>
      <c r="M474">
        <v>219</v>
      </c>
      <c r="P474" s="4">
        <f>L474*M474</f>
        <v>219</v>
      </c>
    </row>
    <row r="475" spans="7:16" ht="12.75">
      <c r="G475" t="s">
        <v>39</v>
      </c>
      <c r="L475">
        <v>2</v>
      </c>
      <c r="M475">
        <v>0</v>
      </c>
      <c r="P475" s="4">
        <f>L475*M475</f>
        <v>0</v>
      </c>
    </row>
    <row r="476" spans="7:16" ht="12.75">
      <c r="G476" t="s">
        <v>16</v>
      </c>
      <c r="N476">
        <v>2</v>
      </c>
      <c r="O476">
        <v>59</v>
      </c>
      <c r="P476">
        <f>N476*O476</f>
        <v>118</v>
      </c>
    </row>
    <row r="477" spans="7:16" ht="12.75">
      <c r="G477" t="s">
        <v>35</v>
      </c>
      <c r="L477">
        <v>0.5</v>
      </c>
      <c r="M477">
        <v>309</v>
      </c>
      <c r="P477" s="4">
        <f>L477*M477</f>
        <v>154.5</v>
      </c>
    </row>
    <row r="478" spans="7:16" ht="12.75">
      <c r="G478" t="s">
        <v>19</v>
      </c>
      <c r="L478">
        <v>1</v>
      </c>
      <c r="M478">
        <v>0</v>
      </c>
      <c r="P478" s="4">
        <f>L478*M478</f>
        <v>0</v>
      </c>
    </row>
    <row r="479" spans="7:16" ht="12.75">
      <c r="G479" t="s">
        <v>56</v>
      </c>
      <c r="L479">
        <v>1</v>
      </c>
      <c r="M479">
        <v>129</v>
      </c>
      <c r="P479" s="4">
        <f>L479*M479</f>
        <v>129</v>
      </c>
    </row>
    <row r="480" spans="7:16" ht="12.75">
      <c r="G480" t="s">
        <v>15</v>
      </c>
      <c r="L480">
        <v>0.5</v>
      </c>
      <c r="M480">
        <v>0</v>
      </c>
      <c r="P480" s="4">
        <f>L480*M480</f>
        <v>0</v>
      </c>
    </row>
    <row r="481" spans="7:16" ht="12.75">
      <c r="G481" t="s">
        <v>20</v>
      </c>
      <c r="L481">
        <v>2</v>
      </c>
      <c r="M481">
        <v>169</v>
      </c>
      <c r="P481" s="4">
        <f>L481*M481</f>
        <v>338</v>
      </c>
    </row>
    <row r="482" spans="17:19" s="5" customFormat="1" ht="13.5" thickBot="1">
      <c r="Q482" s="5">
        <f>SUM(P474:P481)</f>
        <v>958.5</v>
      </c>
      <c r="S482" s="22">
        <f>Q482*1.1</f>
        <v>1054.3500000000001</v>
      </c>
    </row>
    <row r="483" spans="1:19" s="14" customFormat="1" ht="12.75">
      <c r="A483" s="13" t="s">
        <v>111</v>
      </c>
      <c r="G483" s="14" t="s">
        <v>27</v>
      </c>
      <c r="L483" s="14">
        <v>0.5</v>
      </c>
      <c r="M483" s="14">
        <v>219</v>
      </c>
      <c r="P483" s="18">
        <f>L483*M483</f>
        <v>109.5</v>
      </c>
      <c r="S483" s="24"/>
    </row>
    <row r="484" spans="7:19" s="14" customFormat="1" ht="12.75">
      <c r="G484" s="15" t="s">
        <v>39</v>
      </c>
      <c r="H484" s="15"/>
      <c r="I484" s="15"/>
      <c r="J484" s="15"/>
      <c r="K484" s="15"/>
      <c r="L484" s="15">
        <v>0.5</v>
      </c>
      <c r="M484" s="15">
        <v>0</v>
      </c>
      <c r="N484" s="15"/>
      <c r="O484" s="15"/>
      <c r="P484" s="16">
        <f>L484*M484</f>
        <v>0</v>
      </c>
      <c r="S484" s="24"/>
    </row>
    <row r="485" spans="7:19" s="14" customFormat="1" ht="12.75">
      <c r="G485" s="14" t="s">
        <v>21</v>
      </c>
      <c r="L485" s="14">
        <v>0.5</v>
      </c>
      <c r="M485" s="14">
        <v>179</v>
      </c>
      <c r="P485" s="18">
        <f>L485*M485</f>
        <v>89.5</v>
      </c>
      <c r="Q485" s="14" t="s">
        <v>147</v>
      </c>
      <c r="S485" s="24"/>
    </row>
    <row r="486" spans="7:19" s="14" customFormat="1" ht="12.75">
      <c r="G486" s="14" t="s">
        <v>35</v>
      </c>
      <c r="L486" s="14">
        <v>0.5</v>
      </c>
      <c r="M486" s="14">
        <v>309</v>
      </c>
      <c r="P486" s="18">
        <f>L486*M486</f>
        <v>154.5</v>
      </c>
      <c r="S486" s="24"/>
    </row>
    <row r="487" spans="17:19" s="5" customFormat="1" ht="13.5" thickBot="1">
      <c r="Q487" s="5">
        <f>SUM(P483:P486)</f>
        <v>353.5</v>
      </c>
      <c r="S487" s="22">
        <f>Q487*1.15</f>
        <v>406.525</v>
      </c>
    </row>
    <row r="488" spans="1:16" ht="12.75">
      <c r="A488" s="7" t="s">
        <v>112</v>
      </c>
      <c r="G488" t="s">
        <v>59</v>
      </c>
      <c r="L488">
        <v>8</v>
      </c>
      <c r="M488">
        <v>149</v>
      </c>
      <c r="P488" s="4">
        <f>L488*M488</f>
        <v>1192</v>
      </c>
    </row>
    <row r="489" spans="17:19" s="5" customFormat="1" ht="13.5" thickBot="1">
      <c r="Q489" s="5">
        <f>SUM(P488)</f>
        <v>1192</v>
      </c>
      <c r="S489" s="22">
        <f>Q489*1.15</f>
        <v>1370.8</v>
      </c>
    </row>
    <row r="490" spans="1:19" s="14" customFormat="1" ht="12.75">
      <c r="A490" s="13" t="s">
        <v>113</v>
      </c>
      <c r="G490" s="14" t="s">
        <v>21</v>
      </c>
      <c r="L490" s="14">
        <v>2</v>
      </c>
      <c r="M490" s="14">
        <v>179</v>
      </c>
      <c r="P490" s="18">
        <f aca="true" t="shared" si="32" ref="P490:P496">L490*M490</f>
        <v>358</v>
      </c>
      <c r="S490" s="24"/>
    </row>
    <row r="491" spans="7:19" s="14" customFormat="1" ht="12.75">
      <c r="G491" s="14" t="s">
        <v>23</v>
      </c>
      <c r="L491" s="14">
        <v>1</v>
      </c>
      <c r="M491" s="14">
        <v>163</v>
      </c>
      <c r="P491" s="18">
        <f t="shared" si="32"/>
        <v>163</v>
      </c>
      <c r="S491" s="24"/>
    </row>
    <row r="492" spans="7:19" s="14" customFormat="1" ht="12.75">
      <c r="G492" s="15" t="s">
        <v>78</v>
      </c>
      <c r="H492" s="15"/>
      <c r="I492" s="15"/>
      <c r="J492" s="15"/>
      <c r="K492" s="15"/>
      <c r="L492" s="15">
        <v>2</v>
      </c>
      <c r="M492" s="15">
        <v>0</v>
      </c>
      <c r="N492" s="15"/>
      <c r="O492" s="15"/>
      <c r="P492" s="16">
        <f t="shared" si="32"/>
        <v>0</v>
      </c>
      <c r="S492" s="24"/>
    </row>
    <row r="493" spans="7:19" s="14" customFormat="1" ht="12.75">
      <c r="G493" s="14" t="s">
        <v>59</v>
      </c>
      <c r="L493" s="14">
        <v>1</v>
      </c>
      <c r="M493" s="14">
        <v>149</v>
      </c>
      <c r="P493" s="18">
        <f t="shared" si="32"/>
        <v>149</v>
      </c>
      <c r="S493" s="24"/>
    </row>
    <row r="494" spans="7:19" s="14" customFormat="1" ht="12.75">
      <c r="G494" s="15" t="s">
        <v>142</v>
      </c>
      <c r="H494" s="15"/>
      <c r="I494" s="15"/>
      <c r="J494" s="15"/>
      <c r="K494" s="15"/>
      <c r="L494" s="15">
        <v>1</v>
      </c>
      <c r="M494" s="15">
        <v>0</v>
      </c>
      <c r="N494" s="15"/>
      <c r="O494" s="15"/>
      <c r="P494" s="16">
        <f t="shared" si="32"/>
        <v>0</v>
      </c>
      <c r="S494" s="24"/>
    </row>
    <row r="495" spans="7:19" s="14" customFormat="1" ht="12.75">
      <c r="G495" s="14" t="s">
        <v>139</v>
      </c>
      <c r="L495" s="14">
        <v>1</v>
      </c>
      <c r="M495" s="14">
        <v>89</v>
      </c>
      <c r="P495" s="18">
        <f t="shared" si="32"/>
        <v>89</v>
      </c>
      <c r="S495" s="24"/>
    </row>
    <row r="496" spans="7:19" s="14" customFormat="1" ht="12.75">
      <c r="G496" s="14" t="s">
        <v>32</v>
      </c>
      <c r="L496" s="14">
        <v>1</v>
      </c>
      <c r="M496" s="14">
        <v>129</v>
      </c>
      <c r="P496" s="18">
        <f t="shared" si="32"/>
        <v>129</v>
      </c>
      <c r="S496" s="24"/>
    </row>
    <row r="497" spans="17:19" s="5" customFormat="1" ht="13.5" thickBot="1">
      <c r="Q497" s="5">
        <f>SUM(P490:P496)</f>
        <v>888</v>
      </c>
      <c r="S497" s="22">
        <f>Q497*1.15</f>
        <v>1021.1999999999999</v>
      </c>
    </row>
    <row r="498" spans="1:19" s="14" customFormat="1" ht="12.75">
      <c r="A498" s="13" t="s">
        <v>114</v>
      </c>
      <c r="G498" s="14" t="s">
        <v>18</v>
      </c>
      <c r="L498" s="14">
        <v>0.5</v>
      </c>
      <c r="M498" s="14">
        <v>209</v>
      </c>
      <c r="P498" s="18">
        <f>L498*M498</f>
        <v>104.5</v>
      </c>
      <c r="S498" s="24"/>
    </row>
    <row r="499" spans="7:19" s="14" customFormat="1" ht="12.75">
      <c r="G499" s="14" t="s">
        <v>27</v>
      </c>
      <c r="L499" s="14">
        <v>0.5</v>
      </c>
      <c r="M499" s="14">
        <v>219</v>
      </c>
      <c r="P499" s="18">
        <f>L499*M499</f>
        <v>109.5</v>
      </c>
      <c r="S499" s="24"/>
    </row>
    <row r="500" spans="7:19" s="14" customFormat="1" ht="12.75">
      <c r="G500" s="14" t="s">
        <v>153</v>
      </c>
      <c r="L500" s="14">
        <v>0.5</v>
      </c>
      <c r="M500" s="14">
        <v>149</v>
      </c>
      <c r="P500" s="18">
        <f>L500*M500</f>
        <v>74.5</v>
      </c>
      <c r="S500" s="24"/>
    </row>
    <row r="501" spans="7:19" s="14" customFormat="1" ht="12.75">
      <c r="G501" s="14" t="s">
        <v>35</v>
      </c>
      <c r="L501" s="14">
        <v>0.5</v>
      </c>
      <c r="M501" s="14">
        <v>309</v>
      </c>
      <c r="P501" s="18">
        <f>L501*M501</f>
        <v>154.5</v>
      </c>
      <c r="S501" s="24"/>
    </row>
    <row r="502" spans="17:19" s="5" customFormat="1" ht="12.75" customHeight="1" thickBot="1">
      <c r="Q502" s="5">
        <f>SUM(P498:P501)</f>
        <v>443</v>
      </c>
      <c r="S502" s="22">
        <f>Q502*1.15</f>
        <v>509.45</v>
      </c>
    </row>
    <row r="503" spans="1:19" s="14" customFormat="1" ht="12.75">
      <c r="A503" s="13" t="s">
        <v>115</v>
      </c>
      <c r="G503" s="15" t="s">
        <v>39</v>
      </c>
      <c r="H503" s="15"/>
      <c r="I503" s="15"/>
      <c r="J503" s="15"/>
      <c r="K503" s="15"/>
      <c r="L503" s="15">
        <v>2</v>
      </c>
      <c r="M503" s="15">
        <v>0</v>
      </c>
      <c r="N503" s="15"/>
      <c r="O503" s="15"/>
      <c r="P503" s="16">
        <f aca="true" t="shared" si="33" ref="P503:P510">L503*M503</f>
        <v>0</v>
      </c>
      <c r="S503" s="24"/>
    </row>
    <row r="504" spans="7:19" s="14" customFormat="1" ht="12.75">
      <c r="G504" s="14" t="s">
        <v>18</v>
      </c>
      <c r="L504" s="14">
        <v>1</v>
      </c>
      <c r="M504" s="14">
        <v>209</v>
      </c>
      <c r="P504" s="18">
        <f t="shared" si="33"/>
        <v>209</v>
      </c>
      <c r="S504" s="24"/>
    </row>
    <row r="505" spans="7:19" s="14" customFormat="1" ht="12.75">
      <c r="G505" s="14" t="s">
        <v>23</v>
      </c>
      <c r="L505" s="14">
        <v>2</v>
      </c>
      <c r="M505" s="14">
        <v>159</v>
      </c>
      <c r="P505" s="18">
        <f t="shared" si="33"/>
        <v>318</v>
      </c>
      <c r="S505" s="24"/>
    </row>
    <row r="506" spans="7:19" s="14" customFormat="1" ht="12.75">
      <c r="G506" s="14" t="s">
        <v>30</v>
      </c>
      <c r="L506" s="14">
        <v>1</v>
      </c>
      <c r="M506" s="14">
        <v>89</v>
      </c>
      <c r="P506" s="18">
        <f t="shared" si="33"/>
        <v>89</v>
      </c>
      <c r="S506" s="24"/>
    </row>
    <row r="507" spans="7:19" s="14" customFormat="1" ht="12.75">
      <c r="G507" s="14" t="s">
        <v>31</v>
      </c>
      <c r="L507" s="14">
        <v>1</v>
      </c>
      <c r="M507" s="14">
        <v>99</v>
      </c>
      <c r="P507" s="18">
        <f t="shared" si="33"/>
        <v>99</v>
      </c>
      <c r="S507" s="24"/>
    </row>
    <row r="508" spans="7:19" s="14" customFormat="1" ht="12.75">
      <c r="G508" s="14" t="s">
        <v>32</v>
      </c>
      <c r="L508" s="14">
        <v>1</v>
      </c>
      <c r="M508" s="14">
        <v>129</v>
      </c>
      <c r="P508" s="18">
        <f t="shared" si="33"/>
        <v>129</v>
      </c>
      <c r="S508" s="24"/>
    </row>
    <row r="509" spans="7:19" s="14" customFormat="1" ht="12.75">
      <c r="G509" s="14" t="s">
        <v>55</v>
      </c>
      <c r="L509" s="14">
        <v>1</v>
      </c>
      <c r="M509" s="14">
        <v>229</v>
      </c>
      <c r="P509" s="18">
        <f t="shared" si="33"/>
        <v>229</v>
      </c>
      <c r="Q509" s="14" t="s">
        <v>110</v>
      </c>
      <c r="S509" s="24"/>
    </row>
    <row r="510" spans="7:19" s="14" customFormat="1" ht="12.75">
      <c r="G510" s="15" t="s">
        <v>19</v>
      </c>
      <c r="H510" s="15"/>
      <c r="I510" s="15"/>
      <c r="J510" s="15"/>
      <c r="K510" s="15"/>
      <c r="L510" s="15">
        <v>1</v>
      </c>
      <c r="M510" s="15">
        <v>0</v>
      </c>
      <c r="N510" s="15"/>
      <c r="O510" s="15"/>
      <c r="P510" s="16">
        <f t="shared" si="33"/>
        <v>0</v>
      </c>
      <c r="S510" s="24"/>
    </row>
    <row r="511" spans="7:19" s="14" customFormat="1" ht="12.75">
      <c r="G511" s="14" t="s">
        <v>16</v>
      </c>
      <c r="N511" s="14">
        <v>3</v>
      </c>
      <c r="O511" s="14">
        <v>59</v>
      </c>
      <c r="P511" s="14">
        <f>N511*O511</f>
        <v>177</v>
      </c>
      <c r="S511" s="24"/>
    </row>
    <row r="512" spans="7:19" s="14" customFormat="1" ht="12.75">
      <c r="G512" s="14" t="s">
        <v>136</v>
      </c>
      <c r="L512" s="14">
        <v>1</v>
      </c>
      <c r="M512" s="14">
        <v>89</v>
      </c>
      <c r="P512" s="18">
        <f>L512*M512</f>
        <v>89</v>
      </c>
      <c r="S512" s="24"/>
    </row>
    <row r="513" spans="17:19" s="5" customFormat="1" ht="13.5" thickBot="1">
      <c r="Q513" s="5">
        <f>SUM(P503:P512)</f>
        <v>1339</v>
      </c>
      <c r="S513" s="22">
        <f>Q513*1.1</f>
        <v>1472.9</v>
      </c>
    </row>
    <row r="514" spans="1:16" ht="12.75">
      <c r="A514" s="7" t="s">
        <v>116</v>
      </c>
      <c r="G514" t="s">
        <v>39</v>
      </c>
      <c r="L514">
        <v>3</v>
      </c>
      <c r="M514">
        <v>0</v>
      </c>
      <c r="P514" s="4">
        <f>L514*M514</f>
        <v>0</v>
      </c>
    </row>
    <row r="515" spans="7:16" ht="12.75">
      <c r="G515" t="s">
        <v>20</v>
      </c>
      <c r="L515">
        <v>3</v>
      </c>
      <c r="M515">
        <v>169</v>
      </c>
      <c r="P515" s="4">
        <f>L515*M515</f>
        <v>507</v>
      </c>
    </row>
    <row r="516" spans="7:16" ht="12.75">
      <c r="G516" t="s">
        <v>27</v>
      </c>
      <c r="L516">
        <v>2</v>
      </c>
      <c r="M516">
        <v>219</v>
      </c>
      <c r="P516" s="4">
        <f>L516*M516</f>
        <v>438</v>
      </c>
    </row>
    <row r="517" spans="7:16" ht="12.75">
      <c r="G517" t="s">
        <v>30</v>
      </c>
      <c r="L517">
        <v>1</v>
      </c>
      <c r="M517">
        <v>89</v>
      </c>
      <c r="P517" s="4">
        <f>L517*M517</f>
        <v>89</v>
      </c>
    </row>
    <row r="518" spans="7:16" ht="12.75">
      <c r="G518" t="s">
        <v>19</v>
      </c>
      <c r="L518">
        <v>0.5</v>
      </c>
      <c r="M518">
        <v>0</v>
      </c>
      <c r="P518" s="4">
        <f>L518*M518</f>
        <v>0</v>
      </c>
    </row>
    <row r="519" spans="17:19" s="5" customFormat="1" ht="13.5" thickBot="1">
      <c r="Q519" s="5">
        <f>SUM(P514:P518)</f>
        <v>1034</v>
      </c>
      <c r="S519" s="22">
        <f>Q519*1.15</f>
        <v>1189.1</v>
      </c>
    </row>
    <row r="520" spans="1:19" s="14" customFormat="1" ht="12.75">
      <c r="A520" s="13" t="s">
        <v>117</v>
      </c>
      <c r="G520" s="15" t="s">
        <v>39</v>
      </c>
      <c r="H520" s="15"/>
      <c r="I520" s="15"/>
      <c r="J520" s="15"/>
      <c r="K520" s="15"/>
      <c r="L520" s="15">
        <v>1</v>
      </c>
      <c r="M520" s="15">
        <v>0</v>
      </c>
      <c r="N520" s="15"/>
      <c r="O520" s="15"/>
      <c r="P520" s="16">
        <f aca="true" t="shared" si="34" ref="P520:P526">L520*M520</f>
        <v>0</v>
      </c>
      <c r="S520" s="24"/>
    </row>
    <row r="521" spans="7:19" s="14" customFormat="1" ht="12.75">
      <c r="G521" s="14" t="s">
        <v>18</v>
      </c>
      <c r="L521" s="14">
        <v>0.5</v>
      </c>
      <c r="M521" s="14">
        <v>209</v>
      </c>
      <c r="P521" s="18">
        <f t="shared" si="34"/>
        <v>104.5</v>
      </c>
      <c r="S521" s="24"/>
    </row>
    <row r="522" spans="7:19" s="14" customFormat="1" ht="12.75">
      <c r="G522" s="14" t="s">
        <v>30</v>
      </c>
      <c r="L522" s="14">
        <v>1</v>
      </c>
      <c r="M522" s="14">
        <v>89</v>
      </c>
      <c r="P522" s="18">
        <f t="shared" si="34"/>
        <v>89</v>
      </c>
      <c r="S522" s="24"/>
    </row>
    <row r="523" spans="7:19" s="14" customFormat="1" ht="12.75">
      <c r="G523" s="14" t="s">
        <v>32</v>
      </c>
      <c r="L523" s="14">
        <v>0.5</v>
      </c>
      <c r="M523" s="14">
        <v>129</v>
      </c>
      <c r="P523" s="18">
        <f t="shared" si="34"/>
        <v>64.5</v>
      </c>
      <c r="S523" s="24"/>
    </row>
    <row r="524" spans="7:19" s="14" customFormat="1" ht="12.75">
      <c r="G524" s="14" t="s">
        <v>21</v>
      </c>
      <c r="L524" s="14">
        <v>1</v>
      </c>
      <c r="M524" s="14">
        <v>179</v>
      </c>
      <c r="P524" s="18">
        <f t="shared" si="34"/>
        <v>179</v>
      </c>
      <c r="Q524" s="14" t="s">
        <v>147</v>
      </c>
      <c r="S524" s="24"/>
    </row>
    <row r="525" spans="7:19" s="14" customFormat="1" ht="12.75">
      <c r="G525" s="14" t="s">
        <v>20</v>
      </c>
      <c r="L525" s="14">
        <v>1</v>
      </c>
      <c r="M525" s="14">
        <v>169</v>
      </c>
      <c r="P525" s="18">
        <f t="shared" si="34"/>
        <v>169</v>
      </c>
      <c r="Q525" s="14" t="s">
        <v>124</v>
      </c>
      <c r="S525" s="24"/>
    </row>
    <row r="526" spans="7:19" s="14" customFormat="1" ht="12.75">
      <c r="G526" s="14" t="s">
        <v>35</v>
      </c>
      <c r="L526" s="14">
        <v>0.5</v>
      </c>
      <c r="M526" s="14">
        <v>309</v>
      </c>
      <c r="P526" s="18">
        <f t="shared" si="34"/>
        <v>154.5</v>
      </c>
      <c r="S526" s="24"/>
    </row>
    <row r="527" spans="17:19" s="5" customFormat="1" ht="13.5" thickBot="1">
      <c r="Q527" s="5">
        <f>SUM(P520:P526)</f>
        <v>760.5</v>
      </c>
      <c r="S527" s="22">
        <f>Q527*1.1</f>
        <v>836.5500000000001</v>
      </c>
    </row>
    <row r="528" spans="1:19" s="14" customFormat="1" ht="12.75">
      <c r="A528" s="13" t="s">
        <v>118</v>
      </c>
      <c r="G528" s="14" t="s">
        <v>130</v>
      </c>
      <c r="L528" s="14">
        <v>2</v>
      </c>
      <c r="M528" s="14">
        <v>269</v>
      </c>
      <c r="P528" s="18">
        <f>L528*M528</f>
        <v>538</v>
      </c>
      <c r="S528" s="24"/>
    </row>
    <row r="529" spans="7:19" s="14" customFormat="1" ht="12.75">
      <c r="G529" s="14" t="s">
        <v>16</v>
      </c>
      <c r="N529" s="14">
        <v>2</v>
      </c>
      <c r="O529" s="14">
        <v>59</v>
      </c>
      <c r="P529" s="14">
        <f>N529*O529</f>
        <v>118</v>
      </c>
      <c r="S529" s="24"/>
    </row>
    <row r="530" spans="7:19" s="14" customFormat="1" ht="12.75">
      <c r="G530" s="14" t="s">
        <v>18</v>
      </c>
      <c r="L530" s="14">
        <v>1</v>
      </c>
      <c r="M530" s="14">
        <v>209</v>
      </c>
      <c r="P530" s="18">
        <f>L530*M530</f>
        <v>209</v>
      </c>
      <c r="S530" s="24"/>
    </row>
    <row r="531" spans="7:19" s="14" customFormat="1" ht="12.75">
      <c r="G531" s="14" t="s">
        <v>20</v>
      </c>
      <c r="L531" s="14">
        <v>1</v>
      </c>
      <c r="M531" s="14">
        <v>169</v>
      </c>
      <c r="P531" s="18">
        <f>L531*M531</f>
        <v>169</v>
      </c>
      <c r="S531" s="24"/>
    </row>
    <row r="532" spans="7:19" s="14" customFormat="1" ht="12.75">
      <c r="G532" s="14" t="s">
        <v>27</v>
      </c>
      <c r="L532" s="14">
        <v>1</v>
      </c>
      <c r="M532" s="14">
        <v>219</v>
      </c>
      <c r="P532" s="18">
        <f>L532*M532</f>
        <v>219</v>
      </c>
      <c r="S532" s="24"/>
    </row>
    <row r="533" spans="17:19" s="5" customFormat="1" ht="13.5" thickBot="1">
      <c r="Q533" s="5">
        <f>SUM(P528:P532)</f>
        <v>1253</v>
      </c>
      <c r="S533" s="22">
        <f>Q533*1.15</f>
        <v>1440.9499999999998</v>
      </c>
    </row>
    <row r="534" spans="1:16" ht="12.75">
      <c r="A534" t="s">
        <v>119</v>
      </c>
      <c r="G534" t="s">
        <v>130</v>
      </c>
      <c r="L534">
        <v>2</v>
      </c>
      <c r="M534">
        <v>269</v>
      </c>
      <c r="P534" s="4">
        <f aca="true" t="shared" si="35" ref="P534:P544">L534*M534</f>
        <v>538</v>
      </c>
    </row>
    <row r="535" spans="7:16" ht="12.75">
      <c r="G535" t="s">
        <v>21</v>
      </c>
      <c r="L535">
        <v>1</v>
      </c>
      <c r="M535">
        <v>179</v>
      </c>
      <c r="P535" s="4">
        <f t="shared" si="35"/>
        <v>179</v>
      </c>
    </row>
    <row r="536" spans="7:16" ht="12.75">
      <c r="G536" t="s">
        <v>18</v>
      </c>
      <c r="L536">
        <v>1</v>
      </c>
      <c r="M536">
        <v>209</v>
      </c>
      <c r="P536" s="4">
        <f t="shared" si="35"/>
        <v>209</v>
      </c>
    </row>
    <row r="537" spans="7:16" ht="12.75">
      <c r="G537" t="s">
        <v>23</v>
      </c>
      <c r="L537">
        <v>1</v>
      </c>
      <c r="M537">
        <v>159</v>
      </c>
      <c r="P537" s="4">
        <f t="shared" si="35"/>
        <v>159</v>
      </c>
    </row>
    <row r="538" spans="7:16" ht="12.75">
      <c r="G538" t="s">
        <v>135</v>
      </c>
      <c r="L538">
        <v>1</v>
      </c>
      <c r="M538">
        <v>99</v>
      </c>
      <c r="P538" s="4">
        <f t="shared" si="35"/>
        <v>99</v>
      </c>
    </row>
    <row r="539" spans="7:16" ht="12.75">
      <c r="G539" t="s">
        <v>59</v>
      </c>
      <c r="L539">
        <v>3</v>
      </c>
      <c r="M539">
        <v>125</v>
      </c>
      <c r="P539" s="4">
        <f t="shared" si="35"/>
        <v>375</v>
      </c>
    </row>
    <row r="540" spans="7:16" ht="12.75">
      <c r="G540" t="s">
        <v>31</v>
      </c>
      <c r="L540">
        <v>1</v>
      </c>
      <c r="M540">
        <v>99</v>
      </c>
      <c r="P540" s="4">
        <f t="shared" si="35"/>
        <v>99</v>
      </c>
    </row>
    <row r="541" spans="7:16" ht="12.75">
      <c r="G541" t="s">
        <v>32</v>
      </c>
      <c r="L541">
        <v>0.5</v>
      </c>
      <c r="M541">
        <v>129</v>
      </c>
      <c r="P541" s="4">
        <f t="shared" si="35"/>
        <v>64.5</v>
      </c>
    </row>
    <row r="542" spans="7:16" ht="12.75">
      <c r="G542" t="s">
        <v>160</v>
      </c>
      <c r="L542">
        <v>1</v>
      </c>
      <c r="M542">
        <v>149</v>
      </c>
      <c r="P542" s="4">
        <f t="shared" si="35"/>
        <v>149</v>
      </c>
    </row>
    <row r="543" spans="7:16" ht="12.75">
      <c r="G543" t="s">
        <v>35</v>
      </c>
      <c r="L543">
        <v>1</v>
      </c>
      <c r="M543">
        <v>309</v>
      </c>
      <c r="P543" s="4">
        <f t="shared" si="35"/>
        <v>309</v>
      </c>
    </row>
    <row r="544" spans="7:16" ht="12.75">
      <c r="G544" t="s">
        <v>148</v>
      </c>
      <c r="L544">
        <v>1</v>
      </c>
      <c r="M544">
        <v>119</v>
      </c>
      <c r="P544" s="4">
        <f t="shared" si="35"/>
        <v>119</v>
      </c>
    </row>
    <row r="545" spans="7:16" ht="12.75">
      <c r="G545" t="s">
        <v>16</v>
      </c>
      <c r="N545">
        <v>5</v>
      </c>
      <c r="O545">
        <v>59</v>
      </c>
      <c r="P545">
        <f>N545*O545</f>
        <v>295</v>
      </c>
    </row>
    <row r="546" spans="17:19" s="5" customFormat="1" ht="13.5" thickBot="1">
      <c r="Q546" s="5">
        <f>SUM(P534:P545)</f>
        <v>2594.5</v>
      </c>
      <c r="S546" s="21">
        <v>0</v>
      </c>
    </row>
    <row r="547" spans="1:19" s="14" customFormat="1" ht="12.75">
      <c r="A547" s="13" t="s">
        <v>121</v>
      </c>
      <c r="G547" s="14" t="s">
        <v>130</v>
      </c>
      <c r="L547" s="14">
        <v>1</v>
      </c>
      <c r="M547" s="14">
        <v>269</v>
      </c>
      <c r="P547" s="18">
        <f aca="true" t="shared" si="36" ref="P547:P554">L547*M547</f>
        <v>269</v>
      </c>
      <c r="S547" s="24"/>
    </row>
    <row r="548" spans="7:19" s="14" customFormat="1" ht="12.75">
      <c r="G548" s="14" t="s">
        <v>31</v>
      </c>
      <c r="L548" s="14">
        <v>2</v>
      </c>
      <c r="M548" s="14">
        <v>99</v>
      </c>
      <c r="P548" s="18">
        <f t="shared" si="36"/>
        <v>198</v>
      </c>
      <c r="S548" s="24"/>
    </row>
    <row r="549" spans="7:19" s="14" customFormat="1" ht="12.75">
      <c r="G549" s="14" t="s">
        <v>32</v>
      </c>
      <c r="L549" s="14">
        <v>2</v>
      </c>
      <c r="M549" s="14">
        <v>129</v>
      </c>
      <c r="P549" s="18">
        <f t="shared" si="36"/>
        <v>258</v>
      </c>
      <c r="S549" s="24"/>
    </row>
    <row r="550" spans="7:19" s="14" customFormat="1" ht="12.75">
      <c r="G550" s="14" t="s">
        <v>15</v>
      </c>
      <c r="L550" s="14">
        <v>2</v>
      </c>
      <c r="M550" s="14">
        <v>0</v>
      </c>
      <c r="P550" s="18">
        <f t="shared" si="36"/>
        <v>0</v>
      </c>
      <c r="S550" s="24"/>
    </row>
    <row r="551" spans="7:19" s="14" customFormat="1" ht="12.75">
      <c r="G551" s="14" t="s">
        <v>20</v>
      </c>
      <c r="L551" s="14">
        <v>1</v>
      </c>
      <c r="M551" s="14">
        <v>169</v>
      </c>
      <c r="P551" s="18">
        <f t="shared" si="36"/>
        <v>169</v>
      </c>
      <c r="S551" s="24"/>
    </row>
    <row r="552" spans="7:19" s="14" customFormat="1" ht="12.75">
      <c r="G552" s="14" t="s">
        <v>35</v>
      </c>
      <c r="L552" s="14">
        <v>1</v>
      </c>
      <c r="M552" s="14">
        <v>309</v>
      </c>
      <c r="P552" s="18">
        <f t="shared" si="36"/>
        <v>309</v>
      </c>
      <c r="S552" s="24"/>
    </row>
    <row r="553" spans="7:19" s="14" customFormat="1" ht="12.75">
      <c r="G553" s="14" t="s">
        <v>135</v>
      </c>
      <c r="L553" s="14">
        <v>1</v>
      </c>
      <c r="M553" s="14">
        <v>99</v>
      </c>
      <c r="P553" s="18">
        <f t="shared" si="36"/>
        <v>99</v>
      </c>
      <c r="S553" s="24"/>
    </row>
    <row r="554" spans="7:19" s="14" customFormat="1" ht="12.75">
      <c r="G554" s="14" t="s">
        <v>59</v>
      </c>
      <c r="L554" s="14">
        <v>3</v>
      </c>
      <c r="M554" s="14">
        <v>149</v>
      </c>
      <c r="P554" s="18">
        <f t="shared" si="36"/>
        <v>447</v>
      </c>
      <c r="S554" s="24"/>
    </row>
    <row r="555" spans="7:19" s="14" customFormat="1" ht="12.75">
      <c r="G555" s="14" t="s">
        <v>16</v>
      </c>
      <c r="N555" s="14">
        <v>5</v>
      </c>
      <c r="O555" s="14">
        <v>59</v>
      </c>
      <c r="P555" s="14">
        <f>N555*O555</f>
        <v>295</v>
      </c>
      <c r="S555" s="24"/>
    </row>
    <row r="556" spans="17:19" s="5" customFormat="1" ht="13.5" thickBot="1">
      <c r="Q556" s="5">
        <f>SUM(P547:P555)</f>
        <v>2044</v>
      </c>
      <c r="S556" s="22">
        <f>Q556*1.12</f>
        <v>2289.28</v>
      </c>
    </row>
    <row r="557" spans="1:19" s="14" customFormat="1" ht="12.75">
      <c r="A557" s="13" t="s">
        <v>122</v>
      </c>
      <c r="G557" s="14" t="s">
        <v>130</v>
      </c>
      <c r="L557" s="14">
        <v>2</v>
      </c>
      <c r="M557" s="14">
        <v>269</v>
      </c>
      <c r="P557" s="18">
        <f aca="true" t="shared" si="37" ref="P557:P563">L557*M557</f>
        <v>538</v>
      </c>
      <c r="S557" s="24"/>
    </row>
    <row r="558" spans="7:19" s="14" customFormat="1" ht="12.75">
      <c r="G558" s="14" t="s">
        <v>21</v>
      </c>
      <c r="L558" s="14">
        <v>2</v>
      </c>
      <c r="M558" s="14">
        <v>179</v>
      </c>
      <c r="P558" s="18">
        <f t="shared" si="37"/>
        <v>358</v>
      </c>
      <c r="S558" s="24"/>
    </row>
    <row r="559" spans="7:19" s="14" customFormat="1" ht="12.75">
      <c r="G559" s="14" t="s">
        <v>30</v>
      </c>
      <c r="L559" s="14">
        <v>2</v>
      </c>
      <c r="M559" s="14">
        <v>89</v>
      </c>
      <c r="P559" s="18">
        <f t="shared" si="37"/>
        <v>178</v>
      </c>
      <c r="S559" s="24"/>
    </row>
    <row r="560" spans="7:19" s="14" customFormat="1" ht="12.75">
      <c r="G560" s="14" t="s">
        <v>31</v>
      </c>
      <c r="L560" s="14">
        <v>2</v>
      </c>
      <c r="M560" s="14">
        <v>99</v>
      </c>
      <c r="P560" s="18">
        <f t="shared" si="37"/>
        <v>198</v>
      </c>
      <c r="S560" s="24"/>
    </row>
    <row r="561" spans="7:19" s="14" customFormat="1" ht="12.75">
      <c r="G561" s="14" t="s">
        <v>32</v>
      </c>
      <c r="L561" s="14">
        <v>2</v>
      </c>
      <c r="M561" s="14">
        <v>129</v>
      </c>
      <c r="P561" s="18">
        <f t="shared" si="37"/>
        <v>258</v>
      </c>
      <c r="S561" s="24"/>
    </row>
    <row r="562" spans="7:19" s="14" customFormat="1" ht="12.75">
      <c r="G562" s="14" t="s">
        <v>159</v>
      </c>
      <c r="L562" s="14">
        <v>1</v>
      </c>
      <c r="M562" s="14">
        <v>169</v>
      </c>
      <c r="P562" s="18">
        <f t="shared" si="37"/>
        <v>169</v>
      </c>
      <c r="S562" s="24"/>
    </row>
    <row r="563" spans="7:19" s="14" customFormat="1" ht="12.75">
      <c r="G563" s="14" t="s">
        <v>148</v>
      </c>
      <c r="L563" s="14">
        <v>1</v>
      </c>
      <c r="M563" s="14">
        <v>119</v>
      </c>
      <c r="P563" s="18">
        <f t="shared" si="37"/>
        <v>119</v>
      </c>
      <c r="S563" s="24"/>
    </row>
    <row r="564" spans="7:19" s="14" customFormat="1" ht="12.75">
      <c r="G564" s="14" t="s">
        <v>16</v>
      </c>
      <c r="N564" s="14">
        <v>1</v>
      </c>
      <c r="O564" s="14">
        <v>59</v>
      </c>
      <c r="P564" s="14">
        <f>N564*O564</f>
        <v>59</v>
      </c>
      <c r="S564" s="24"/>
    </row>
    <row r="565" spans="17:19" s="5" customFormat="1" ht="13.5" thickBot="1">
      <c r="Q565" s="5">
        <f>SUM(P557:P564)</f>
        <v>1877</v>
      </c>
      <c r="S565" s="22">
        <f>Q565*1.12</f>
        <v>2102.2400000000002</v>
      </c>
    </row>
    <row r="566" spans="1:19" s="14" customFormat="1" ht="12.75">
      <c r="A566" s="20" t="s">
        <v>157</v>
      </c>
      <c r="G566" s="14" t="s">
        <v>130</v>
      </c>
      <c r="L566" s="14">
        <v>2</v>
      </c>
      <c r="M566" s="14">
        <v>269</v>
      </c>
      <c r="P566" s="18">
        <f aca="true" t="shared" si="38" ref="P566:P571">L566*M566</f>
        <v>538</v>
      </c>
      <c r="S566" s="24"/>
    </row>
    <row r="567" spans="7:19" s="14" customFormat="1" ht="12.75">
      <c r="G567" s="14" t="s">
        <v>30</v>
      </c>
      <c r="L567" s="14">
        <v>2</v>
      </c>
      <c r="M567" s="14">
        <v>89</v>
      </c>
      <c r="P567" s="18">
        <f t="shared" si="38"/>
        <v>178</v>
      </c>
      <c r="S567" s="24"/>
    </row>
    <row r="568" spans="7:19" s="14" customFormat="1" ht="12.75">
      <c r="G568" s="14" t="s">
        <v>31</v>
      </c>
      <c r="L568" s="14">
        <v>2</v>
      </c>
      <c r="M568" s="14">
        <v>99</v>
      </c>
      <c r="P568" s="18">
        <f t="shared" si="38"/>
        <v>198</v>
      </c>
      <c r="S568" s="24"/>
    </row>
    <row r="569" spans="7:19" s="14" customFormat="1" ht="12.75">
      <c r="G569" s="14" t="s">
        <v>32</v>
      </c>
      <c r="L569" s="14">
        <v>1</v>
      </c>
      <c r="M569" s="14">
        <v>129</v>
      </c>
      <c r="P569" s="18">
        <f t="shared" si="38"/>
        <v>129</v>
      </c>
      <c r="S569" s="24"/>
    </row>
    <row r="570" spans="6:19" s="14" customFormat="1" ht="12.75">
      <c r="F570" s="15"/>
      <c r="G570" s="15" t="s">
        <v>15</v>
      </c>
      <c r="H570" s="15"/>
      <c r="I570" s="15"/>
      <c r="J570" s="15"/>
      <c r="K570" s="15"/>
      <c r="L570" s="15">
        <v>1</v>
      </c>
      <c r="M570" s="15">
        <v>0</v>
      </c>
      <c r="N570" s="15"/>
      <c r="O570" s="15"/>
      <c r="P570" s="16">
        <f t="shared" si="38"/>
        <v>0</v>
      </c>
      <c r="Q570" s="15"/>
      <c r="S570" s="24"/>
    </row>
    <row r="571" spans="7:19" s="14" customFormat="1" ht="12.75">
      <c r="G571" s="14" t="s">
        <v>65</v>
      </c>
      <c r="L571" s="14">
        <v>1</v>
      </c>
      <c r="M571" s="14">
        <v>129</v>
      </c>
      <c r="P571" s="18">
        <f t="shared" si="38"/>
        <v>129</v>
      </c>
      <c r="S571" s="24"/>
    </row>
    <row r="572" spans="17:19" s="5" customFormat="1" ht="13.5" thickBot="1">
      <c r="Q572" s="5">
        <f>SUM(P566:P571)</f>
        <v>1172</v>
      </c>
      <c r="S572" s="22">
        <f>Q572*1.1</f>
        <v>1289.2</v>
      </c>
    </row>
    <row r="573" spans="1:19" s="14" customFormat="1" ht="12.75">
      <c r="A573" s="13" t="s">
        <v>123</v>
      </c>
      <c r="G573" s="14" t="s">
        <v>161</v>
      </c>
      <c r="L573" s="14">
        <v>1</v>
      </c>
      <c r="M573" s="14">
        <v>169</v>
      </c>
      <c r="P573" s="18">
        <f aca="true" t="shared" si="39" ref="P573:P580">L573*M573</f>
        <v>169</v>
      </c>
      <c r="S573" s="24"/>
    </row>
    <row r="574" spans="7:19" s="14" customFormat="1" ht="12.75">
      <c r="G574" s="14" t="s">
        <v>21</v>
      </c>
      <c r="L574" s="14">
        <v>1</v>
      </c>
      <c r="M574" s="14">
        <v>179</v>
      </c>
      <c r="P574" s="18">
        <f t="shared" si="39"/>
        <v>179</v>
      </c>
      <c r="S574" s="24"/>
    </row>
    <row r="575" spans="7:19" s="14" customFormat="1" ht="12.75">
      <c r="G575" s="14" t="s">
        <v>18</v>
      </c>
      <c r="L575" s="14">
        <v>2</v>
      </c>
      <c r="M575" s="14">
        <v>209</v>
      </c>
      <c r="P575" s="18">
        <f t="shared" si="39"/>
        <v>418</v>
      </c>
      <c r="S575" s="24"/>
    </row>
    <row r="576" spans="7:19" s="14" customFormat="1" ht="12.75">
      <c r="G576" s="14" t="s">
        <v>23</v>
      </c>
      <c r="L576" s="14">
        <v>1</v>
      </c>
      <c r="M576" s="14">
        <v>159</v>
      </c>
      <c r="P576" s="18">
        <f t="shared" si="39"/>
        <v>159</v>
      </c>
      <c r="S576" s="24"/>
    </row>
    <row r="577" spans="7:19" s="14" customFormat="1" ht="12.75">
      <c r="G577" s="14" t="s">
        <v>27</v>
      </c>
      <c r="L577" s="14">
        <v>1</v>
      </c>
      <c r="M577" s="14">
        <v>219</v>
      </c>
      <c r="P577" s="18">
        <f t="shared" si="39"/>
        <v>219</v>
      </c>
      <c r="Q577" s="14" t="s">
        <v>124</v>
      </c>
      <c r="S577" s="24"/>
    </row>
    <row r="578" spans="7:19" s="14" customFormat="1" ht="12.75">
      <c r="G578" s="14" t="s">
        <v>19</v>
      </c>
      <c r="L578" s="14">
        <v>1</v>
      </c>
      <c r="M578" s="14">
        <v>0</v>
      </c>
      <c r="P578" s="18">
        <f t="shared" si="39"/>
        <v>0</v>
      </c>
      <c r="S578" s="24"/>
    </row>
    <row r="579" spans="7:19" s="14" customFormat="1" ht="12.75">
      <c r="G579" s="14" t="s">
        <v>35</v>
      </c>
      <c r="L579" s="14">
        <v>1</v>
      </c>
      <c r="M579" s="14">
        <v>309</v>
      </c>
      <c r="P579" s="18">
        <f t="shared" si="39"/>
        <v>309</v>
      </c>
      <c r="S579" s="24"/>
    </row>
    <row r="580" spans="7:19" s="14" customFormat="1" ht="12.75">
      <c r="G580" s="14" t="s">
        <v>160</v>
      </c>
      <c r="L580" s="14">
        <v>1</v>
      </c>
      <c r="M580" s="14">
        <v>149</v>
      </c>
      <c r="P580" s="18">
        <f t="shared" si="39"/>
        <v>149</v>
      </c>
      <c r="S580" s="24"/>
    </row>
    <row r="581" spans="17:19" s="5" customFormat="1" ht="13.5" thickBot="1">
      <c r="Q581" s="5">
        <f>SUM(P573:P580)</f>
        <v>1602</v>
      </c>
      <c r="S581" s="22">
        <f>Q581*1.12</f>
        <v>1794.2400000000002</v>
      </c>
    </row>
    <row r="582" spans="1:19" s="14" customFormat="1" ht="12.75">
      <c r="A582" s="13" t="s">
        <v>125</v>
      </c>
      <c r="G582" s="15" t="s">
        <v>39</v>
      </c>
      <c r="H582" s="15"/>
      <c r="I582" s="15"/>
      <c r="J582" s="15"/>
      <c r="K582" s="15"/>
      <c r="L582" s="15">
        <v>1</v>
      </c>
      <c r="M582" s="15">
        <v>0</v>
      </c>
      <c r="N582" s="15"/>
      <c r="O582" s="15"/>
      <c r="P582" s="16">
        <f>L582*M582</f>
        <v>0</v>
      </c>
      <c r="S582" s="24"/>
    </row>
    <row r="583" spans="1:19" s="14" customFormat="1" ht="12.75">
      <c r="A583" s="13"/>
      <c r="G583" s="17" t="s">
        <v>131</v>
      </c>
      <c r="H583" s="17"/>
      <c r="I583" s="17"/>
      <c r="J583" s="17"/>
      <c r="K583" s="17"/>
      <c r="L583" s="17">
        <v>1</v>
      </c>
      <c r="M583" s="17">
        <v>179</v>
      </c>
      <c r="N583" s="17"/>
      <c r="O583" s="17"/>
      <c r="P583" s="18">
        <f>L583*M583</f>
        <v>179</v>
      </c>
      <c r="Q583" s="17" t="s">
        <v>132</v>
      </c>
      <c r="S583" s="24"/>
    </row>
    <row r="584" spans="7:19" s="14" customFormat="1" ht="12.75">
      <c r="G584" s="17" t="s">
        <v>32</v>
      </c>
      <c r="H584" s="17"/>
      <c r="I584" s="17"/>
      <c r="J584" s="17"/>
      <c r="K584" s="17"/>
      <c r="L584" s="17">
        <v>1</v>
      </c>
      <c r="M584" s="17">
        <v>129</v>
      </c>
      <c r="N584" s="17"/>
      <c r="O584" s="17"/>
      <c r="P584" s="18">
        <f>L584*M584</f>
        <v>129</v>
      </c>
      <c r="Q584" s="17"/>
      <c r="S584" s="24"/>
    </row>
    <row r="585" spans="7:19" s="14" customFormat="1" ht="12.75">
      <c r="G585" s="14" t="s">
        <v>16</v>
      </c>
      <c r="N585" s="14">
        <v>2</v>
      </c>
      <c r="O585" s="14">
        <v>59</v>
      </c>
      <c r="P585" s="14">
        <f>N585*O585</f>
        <v>118</v>
      </c>
      <c r="S585" s="24"/>
    </row>
    <row r="586" spans="7:19" s="14" customFormat="1" ht="12.75">
      <c r="G586" s="14" t="s">
        <v>20</v>
      </c>
      <c r="L586" s="14">
        <v>1</v>
      </c>
      <c r="M586" s="14">
        <v>169</v>
      </c>
      <c r="P586" s="18">
        <f>L586*M586</f>
        <v>169</v>
      </c>
      <c r="S586" s="24"/>
    </row>
    <row r="587" spans="17:19" s="5" customFormat="1" ht="13.5" thickBot="1">
      <c r="Q587" s="5">
        <f>SUM(P582:P586)</f>
        <v>595</v>
      </c>
      <c r="S587" s="22">
        <f>Q587*1.15</f>
        <v>684.25</v>
      </c>
    </row>
    <row r="588" spans="1:19" s="14" customFormat="1" ht="12.75">
      <c r="A588" s="13" t="s">
        <v>126</v>
      </c>
      <c r="G588" s="15" t="s">
        <v>19</v>
      </c>
      <c r="H588" s="15"/>
      <c r="I588" s="15"/>
      <c r="J588" s="15"/>
      <c r="K588" s="15"/>
      <c r="L588" s="15">
        <v>1</v>
      </c>
      <c r="M588" s="15">
        <v>0</v>
      </c>
      <c r="N588" s="15"/>
      <c r="O588" s="15"/>
      <c r="P588" s="16">
        <f aca="true" t="shared" si="40" ref="P588:P595">L588*M588</f>
        <v>0</v>
      </c>
      <c r="S588" s="24"/>
    </row>
    <row r="589" spans="7:19" s="14" customFormat="1" ht="12.75">
      <c r="G589" s="15" t="s">
        <v>15</v>
      </c>
      <c r="H589" s="15"/>
      <c r="I589" s="15"/>
      <c r="J589" s="15"/>
      <c r="K589" s="15"/>
      <c r="L589" s="15">
        <v>1</v>
      </c>
      <c r="M589" s="15">
        <v>0</v>
      </c>
      <c r="N589" s="15"/>
      <c r="O589" s="15"/>
      <c r="P589" s="16">
        <f t="shared" si="40"/>
        <v>0</v>
      </c>
      <c r="S589" s="24"/>
    </row>
    <row r="590" spans="7:19" s="14" customFormat="1" ht="12.75">
      <c r="G590" s="14" t="s">
        <v>59</v>
      </c>
      <c r="L590" s="14">
        <v>1</v>
      </c>
      <c r="M590" s="14">
        <v>149</v>
      </c>
      <c r="P590" s="18">
        <f t="shared" si="40"/>
        <v>149</v>
      </c>
      <c r="S590" s="24"/>
    </row>
    <row r="591" spans="7:19" s="14" customFormat="1" ht="12.75">
      <c r="G591" s="14" t="s">
        <v>135</v>
      </c>
      <c r="L591" s="14">
        <v>1</v>
      </c>
      <c r="M591" s="14">
        <v>99</v>
      </c>
      <c r="P591" s="18">
        <f t="shared" si="40"/>
        <v>99</v>
      </c>
      <c r="S591" s="24"/>
    </row>
    <row r="592" spans="7:19" s="14" customFormat="1" ht="12.75">
      <c r="G592" s="14" t="s">
        <v>30</v>
      </c>
      <c r="L592" s="14">
        <v>1</v>
      </c>
      <c r="M592" s="14">
        <v>89</v>
      </c>
      <c r="P592" s="18">
        <f t="shared" si="40"/>
        <v>89</v>
      </c>
      <c r="S592" s="24"/>
    </row>
    <row r="593" spans="7:19" s="14" customFormat="1" ht="12.75">
      <c r="G593" s="14" t="s">
        <v>31</v>
      </c>
      <c r="L593" s="14">
        <v>1</v>
      </c>
      <c r="M593" s="14">
        <v>99</v>
      </c>
      <c r="P593" s="18">
        <f t="shared" si="40"/>
        <v>99</v>
      </c>
      <c r="S593" s="24"/>
    </row>
    <row r="594" spans="7:19" s="14" customFormat="1" ht="12.75">
      <c r="G594" s="14" t="s">
        <v>137</v>
      </c>
      <c r="L594" s="14">
        <v>1</v>
      </c>
      <c r="M594" s="14">
        <v>89</v>
      </c>
      <c r="P594" s="18">
        <f t="shared" si="40"/>
        <v>89</v>
      </c>
      <c r="S594" s="24"/>
    </row>
    <row r="595" spans="7:19" s="14" customFormat="1" ht="12.75">
      <c r="G595" s="14" t="s">
        <v>32</v>
      </c>
      <c r="L595" s="14">
        <v>1</v>
      </c>
      <c r="M595" s="14">
        <v>129</v>
      </c>
      <c r="P595" s="18">
        <f t="shared" si="40"/>
        <v>129</v>
      </c>
      <c r="S595" s="24"/>
    </row>
    <row r="596" spans="17:19" s="5" customFormat="1" ht="13.5" thickBot="1">
      <c r="Q596" s="5">
        <f>SUM(P588:P595)</f>
        <v>654</v>
      </c>
      <c r="S596" s="22">
        <f>Q596*1.15</f>
        <v>752.0999999999999</v>
      </c>
    </row>
    <row r="597" spans="1:19" s="14" customFormat="1" ht="12.75">
      <c r="A597" s="13" t="s">
        <v>127</v>
      </c>
      <c r="G597" s="14" t="s">
        <v>144</v>
      </c>
      <c r="L597" s="14">
        <v>1</v>
      </c>
      <c r="M597" s="14">
        <v>89</v>
      </c>
      <c r="P597" s="18">
        <f aca="true" t="shared" si="41" ref="P597:P606">L597*M597</f>
        <v>89</v>
      </c>
      <c r="S597" s="24"/>
    </row>
    <row r="598" spans="7:19" s="14" customFormat="1" ht="12.75">
      <c r="G598" s="14" t="s">
        <v>30</v>
      </c>
      <c r="L598" s="14">
        <v>1</v>
      </c>
      <c r="M598" s="14">
        <v>89</v>
      </c>
      <c r="P598" s="18">
        <f t="shared" si="41"/>
        <v>89</v>
      </c>
      <c r="S598" s="24"/>
    </row>
    <row r="599" spans="7:19" s="14" customFormat="1" ht="12.75">
      <c r="G599" s="14" t="s">
        <v>31</v>
      </c>
      <c r="L599" s="14">
        <v>1</v>
      </c>
      <c r="M599" s="14">
        <v>99</v>
      </c>
      <c r="P599" s="18">
        <f t="shared" si="41"/>
        <v>99</v>
      </c>
      <c r="S599" s="24"/>
    </row>
    <row r="600" spans="7:19" s="14" customFormat="1" ht="12.75">
      <c r="G600" s="14" t="s">
        <v>32</v>
      </c>
      <c r="L600" s="14">
        <v>1</v>
      </c>
      <c r="M600" s="14">
        <v>129</v>
      </c>
      <c r="P600" s="18">
        <f t="shared" si="41"/>
        <v>129</v>
      </c>
      <c r="S600" s="24"/>
    </row>
    <row r="601" spans="7:19" s="14" customFormat="1" ht="12.75">
      <c r="G601" s="14" t="s">
        <v>55</v>
      </c>
      <c r="L601" s="14">
        <v>1</v>
      </c>
      <c r="M601" s="14">
        <v>229</v>
      </c>
      <c r="P601" s="18">
        <f t="shared" si="41"/>
        <v>229</v>
      </c>
      <c r="S601" s="24"/>
    </row>
    <row r="602" spans="7:19" s="14" customFormat="1" ht="12.75">
      <c r="G602" s="14" t="s">
        <v>59</v>
      </c>
      <c r="L602" s="14">
        <v>1</v>
      </c>
      <c r="M602" s="14">
        <v>149</v>
      </c>
      <c r="P602" s="18">
        <f t="shared" si="41"/>
        <v>149</v>
      </c>
      <c r="S602" s="24"/>
    </row>
    <row r="603" spans="7:19" s="14" customFormat="1" ht="12.75">
      <c r="G603" s="14" t="s">
        <v>18</v>
      </c>
      <c r="L603" s="14">
        <v>1</v>
      </c>
      <c r="M603" s="14">
        <v>209</v>
      </c>
      <c r="P603" s="18">
        <f t="shared" si="41"/>
        <v>209</v>
      </c>
      <c r="S603" s="24"/>
    </row>
    <row r="604" spans="7:19" s="14" customFormat="1" ht="12.75">
      <c r="G604" s="14" t="s">
        <v>135</v>
      </c>
      <c r="L604" s="14">
        <v>1</v>
      </c>
      <c r="M604" s="14">
        <v>99</v>
      </c>
      <c r="P604" s="18">
        <f t="shared" si="41"/>
        <v>99</v>
      </c>
      <c r="S604" s="24"/>
    </row>
    <row r="605" spans="7:19" s="14" customFormat="1" ht="12.75">
      <c r="G605" s="14" t="s">
        <v>145</v>
      </c>
      <c r="L605" s="14">
        <v>1</v>
      </c>
      <c r="M605" s="14">
        <v>119</v>
      </c>
      <c r="P605" s="18">
        <f t="shared" si="41"/>
        <v>119</v>
      </c>
      <c r="S605" s="24"/>
    </row>
    <row r="606" spans="7:19" s="14" customFormat="1" ht="12.75">
      <c r="G606" s="14" t="s">
        <v>146</v>
      </c>
      <c r="L606" s="14">
        <v>1</v>
      </c>
      <c r="M606" s="14">
        <v>159</v>
      </c>
      <c r="P606" s="18">
        <f t="shared" si="41"/>
        <v>159</v>
      </c>
      <c r="S606" s="24"/>
    </row>
    <row r="607" spans="7:19" s="14" customFormat="1" ht="12.75">
      <c r="G607" s="14" t="s">
        <v>16</v>
      </c>
      <c r="N607" s="14">
        <v>2</v>
      </c>
      <c r="O607" s="14">
        <v>59</v>
      </c>
      <c r="P607" s="14">
        <f>N607*O607</f>
        <v>118</v>
      </c>
      <c r="S607" s="24"/>
    </row>
    <row r="608" spans="17:19" s="5" customFormat="1" ht="13.5" thickBot="1">
      <c r="Q608" s="5">
        <f>SUM(P597:P607)</f>
        <v>1488</v>
      </c>
      <c r="S608" s="22">
        <f>Q608*1.1</f>
        <v>1636.8000000000002</v>
      </c>
    </row>
    <row r="609" spans="1:19" s="14" customFormat="1" ht="12.75">
      <c r="A609" s="13" t="s">
        <v>128</v>
      </c>
      <c r="G609" s="14" t="s">
        <v>20</v>
      </c>
      <c r="L609" s="14">
        <v>1</v>
      </c>
      <c r="M609" s="14">
        <v>169</v>
      </c>
      <c r="P609" s="18">
        <f>L609*M609</f>
        <v>169</v>
      </c>
      <c r="S609" s="24"/>
    </row>
    <row r="610" spans="1:19" s="14" customFormat="1" ht="12.75">
      <c r="A610" s="13"/>
      <c r="G610" s="14" t="s">
        <v>144</v>
      </c>
      <c r="L610" s="14">
        <v>2</v>
      </c>
      <c r="M610" s="14">
        <v>89</v>
      </c>
      <c r="P610" s="18">
        <f>L610*M610</f>
        <v>178</v>
      </c>
      <c r="S610" s="24"/>
    </row>
    <row r="611" spans="1:19" s="14" customFormat="1" ht="12.75">
      <c r="A611" s="13"/>
      <c r="G611" s="14" t="s">
        <v>135</v>
      </c>
      <c r="L611" s="14">
        <v>2</v>
      </c>
      <c r="M611" s="14">
        <v>99</v>
      </c>
      <c r="P611" s="18">
        <f>L611*M611</f>
        <v>198</v>
      </c>
      <c r="S611" s="24"/>
    </row>
    <row r="612" spans="7:19" s="14" customFormat="1" ht="12.75">
      <c r="G612" s="14" t="s">
        <v>21</v>
      </c>
      <c r="L612" s="14">
        <v>2</v>
      </c>
      <c r="M612" s="14">
        <v>269</v>
      </c>
      <c r="P612" s="18">
        <f>L612*M612</f>
        <v>538</v>
      </c>
      <c r="Q612" s="14" t="s">
        <v>147</v>
      </c>
      <c r="S612" s="24"/>
    </row>
    <row r="613" spans="17:19" s="5" customFormat="1" ht="13.5" thickBot="1">
      <c r="Q613" s="5">
        <f>SUM(P609:P612)</f>
        <v>1083</v>
      </c>
      <c r="S613" s="22">
        <f>Q613*1.15</f>
        <v>1245.4499999999998</v>
      </c>
    </row>
    <row r="614" spans="1:19" s="14" customFormat="1" ht="12.75">
      <c r="A614" s="13" t="s">
        <v>162</v>
      </c>
      <c r="G614" s="14" t="s">
        <v>30</v>
      </c>
      <c r="L614" s="14">
        <v>1</v>
      </c>
      <c r="M614" s="14">
        <v>89</v>
      </c>
      <c r="P614" s="18">
        <f aca="true" t="shared" si="42" ref="P614:P622">L614*M614</f>
        <v>89</v>
      </c>
      <c r="S614" s="24"/>
    </row>
    <row r="615" spans="7:19" s="14" customFormat="1" ht="12.75">
      <c r="G615" s="14" t="s">
        <v>31</v>
      </c>
      <c r="L615" s="14">
        <v>1</v>
      </c>
      <c r="M615" s="14">
        <v>99</v>
      </c>
      <c r="P615" s="18">
        <f t="shared" si="42"/>
        <v>99</v>
      </c>
      <c r="S615" s="24"/>
    </row>
    <row r="616" spans="7:19" s="14" customFormat="1" ht="12.75">
      <c r="G616" s="14" t="s">
        <v>55</v>
      </c>
      <c r="L616" s="14">
        <v>1</v>
      </c>
      <c r="M616" s="14">
        <v>229</v>
      </c>
      <c r="P616" s="18">
        <f t="shared" si="42"/>
        <v>229</v>
      </c>
      <c r="S616" s="24"/>
    </row>
    <row r="617" spans="7:19" s="14" customFormat="1" ht="12.75">
      <c r="G617" s="14" t="s">
        <v>35</v>
      </c>
      <c r="L617" s="14">
        <v>1</v>
      </c>
      <c r="M617" s="14">
        <v>309</v>
      </c>
      <c r="P617" s="18">
        <f t="shared" si="42"/>
        <v>309</v>
      </c>
      <c r="S617" s="24"/>
    </row>
    <row r="618" spans="7:19" s="14" customFormat="1" ht="12.75">
      <c r="G618" s="14" t="s">
        <v>65</v>
      </c>
      <c r="L618" s="14">
        <v>1</v>
      </c>
      <c r="M618" s="14">
        <v>129</v>
      </c>
      <c r="P618" s="18">
        <f t="shared" si="42"/>
        <v>129</v>
      </c>
      <c r="S618" s="24"/>
    </row>
    <row r="619" spans="7:19" s="14" customFormat="1" ht="12.75">
      <c r="G619" s="14" t="s">
        <v>39</v>
      </c>
      <c r="L619" s="14">
        <v>1</v>
      </c>
      <c r="M619" s="14">
        <v>269</v>
      </c>
      <c r="P619" s="18">
        <f t="shared" si="42"/>
        <v>269</v>
      </c>
      <c r="S619" s="24"/>
    </row>
    <row r="620" spans="7:19" s="14" customFormat="1" ht="12.75">
      <c r="G620" s="14" t="s">
        <v>18</v>
      </c>
      <c r="L620" s="14">
        <v>2</v>
      </c>
      <c r="M620" s="14">
        <v>209</v>
      </c>
      <c r="P620" s="18">
        <f t="shared" si="42"/>
        <v>418</v>
      </c>
      <c r="S620" s="24"/>
    </row>
    <row r="621" spans="7:19" s="14" customFormat="1" ht="12.75">
      <c r="G621" s="14" t="s">
        <v>20</v>
      </c>
      <c r="L621" s="14">
        <v>1</v>
      </c>
      <c r="M621" s="14">
        <v>169</v>
      </c>
      <c r="P621" s="18">
        <f t="shared" si="42"/>
        <v>169</v>
      </c>
      <c r="S621" s="24"/>
    </row>
    <row r="622" spans="7:19" s="14" customFormat="1" ht="12.75">
      <c r="G622" s="14" t="s">
        <v>160</v>
      </c>
      <c r="L622" s="14">
        <v>2</v>
      </c>
      <c r="M622" s="14">
        <v>149</v>
      </c>
      <c r="P622" s="18">
        <f t="shared" si="42"/>
        <v>298</v>
      </c>
      <c r="S622" s="24"/>
    </row>
    <row r="623" spans="17:19" s="5" customFormat="1" ht="13.5" thickBot="1">
      <c r="Q623" s="5">
        <f>SUM(P614:P622)</f>
        <v>2009</v>
      </c>
      <c r="S623" s="22">
        <f>Q623*1.12</f>
        <v>2250.0800000000004</v>
      </c>
    </row>
    <row r="624" spans="1:19" s="14" customFormat="1" ht="12.75">
      <c r="A624" s="20" t="s">
        <v>79</v>
      </c>
      <c r="B624" s="14">
        <v>2</v>
      </c>
      <c r="G624" s="14" t="s">
        <v>130</v>
      </c>
      <c r="L624" s="14">
        <v>0.5</v>
      </c>
      <c r="M624" s="14">
        <v>269</v>
      </c>
      <c r="P624" s="18">
        <f>L624*M624</f>
        <v>134.5</v>
      </c>
      <c r="S624" s="24"/>
    </row>
    <row r="625" spans="7:19" s="14" customFormat="1" ht="12.75">
      <c r="G625" s="14" t="s">
        <v>18</v>
      </c>
      <c r="L625" s="14">
        <v>0.5</v>
      </c>
      <c r="M625" s="14">
        <v>209</v>
      </c>
      <c r="P625" s="18">
        <f>L625*M625</f>
        <v>104.5</v>
      </c>
      <c r="S625" s="24"/>
    </row>
    <row r="626" spans="7:19" s="14" customFormat="1" ht="12.75">
      <c r="G626" s="14" t="s">
        <v>140</v>
      </c>
      <c r="L626" s="14">
        <v>0.5</v>
      </c>
      <c r="M626" s="14">
        <v>149</v>
      </c>
      <c r="P626" s="18">
        <f>L626*M626</f>
        <v>74.5</v>
      </c>
      <c r="S626" s="24"/>
    </row>
    <row r="627" spans="17:19" s="5" customFormat="1" ht="13.5" thickBot="1">
      <c r="Q627" s="5">
        <f>SUM(P624:P626)</f>
        <v>313.5</v>
      </c>
      <c r="S627" s="22">
        <f>Q627*1.15</f>
        <v>360.525</v>
      </c>
    </row>
    <row r="628" spans="1:19" s="14" customFormat="1" ht="12.75">
      <c r="A628" s="13" t="s">
        <v>163</v>
      </c>
      <c r="G628" s="14" t="s">
        <v>27</v>
      </c>
      <c r="L628" s="14">
        <v>1</v>
      </c>
      <c r="M628" s="14">
        <v>219</v>
      </c>
      <c r="P628" s="18">
        <f>L628*M628</f>
        <v>219</v>
      </c>
      <c r="S628" s="24"/>
    </row>
    <row r="629" spans="7:19" s="14" customFormat="1" ht="12.75">
      <c r="G629" s="14" t="s">
        <v>23</v>
      </c>
      <c r="L629" s="14">
        <v>1</v>
      </c>
      <c r="M629" s="14">
        <v>159</v>
      </c>
      <c r="P629" s="18">
        <f>L629*M629</f>
        <v>159</v>
      </c>
      <c r="S629" s="24"/>
    </row>
    <row r="630" spans="7:19" s="14" customFormat="1" ht="12.75">
      <c r="G630" s="14" t="s">
        <v>21</v>
      </c>
      <c r="L630" s="14">
        <v>1</v>
      </c>
      <c r="M630" s="14">
        <v>179</v>
      </c>
      <c r="P630" s="18">
        <f>L630*M630</f>
        <v>179</v>
      </c>
      <c r="S630" s="24"/>
    </row>
    <row r="631" spans="7:19" s="14" customFormat="1" ht="12.75">
      <c r="G631" s="14" t="s">
        <v>144</v>
      </c>
      <c r="L631" s="14">
        <v>1</v>
      </c>
      <c r="M631" s="14">
        <v>89</v>
      </c>
      <c r="P631" s="18">
        <f>L631*M631</f>
        <v>89</v>
      </c>
      <c r="S631" s="24"/>
    </row>
    <row r="632" spans="7:19" s="14" customFormat="1" ht="12.75">
      <c r="G632" s="14" t="s">
        <v>151</v>
      </c>
      <c r="L632" s="14">
        <v>0.5</v>
      </c>
      <c r="S632" s="24"/>
    </row>
    <row r="633" spans="7:19" s="14" customFormat="1" ht="12.75">
      <c r="G633" s="14" t="s">
        <v>164</v>
      </c>
      <c r="L633" s="14">
        <v>0.5</v>
      </c>
      <c r="S633" s="24"/>
    </row>
    <row r="634" spans="7:19" s="14" customFormat="1" ht="12.75">
      <c r="G634" s="14" t="s">
        <v>165</v>
      </c>
      <c r="L634" s="14">
        <v>0.5</v>
      </c>
      <c r="S634" s="24"/>
    </row>
    <row r="635" spans="12:19" s="14" customFormat="1" ht="12.75">
      <c r="L635" s="14">
        <v>1</v>
      </c>
      <c r="S635" s="24"/>
    </row>
    <row r="636" spans="17:19" s="5" customFormat="1" ht="13.5" thickBot="1">
      <c r="Q636" s="5">
        <f>SUM(P628:P635)</f>
        <v>646</v>
      </c>
      <c r="S636" s="22">
        <f>Q636*1.15</f>
        <v>742.9</v>
      </c>
    </row>
    <row r="637" spans="1:19" s="14" customFormat="1" ht="12.75">
      <c r="A637" s="13" t="s">
        <v>170</v>
      </c>
      <c r="G637" s="14" t="s">
        <v>55</v>
      </c>
      <c r="L637" s="14">
        <v>1</v>
      </c>
      <c r="M637" s="14">
        <v>229</v>
      </c>
      <c r="P637" s="18">
        <f>L637*M637</f>
        <v>229</v>
      </c>
      <c r="S637" s="24"/>
    </row>
    <row r="638" spans="7:19" s="14" customFormat="1" ht="12.75">
      <c r="G638" s="14" t="s">
        <v>23</v>
      </c>
      <c r="L638" s="14">
        <v>1</v>
      </c>
      <c r="M638" s="14">
        <v>159</v>
      </c>
      <c r="P638" s="18">
        <f>L638*M638</f>
        <v>159</v>
      </c>
      <c r="S638" s="24"/>
    </row>
    <row r="639" spans="7:19" s="14" customFormat="1" ht="12.75">
      <c r="G639" s="14" t="s">
        <v>18</v>
      </c>
      <c r="L639" s="14">
        <v>0.5</v>
      </c>
      <c r="M639" s="14">
        <v>209</v>
      </c>
      <c r="P639" s="18">
        <f>L639*M639</f>
        <v>104.5</v>
      </c>
      <c r="S639" s="24"/>
    </row>
    <row r="640" spans="7:19" s="14" customFormat="1" ht="12.75">
      <c r="G640" s="14" t="s">
        <v>39</v>
      </c>
      <c r="L640" s="14">
        <v>1</v>
      </c>
      <c r="M640" s="14">
        <v>269</v>
      </c>
      <c r="P640" s="18">
        <f>L640*M640</f>
        <v>269</v>
      </c>
      <c r="S640" s="24"/>
    </row>
    <row r="641" spans="7:19" s="14" customFormat="1" ht="12.75">
      <c r="G641" s="14" t="s">
        <v>21</v>
      </c>
      <c r="L641" s="14">
        <v>1</v>
      </c>
      <c r="M641" s="14">
        <v>179</v>
      </c>
      <c r="P641" s="18">
        <f>L641*M641</f>
        <v>179</v>
      </c>
      <c r="S641" s="24"/>
    </row>
    <row r="642" spans="7:19" s="14" customFormat="1" ht="12.75">
      <c r="G642" s="14" t="s">
        <v>129</v>
      </c>
      <c r="L642" s="14">
        <v>2</v>
      </c>
      <c r="M642" s="14">
        <v>179</v>
      </c>
      <c r="P642" s="18">
        <f>L642*M642</f>
        <v>358</v>
      </c>
      <c r="S642" s="24"/>
    </row>
    <row r="643" spans="7:19" s="14" customFormat="1" ht="12.75">
      <c r="G643" s="14" t="s">
        <v>30</v>
      </c>
      <c r="L643" s="14">
        <v>3.5</v>
      </c>
      <c r="M643" s="14">
        <v>89</v>
      </c>
      <c r="P643" s="18">
        <f>L643*M643</f>
        <v>311.5</v>
      </c>
      <c r="S643" s="24"/>
    </row>
    <row r="644" spans="7:19" s="14" customFormat="1" ht="12.75">
      <c r="G644" s="14" t="s">
        <v>31</v>
      </c>
      <c r="L644" s="14">
        <v>1.5</v>
      </c>
      <c r="M644" s="14">
        <v>99</v>
      </c>
      <c r="P644" s="18">
        <f>L644*M644</f>
        <v>148.5</v>
      </c>
      <c r="S644" s="24"/>
    </row>
    <row r="645" spans="7:19" s="14" customFormat="1" ht="12.75">
      <c r="G645" s="14" t="s">
        <v>16</v>
      </c>
      <c r="N645" s="14">
        <v>2</v>
      </c>
      <c r="O645" s="14">
        <v>59</v>
      </c>
      <c r="P645" s="14">
        <f>N645*O645</f>
        <v>118</v>
      </c>
      <c r="S645" s="24"/>
    </row>
    <row r="646" spans="7:19" s="14" customFormat="1" ht="12.75">
      <c r="G646" s="14" t="s">
        <v>35</v>
      </c>
      <c r="L646" s="14">
        <v>2.5</v>
      </c>
      <c r="M646" s="14">
        <v>309</v>
      </c>
      <c r="P646" s="18">
        <f>L646*M646</f>
        <v>772.5</v>
      </c>
      <c r="S646" s="24"/>
    </row>
    <row r="647" spans="7:19" s="14" customFormat="1" ht="12.75">
      <c r="G647" s="14" t="s">
        <v>36</v>
      </c>
      <c r="L647" s="14">
        <v>1</v>
      </c>
      <c r="M647" s="14">
        <v>129</v>
      </c>
      <c r="P647" s="18">
        <f>L647*M647</f>
        <v>129</v>
      </c>
      <c r="S647" s="24"/>
    </row>
    <row r="648" spans="7:19" s="14" customFormat="1" ht="12.75">
      <c r="G648" s="14" t="s">
        <v>59</v>
      </c>
      <c r="L648" s="14">
        <v>2.5</v>
      </c>
      <c r="M648" s="14">
        <v>149</v>
      </c>
      <c r="P648" s="18">
        <f>L648*M648</f>
        <v>372.5</v>
      </c>
      <c r="S648" s="24"/>
    </row>
    <row r="649" spans="7:19" s="14" customFormat="1" ht="12.75">
      <c r="G649" s="14" t="s">
        <v>20</v>
      </c>
      <c r="L649" s="14">
        <v>1.5</v>
      </c>
      <c r="M649" s="14">
        <v>169</v>
      </c>
      <c r="P649" s="18">
        <f>L649*M649</f>
        <v>253.5</v>
      </c>
      <c r="S649" s="24"/>
    </row>
    <row r="650" spans="7:19" s="14" customFormat="1" ht="12.75">
      <c r="G650" s="14" t="s">
        <v>160</v>
      </c>
      <c r="L650" s="14">
        <v>2</v>
      </c>
      <c r="M650" s="14">
        <v>149</v>
      </c>
      <c r="P650" s="18">
        <f>L650*M650</f>
        <v>298</v>
      </c>
      <c r="S650" s="24"/>
    </row>
    <row r="651" spans="7:19" s="14" customFormat="1" ht="12.75">
      <c r="G651" s="14" t="s">
        <v>135</v>
      </c>
      <c r="L651" s="14">
        <v>1</v>
      </c>
      <c r="M651" s="14">
        <v>99</v>
      </c>
      <c r="P651" s="18">
        <f>L651*M651</f>
        <v>99</v>
      </c>
      <c r="S651" s="24"/>
    </row>
    <row r="652" spans="17:19" s="5" customFormat="1" ht="13.5" thickBot="1">
      <c r="Q652" s="5">
        <f>SUM(P637:P651)</f>
        <v>3801</v>
      </c>
      <c r="S652" s="22">
        <f>Q652*1.12</f>
        <v>4257.120000000001</v>
      </c>
    </row>
    <row r="702" ht="12.75">
      <c r="S702"/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6" r:id="rId3" display="http://blog.sibmama.ru/weblog_entry.php?e=421947"/>
    <hyperlink ref="A21" r:id="rId4" display="http://blog.sibmama.ru/weblog_entry.php?e=421947"/>
    <hyperlink ref="A33" r:id="rId5" display="http://blog.sibmama.ru/weblog_entry.php?e=421947&amp;postdays=0&amp;postorder=asc&amp;start=0"/>
    <hyperlink ref="A40" r:id="rId6" display="http://blog.sibmama.ru/weblog_entry.php?e=421947&amp;postdays=0&amp;postorder=asc&amp;start=0"/>
    <hyperlink ref="A47" r:id="rId7" display="http://blog.sibmama.ru/weblog_entry.php?e=421947&amp;postdays=0&amp;postorder=asc&amp;start=0"/>
    <hyperlink ref="A57" r:id="rId8" display="http://blog.sibmama.ru/weblog_entry.php?e=421947&amp;postdays=0&amp;postorder=asc&amp;start=10"/>
    <hyperlink ref="A68" r:id="rId9" display="http://blog.sibmama.ru/weblog_entry.php?e=421947&amp;postdays=0&amp;postorder=asc&amp;start=10"/>
    <hyperlink ref="A71" r:id="rId10" display="http://blog.sibmama.ru/weblog_entry.php?e=421947&amp;postdays=0&amp;postorder=asc&amp;start=10"/>
    <hyperlink ref="A79" r:id="rId11" display="http://blog.sibmama.ru/weblog_entry.php?e=421947&amp;postdays=0&amp;postorder=asc&amp;start=20"/>
    <hyperlink ref="A93" r:id="rId12" display="http://blog.sibmama.ru/weblog_entry.php?e=421947&amp;postdays=0&amp;postorder=asc&amp;start=20"/>
    <hyperlink ref="A105" r:id="rId13" display="http://blog.sibmama.ru/weblog_entry.php?e=421947&amp;postdays=0&amp;postorder=asc&amp;start=30&amp;sid=84d3fd2f39f147c5a94d96472e7d502c"/>
    <hyperlink ref="A113" r:id="rId14" display="http://blog.sibmama.ru/weblog_entry.php?e=421947&amp;postdays=0&amp;postorder=asc&amp;start=30&amp;sid=84d3fd2f39f147c5a94d96472e7d502c"/>
    <hyperlink ref="A121" r:id="rId15" display="http://blog.sibmama.ru/weblog_entry.php?e=421947&amp;postdays=0&amp;postorder=asc&amp;start=40"/>
    <hyperlink ref="A137" r:id="rId16" display="http://blog.sibmama.ru/weblog_entry.php?e=421947&amp;postdays=0&amp;postorder=asc&amp;start=40"/>
    <hyperlink ref="A151" r:id="rId17" display="http://blog.sibmama.ru/weblog_entry.php?e=421947&amp;postdays=0&amp;postorder=asc&amp;start=40"/>
    <hyperlink ref="A159" r:id="rId18" display="http://blog.sibmama.ru/weblog_entry.php?e=421947&amp;postdays=0&amp;postorder=asc&amp;start=40"/>
    <hyperlink ref="A167" r:id="rId19" display="http://blog.sibmama.ru/weblog_entry.php?e=421947&amp;postdays=0&amp;postorder=asc&amp;start=50"/>
    <hyperlink ref="A171" r:id="rId20" display="http://blog.sibmama.ru/weblog_entry.php?e=421947&amp;postdays=0&amp;postorder=asc&amp;start=50"/>
    <hyperlink ref="A180" r:id="rId21" display="http://blog.sibmama.ru/weblog_entry.php?e=421947&amp;postdays=0&amp;postorder=asc&amp;start=50"/>
    <hyperlink ref="A189" r:id="rId22" display="http://blog.sibmama.ru/weblog_entry.php?e=421947&amp;postdays=0&amp;postorder=asc&amp;start=50"/>
    <hyperlink ref="A194" r:id="rId23" display="http://blog.sibmama.ru/weblog_entry.php?e=421947&amp;postdays=0&amp;postorder=asc&amp;start=50"/>
    <hyperlink ref="A199" r:id="rId24" display="http://blog.sibmama.ru/weblog_entry.php?e=421947&amp;postdays=0&amp;postorder=asc&amp;start=60"/>
    <hyperlink ref="A208" r:id="rId25" display="http://blog.sibmama.ru/weblog_entry.php?e=421947&amp;postdays=0&amp;postorder=asc&amp;start=60"/>
    <hyperlink ref="A227" r:id="rId26" display="http://blog.sibmama.ru/weblog_entry.php?e=421947&amp;postdays=0&amp;postorder=asc&amp;start=60"/>
    <hyperlink ref="A235" r:id="rId27" display="http://blog.sibmama.ru/weblog_entry.php?e=421947&amp;postdays=0&amp;postorder=asc&amp;start=60"/>
    <hyperlink ref="A248" r:id="rId28" display="http://blog.sibmama.ru/weblog_entry.php?e=421947&amp;postdays=0&amp;postorder=asc&amp;start=70"/>
    <hyperlink ref="A262" r:id="rId29" display="http://blog.sibmama.ru/weblog_entry.php?e=421947&amp;postdays=0&amp;postorder=asc&amp;start=70"/>
    <hyperlink ref="A271" r:id="rId30" display="http://blog.sibmama.ru/weblog_entry.php?e=421947&amp;postdays=0&amp;postorder=asc&amp;start=70"/>
    <hyperlink ref="A278" r:id="rId31" display="http://blog.sibmama.ru/weblog_entry.php?e=421947&amp;postdays=0&amp;postorder=asc&amp;start=80"/>
    <hyperlink ref="A288" r:id="rId32" display="http://blog.sibmama.ru/weblog_entry.php?e=421947&amp;postdays=0&amp;postorder=asc&amp;start=80"/>
    <hyperlink ref="A293" r:id="rId33" display="http://blog.sibmama.ru/weblog_entry.php?e=421947&amp;postdays=0&amp;postorder=asc&amp;start=80"/>
    <hyperlink ref="A295" r:id="rId34" display="http://blog.sibmama.ru/weblog_entry.php?e=421947&amp;postdays=0&amp;postorder=asc&amp;start=90"/>
    <hyperlink ref="A306" r:id="rId35" display="http://blog.sibmama.ru/weblog_entry.php?e=421947&amp;postdays=0&amp;postorder=asc&amp;start=90"/>
    <hyperlink ref="A314" r:id="rId36" display="http://blog.sibmama.ru/weblog_entry.php?e=421947&amp;postdays=0&amp;postorder=asc&amp;start=90"/>
    <hyperlink ref="A323" r:id="rId37" display="http://blog.sibmama.ru/weblog_entry.php?e=421947&amp;postdays=0&amp;postorder=asc&amp;start=90"/>
    <hyperlink ref="A336" r:id="rId38" display="http://blog.sibmama.ru/weblog_entry.php?e=421947&amp;postdays=0&amp;postorder=asc&amp;start=90"/>
    <hyperlink ref="A344" r:id="rId39" display="http://blog.sibmama.ru/weblog_entry.php?e=421947&amp;postdays=0&amp;postorder=asc&amp;start=90"/>
    <hyperlink ref="A346" r:id="rId40" display="http://blog.sibmama.ru/weblog_entry.php?e=421947&amp;postdays=0&amp;postorder=asc&amp;start=100"/>
    <hyperlink ref="A357" r:id="rId41" display="http://blog.sibmama.ru/weblog_entry.php?e=421947&amp;postdays=0&amp;postorder=asc&amp;start=100"/>
    <hyperlink ref="A360" r:id="rId42" display="http://blog.sibmama.ru/weblog_entry.php?e=421947&amp;postdays=0&amp;postorder=asc&amp;start=110"/>
    <hyperlink ref="A370" r:id="rId43" display="http://blog.sibmama.ru/weblog_entry.php?e=421947&amp;postdays=0&amp;postorder=asc&amp;start=110"/>
    <hyperlink ref="A380" r:id="rId44" display="http://blog.sibmama.ru/weblog_entry.php?e=421947&amp;postdays=0&amp;postorder=asc&amp;start=120"/>
    <hyperlink ref="A387" r:id="rId45" display="http://blog.sibmama.ru/weblog_entry.php?e=421947&amp;postdays=0&amp;postorder=asc&amp;start=120"/>
    <hyperlink ref="A395" r:id="rId46" display="http://blog.sibmama.ru/weblog_entry.php?e=421947&amp;postdays=0&amp;postorder=asc&amp;start=120"/>
    <hyperlink ref="A413" r:id="rId47" display="http://blog.sibmama.ru/weblog_entry.php?e=421947&amp;postdays=0&amp;postorder=asc&amp;start=120"/>
    <hyperlink ref="A420" r:id="rId48" display="http://blog.sibmama.ru/weblog_entry.php?e=421947&amp;postdays=0&amp;postorder=asc&amp;start=120"/>
    <hyperlink ref="A437" r:id="rId49" display="http://blog.sibmama.ru/weblog_entry.php?e=421947&amp;postdays=0&amp;postorder=asc&amp;start=130"/>
    <hyperlink ref="A445" r:id="rId50" display="http://blog.sibmama.ru/weblog_entry.php?e=421947&amp;postdays=0&amp;postorder=asc&amp;start=130"/>
    <hyperlink ref="A450" r:id="rId51" display="http://blog.sibmama.ru/weblog_entry.php?e=421947&amp;postdays=0&amp;postorder=asc&amp;start=130"/>
    <hyperlink ref="A456" r:id="rId52" display="http://blog.sibmama.ru/weblog_entry.php?e=421947&amp;postdays=0&amp;postorder=asc&amp;start=140"/>
    <hyperlink ref="A466" r:id="rId53" display="http://blog.sibmama.ru/weblog_entry.php?e=421947&amp;postdays=0&amp;postorder=asc&amp;start=150"/>
    <hyperlink ref="A474" r:id="rId54" display="http://blog.sibmama.ru/weblog_entry.php?e=421947&amp;postdays=0&amp;postorder=asc&amp;start=160"/>
    <hyperlink ref="A483" r:id="rId55" display="http://blog.sibmama.ru/weblog_entry.php?e=421947&amp;postdays=0&amp;postorder=asc&amp;start=170"/>
    <hyperlink ref="A488" r:id="rId56" display="http://blog.sibmama.ru/weblog_entry.php?e=421947&amp;postdays=0&amp;postorder=asc&amp;start=170"/>
    <hyperlink ref="A490" r:id="rId57" display="http://blog.sibmama.ru/weblog_entry.php?e=421947&amp;postdays=0&amp;postorder=asc&amp;start=180"/>
    <hyperlink ref="A498" r:id="rId58" display="http://blog.sibmama.ru/weblog_entry.php?e=421947&amp;postdays=0&amp;postorder=asc&amp;start=180"/>
    <hyperlink ref="A503" r:id="rId59" display="http://blog.sibmama.ru/weblog_entry.php?e=421947&amp;postdays=0&amp;postorder=asc&amp;start=180"/>
    <hyperlink ref="A514" r:id="rId60" display="http://blog.sibmama.ru/weblog_entry.php?e=421947&amp;postdays=0&amp;postorder=asc&amp;start=180"/>
    <hyperlink ref="A520" r:id="rId61" display="http://blog.sibmama.ru/weblog_entry.php?e=421947&amp;postdays=0&amp;postorder=asc&amp;start=190"/>
    <hyperlink ref="A528" r:id="rId62" display="http://blog.sibmama.ru/weblog_entry.php?e=421947&amp;postdays=0&amp;postorder=asc&amp;start=190"/>
    <hyperlink ref="A547" r:id="rId63" display="http://blog.sibmama.ru/weblog_entry.php?r=4644989"/>
    <hyperlink ref="A557" r:id="rId64" display="http://blog.sibmama.ru/weblog_entry.php?r=4644989"/>
    <hyperlink ref="A573" r:id="rId65" display="http://blog.sibmama.ru/weblog_entry.php?r=4650944"/>
    <hyperlink ref="A582" r:id="rId66" display="http://blog.sibmama.ru/weblog_entry.php?e=421947&amp;postdays=0&amp;postorder=asc&amp;start=210"/>
    <hyperlink ref="A588" r:id="rId67" display="http://blog.sibmama.ru/weblog_entry.php?e=421947&amp;postdays=0&amp;postorder=asc&amp;start=220"/>
    <hyperlink ref="A597" r:id="rId68" display="http://blog.sibmama.ru/weblog_entry.php?e=421947&amp;postdays=0&amp;postorder=asc&amp;start=220"/>
    <hyperlink ref="A609" r:id="rId69" display="http://blog.sibmama.ru/weblog_entry.php?e=421947&amp;postdays=0&amp;postorder=asc&amp;start=220"/>
    <hyperlink ref="A566" r:id="rId70" display="http://blog.sibmama.ru/weblog_entry.php?e=421947&amp;postdays=0&amp;postorder=asc&amp;start=200"/>
    <hyperlink ref="A614" r:id="rId71" display="http://blog.sibmama.ru/weblog_entry.php?e=421947&amp;postdays=0&amp;postorder=asc&amp;start=270"/>
    <hyperlink ref="A624" r:id="rId72" display="http://blog.sibmama.ru/weblog_entry.php?e=421947&amp;postdays=0&amp;postorder=asc&amp;start=270"/>
    <hyperlink ref="A628" r:id="rId73" display="http://blog.sibmama.ru/weblog_entry.php?e=421947&amp;postdays=0&amp;postorder=asc&amp;start=270"/>
    <hyperlink ref="A637" r:id="rId74" display="http://blog.sibmama.ru/weblog_entry.php?e=421947&amp;postdays=0&amp;postorder=asc&amp;start=290"/>
  </hyperlinks>
  <printOptions/>
  <pageMargins left="0.75" right="0.75" top="1" bottom="1" header="0.5" footer="0.5"/>
  <pageSetup horizontalDpi="100" verticalDpi="1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2"/>
  <sheetViews>
    <sheetView workbookViewId="0" topLeftCell="A1">
      <pane ySplit="1" topLeftCell="BM53" activePane="bottomLeft" state="frozen"/>
      <selection pane="topLeft" activeCell="A1" sqref="A1"/>
      <selection pane="bottomLeft" activeCell="S76" sqref="S76"/>
    </sheetView>
  </sheetViews>
  <sheetFormatPr defaultColWidth="9.00390625" defaultRowHeight="12.75"/>
  <cols>
    <col min="3" max="3" width="9.125" style="10" customWidth="1"/>
    <col min="4" max="5" width="9.125" style="12" customWidth="1"/>
    <col min="14" max="14" width="9.125" style="10" customWidth="1"/>
    <col min="16" max="16" width="9.125" style="10" customWidth="1"/>
  </cols>
  <sheetData>
    <row r="1" spans="2:36" s="8" customFormat="1" ht="12.75">
      <c r="B1" s="8" t="s">
        <v>21</v>
      </c>
      <c r="C1" s="9" t="s">
        <v>24</v>
      </c>
      <c r="D1" s="11" t="s">
        <v>129</v>
      </c>
      <c r="E1" s="11" t="s">
        <v>130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9" t="s">
        <v>33</v>
      </c>
      <c r="O1" s="8" t="s">
        <v>34</v>
      </c>
      <c r="P1" s="9" t="s">
        <v>15</v>
      </c>
      <c r="Q1" s="8" t="s">
        <v>35</v>
      </c>
      <c r="R1" s="8" t="s">
        <v>36</v>
      </c>
      <c r="S1" s="8" t="s">
        <v>16</v>
      </c>
      <c r="T1" s="8" t="s">
        <v>37</v>
      </c>
      <c r="U1" s="8" t="s">
        <v>139</v>
      </c>
      <c r="V1" s="8" t="s">
        <v>140</v>
      </c>
      <c r="W1" s="8" t="s">
        <v>135</v>
      </c>
      <c r="X1" s="8" t="s">
        <v>141</v>
      </c>
      <c r="Y1" s="8" t="s">
        <v>142</v>
      </c>
      <c r="Z1" s="8" t="s">
        <v>42</v>
      </c>
      <c r="AA1" s="8" t="s">
        <v>43</v>
      </c>
      <c r="AB1" s="8" t="s">
        <v>146</v>
      </c>
      <c r="AC1" s="8" t="s">
        <v>44</v>
      </c>
      <c r="AD1" s="8" t="s">
        <v>51</v>
      </c>
      <c r="AE1" s="8" t="s">
        <v>50</v>
      </c>
      <c r="AF1" s="8" t="s">
        <v>65</v>
      </c>
      <c r="AG1" s="8" t="s">
        <v>80</v>
      </c>
      <c r="AH1" s="8" t="s">
        <v>82</v>
      </c>
      <c r="AI1" s="8" t="s">
        <v>151</v>
      </c>
      <c r="AJ1" s="8" t="s">
        <v>152</v>
      </c>
    </row>
    <row r="2" spans="1:19" ht="12.75">
      <c r="A2" t="s">
        <v>14</v>
      </c>
      <c r="P2" s="10">
        <v>1</v>
      </c>
      <c r="S2">
        <v>3</v>
      </c>
    </row>
    <row r="3" spans="1:20" ht="12.75">
      <c r="A3" t="s">
        <v>17</v>
      </c>
      <c r="C3" s="10">
        <v>2</v>
      </c>
      <c r="F3">
        <v>2</v>
      </c>
      <c r="I3">
        <v>2</v>
      </c>
      <c r="K3">
        <v>1</v>
      </c>
      <c r="L3">
        <v>1</v>
      </c>
      <c r="N3" s="10">
        <v>7</v>
      </c>
      <c r="P3" s="10">
        <v>2</v>
      </c>
      <c r="Q3">
        <v>1</v>
      </c>
      <c r="S3">
        <v>15</v>
      </c>
      <c r="T3">
        <v>2</v>
      </c>
    </row>
    <row r="4" spans="1:16" ht="12.75">
      <c r="A4" t="s">
        <v>22</v>
      </c>
      <c r="F4">
        <v>2</v>
      </c>
      <c r="G4">
        <v>1</v>
      </c>
      <c r="P4" s="10">
        <v>1</v>
      </c>
    </row>
    <row r="5" spans="1:29" ht="12.75">
      <c r="A5" t="s">
        <v>38</v>
      </c>
      <c r="C5" s="10">
        <v>3</v>
      </c>
      <c r="F5">
        <v>5</v>
      </c>
      <c r="G5">
        <v>2</v>
      </c>
      <c r="P5" s="10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10">
        <v>1</v>
      </c>
      <c r="F6">
        <v>1</v>
      </c>
      <c r="G6">
        <v>1</v>
      </c>
      <c r="H6">
        <v>1</v>
      </c>
      <c r="N6" s="10">
        <v>1</v>
      </c>
      <c r="T6">
        <v>1</v>
      </c>
    </row>
    <row r="7" spans="1:27" ht="12.75">
      <c r="A7" t="s">
        <v>46</v>
      </c>
      <c r="C7" s="10">
        <v>2</v>
      </c>
      <c r="F7">
        <v>1</v>
      </c>
      <c r="H7">
        <v>1</v>
      </c>
      <c r="K7">
        <v>5</v>
      </c>
      <c r="T7">
        <v>2</v>
      </c>
      <c r="AA7">
        <v>2</v>
      </c>
    </row>
    <row r="8" spans="1:23" ht="12.75">
      <c r="A8" t="s">
        <v>47</v>
      </c>
      <c r="H8">
        <v>0.5</v>
      </c>
      <c r="K8">
        <v>1</v>
      </c>
      <c r="N8" s="10">
        <v>2</v>
      </c>
      <c r="O8">
        <v>1</v>
      </c>
      <c r="P8" s="10">
        <v>2</v>
      </c>
      <c r="Q8">
        <v>1</v>
      </c>
      <c r="S8">
        <v>1</v>
      </c>
      <c r="W8">
        <v>0.5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10">
        <v>1</v>
      </c>
      <c r="O9">
        <v>1</v>
      </c>
      <c r="P9" s="10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10">
        <v>1</v>
      </c>
      <c r="S10">
        <v>2</v>
      </c>
      <c r="W10">
        <v>1</v>
      </c>
    </row>
    <row r="11" spans="1:16" ht="12.75">
      <c r="A11" t="s">
        <v>53</v>
      </c>
      <c r="C11" s="10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10">
        <v>1</v>
      </c>
    </row>
    <row r="12" spans="1:32" ht="12.75">
      <c r="A12" t="s">
        <v>54</v>
      </c>
      <c r="B12">
        <v>2</v>
      </c>
      <c r="C12" s="10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10">
        <v>1.5</v>
      </c>
      <c r="O12">
        <v>0.5</v>
      </c>
      <c r="R12">
        <v>2</v>
      </c>
      <c r="T12">
        <v>2</v>
      </c>
      <c r="AF12">
        <v>1</v>
      </c>
    </row>
    <row r="13" spans="1:20" ht="12.75">
      <c r="A13" t="s">
        <v>57</v>
      </c>
      <c r="B13">
        <v>2</v>
      </c>
      <c r="C13" s="10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10">
        <v>1</v>
      </c>
      <c r="T13">
        <v>5</v>
      </c>
    </row>
    <row r="14" spans="1:24" ht="12.75">
      <c r="A14" t="s">
        <v>58</v>
      </c>
      <c r="B14">
        <v>0.5</v>
      </c>
      <c r="C14" s="10">
        <v>1</v>
      </c>
      <c r="E14" s="12">
        <v>1</v>
      </c>
      <c r="F14">
        <v>1</v>
      </c>
      <c r="I14">
        <v>0.5</v>
      </c>
      <c r="O14">
        <v>1</v>
      </c>
      <c r="P14" s="10">
        <v>0.5</v>
      </c>
      <c r="Q14">
        <v>1</v>
      </c>
      <c r="X14">
        <v>1</v>
      </c>
    </row>
    <row r="15" spans="1:20" ht="12.75">
      <c r="A15" t="s">
        <v>60</v>
      </c>
      <c r="C15" s="10">
        <v>1</v>
      </c>
      <c r="K15">
        <v>2</v>
      </c>
      <c r="L15">
        <v>2</v>
      </c>
      <c r="M15">
        <v>1</v>
      </c>
      <c r="N15" s="10">
        <v>1</v>
      </c>
      <c r="P15" s="10">
        <v>2</v>
      </c>
      <c r="T15">
        <v>1</v>
      </c>
    </row>
    <row r="16" spans="1:20" ht="12.75">
      <c r="A16" t="s">
        <v>61</v>
      </c>
      <c r="B16">
        <v>1</v>
      </c>
      <c r="C16" s="10">
        <v>1</v>
      </c>
      <c r="E16" s="12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10">
        <v>2</v>
      </c>
      <c r="O16">
        <v>3</v>
      </c>
      <c r="P16" s="10">
        <v>1</v>
      </c>
      <c r="Q16">
        <v>2</v>
      </c>
      <c r="T16">
        <v>2</v>
      </c>
    </row>
    <row r="17" spans="1:22" ht="12.75">
      <c r="A17" t="s">
        <v>62</v>
      </c>
      <c r="C17" s="10">
        <v>2</v>
      </c>
      <c r="E17" s="12">
        <v>4</v>
      </c>
      <c r="F17">
        <v>1</v>
      </c>
      <c r="G17">
        <v>1</v>
      </c>
      <c r="H17">
        <v>1</v>
      </c>
      <c r="N17" s="10">
        <v>2</v>
      </c>
      <c r="O17">
        <v>1</v>
      </c>
      <c r="P17" s="10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10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10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10">
        <v>1</v>
      </c>
      <c r="S21">
        <v>2</v>
      </c>
    </row>
    <row r="22" spans="1:14" ht="12.75">
      <c r="A22" t="s">
        <v>68</v>
      </c>
      <c r="C22" s="10">
        <v>1</v>
      </c>
      <c r="E22" s="12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10">
        <v>0.5</v>
      </c>
    </row>
    <row r="23" spans="1:19" ht="12.75">
      <c r="A23" t="s">
        <v>69</v>
      </c>
      <c r="H23">
        <v>1</v>
      </c>
      <c r="Q23">
        <v>3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2">
        <v>1</v>
      </c>
      <c r="F25">
        <v>1</v>
      </c>
      <c r="H25">
        <v>0.5</v>
      </c>
      <c r="M25">
        <v>0.5</v>
      </c>
      <c r="N25" s="10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10">
        <v>2</v>
      </c>
      <c r="D26" s="12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10">
        <v>2</v>
      </c>
      <c r="P26" s="10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10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10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10">
        <v>0.5</v>
      </c>
      <c r="E30" s="12">
        <v>1</v>
      </c>
      <c r="F30">
        <v>1</v>
      </c>
      <c r="I30">
        <v>0.5</v>
      </c>
      <c r="J30">
        <v>0.5</v>
      </c>
      <c r="N30" s="10">
        <v>0.5</v>
      </c>
      <c r="P30" s="10">
        <v>0.5</v>
      </c>
      <c r="Q30">
        <v>0.5</v>
      </c>
      <c r="V30">
        <v>0.5</v>
      </c>
    </row>
    <row r="31" spans="1:34" ht="12.75">
      <c r="A31" t="s">
        <v>81</v>
      </c>
      <c r="B31">
        <v>1</v>
      </c>
      <c r="H31">
        <v>1</v>
      </c>
      <c r="M31">
        <v>1</v>
      </c>
      <c r="P31" s="10">
        <v>2</v>
      </c>
      <c r="T31">
        <v>1</v>
      </c>
      <c r="AH31">
        <v>1</v>
      </c>
    </row>
    <row r="32" spans="1:20" ht="12.75">
      <c r="A32" t="s">
        <v>83</v>
      </c>
      <c r="C32" s="10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</row>
    <row r="33" spans="1:19" ht="12.75">
      <c r="A33" t="s">
        <v>84</v>
      </c>
      <c r="L33">
        <v>1</v>
      </c>
      <c r="P33" s="10">
        <v>2</v>
      </c>
      <c r="Q33">
        <v>1</v>
      </c>
      <c r="S33">
        <v>1</v>
      </c>
    </row>
    <row r="34" spans="1:14" ht="12.75">
      <c r="A34" t="s">
        <v>85</v>
      </c>
      <c r="N34" s="10">
        <v>4</v>
      </c>
    </row>
    <row r="35" spans="1:34" ht="12.75">
      <c r="A35" t="s">
        <v>86</v>
      </c>
      <c r="B35">
        <v>1</v>
      </c>
      <c r="F35">
        <v>1</v>
      </c>
      <c r="H35">
        <v>2</v>
      </c>
      <c r="Q35">
        <v>1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10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87</v>
      </c>
      <c r="G37">
        <v>1</v>
      </c>
      <c r="K37">
        <v>1</v>
      </c>
      <c r="L37">
        <v>1</v>
      </c>
      <c r="M37">
        <v>1</v>
      </c>
      <c r="P37" s="10">
        <v>1</v>
      </c>
      <c r="S37">
        <v>2</v>
      </c>
      <c r="U37">
        <v>1</v>
      </c>
      <c r="W37">
        <v>1</v>
      </c>
    </row>
    <row r="38" spans="1:32" ht="12.75">
      <c r="A38" t="s">
        <v>88</v>
      </c>
      <c r="B38">
        <v>1</v>
      </c>
      <c r="C38" s="10">
        <v>1</v>
      </c>
      <c r="D38" s="12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10">
        <v>1</v>
      </c>
      <c r="S38">
        <v>3</v>
      </c>
      <c r="T38">
        <v>1</v>
      </c>
      <c r="AF38">
        <v>2</v>
      </c>
    </row>
    <row r="39" spans="1:19" ht="12.75">
      <c r="A39" t="s">
        <v>90</v>
      </c>
      <c r="F39">
        <v>1</v>
      </c>
      <c r="K39">
        <v>1</v>
      </c>
      <c r="L39">
        <v>1</v>
      </c>
      <c r="M39">
        <v>1</v>
      </c>
      <c r="N39" s="10">
        <v>2</v>
      </c>
      <c r="P39" s="10">
        <v>0.5</v>
      </c>
      <c r="S39">
        <v>2</v>
      </c>
    </row>
    <row r="40" spans="1:32" ht="12.75">
      <c r="A40" t="s">
        <v>91</v>
      </c>
      <c r="AF40">
        <v>5</v>
      </c>
    </row>
    <row r="41" spans="1:20" ht="12.75">
      <c r="A41" t="s">
        <v>92</v>
      </c>
      <c r="C41" s="10">
        <v>1</v>
      </c>
      <c r="E41" s="12">
        <v>1</v>
      </c>
      <c r="F41">
        <v>2</v>
      </c>
      <c r="H41">
        <v>1</v>
      </c>
      <c r="K41">
        <v>2</v>
      </c>
      <c r="L41">
        <v>1</v>
      </c>
      <c r="N41" s="10">
        <v>1</v>
      </c>
      <c r="O41">
        <v>1</v>
      </c>
      <c r="S41">
        <v>2</v>
      </c>
      <c r="T41">
        <v>1</v>
      </c>
    </row>
    <row r="42" spans="1:19" ht="12.75">
      <c r="A42" t="s">
        <v>93</v>
      </c>
      <c r="K42">
        <v>2</v>
      </c>
      <c r="S42">
        <v>2</v>
      </c>
    </row>
    <row r="43" spans="1:32" ht="12.75">
      <c r="A43" t="s">
        <v>94</v>
      </c>
      <c r="B43">
        <v>0.5</v>
      </c>
      <c r="C43" s="10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95</v>
      </c>
      <c r="B44">
        <v>1</v>
      </c>
      <c r="C44" s="10">
        <v>1</v>
      </c>
      <c r="H44">
        <v>1</v>
      </c>
      <c r="K44">
        <v>1</v>
      </c>
      <c r="M44">
        <v>1</v>
      </c>
      <c r="N44" s="10">
        <v>1</v>
      </c>
      <c r="Q44">
        <v>0.5</v>
      </c>
      <c r="T44">
        <v>1</v>
      </c>
      <c r="AH44">
        <v>1</v>
      </c>
    </row>
    <row r="45" spans="1:20" ht="12.75">
      <c r="A45" t="s">
        <v>96</v>
      </c>
      <c r="B45">
        <v>0.5</v>
      </c>
      <c r="C45" s="10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97</v>
      </c>
      <c r="B46">
        <v>0.5</v>
      </c>
      <c r="C46" s="10">
        <v>0.5</v>
      </c>
      <c r="F46">
        <v>0.5</v>
      </c>
      <c r="K46">
        <v>1</v>
      </c>
      <c r="L46">
        <v>1</v>
      </c>
      <c r="N46" s="10">
        <v>1</v>
      </c>
      <c r="AF46">
        <v>1</v>
      </c>
    </row>
    <row r="47" spans="1:33" ht="12.75">
      <c r="A47" t="s">
        <v>98</v>
      </c>
      <c r="B47">
        <v>0.5</v>
      </c>
      <c r="C47" s="10">
        <v>0.5</v>
      </c>
      <c r="E47" s="12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10">
        <v>1</v>
      </c>
      <c r="O47">
        <v>1</v>
      </c>
      <c r="P47" s="1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99</v>
      </c>
      <c r="C48" s="10">
        <v>2</v>
      </c>
      <c r="E48" s="12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100</v>
      </c>
      <c r="B49">
        <v>2</v>
      </c>
      <c r="C49" s="10">
        <v>1</v>
      </c>
      <c r="D49" s="12">
        <v>1</v>
      </c>
      <c r="E49" s="12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10">
        <v>1</v>
      </c>
      <c r="O49">
        <v>1</v>
      </c>
      <c r="P49" s="1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101</v>
      </c>
      <c r="C50" s="10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103</v>
      </c>
      <c r="C51" s="10">
        <v>5</v>
      </c>
      <c r="L51">
        <v>2</v>
      </c>
      <c r="M51">
        <v>2</v>
      </c>
      <c r="T51">
        <v>5</v>
      </c>
    </row>
    <row r="52" spans="1:32" ht="12.75">
      <c r="A52" t="s">
        <v>104</v>
      </c>
      <c r="C52" s="10">
        <v>1</v>
      </c>
      <c r="K52">
        <v>1</v>
      </c>
      <c r="AF52">
        <v>1</v>
      </c>
    </row>
    <row r="53" spans="1:32" ht="12.75">
      <c r="A53" t="s">
        <v>105</v>
      </c>
      <c r="AF53">
        <v>2</v>
      </c>
    </row>
    <row r="54" spans="1:19" ht="12.75">
      <c r="A54" t="s">
        <v>106</v>
      </c>
      <c r="C54" s="10">
        <v>2</v>
      </c>
      <c r="F54">
        <v>2</v>
      </c>
      <c r="K54">
        <v>2</v>
      </c>
      <c r="L54">
        <v>2</v>
      </c>
      <c r="M54">
        <v>2</v>
      </c>
      <c r="N54" s="10">
        <v>1</v>
      </c>
      <c r="P54" s="10">
        <v>2</v>
      </c>
      <c r="Q54">
        <v>1</v>
      </c>
      <c r="S54">
        <v>2</v>
      </c>
    </row>
    <row r="55" spans="1:33" ht="12.75">
      <c r="A55" t="s">
        <v>108</v>
      </c>
      <c r="C55" s="10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109</v>
      </c>
      <c r="C56" s="10">
        <v>2</v>
      </c>
      <c r="H56">
        <v>1</v>
      </c>
      <c r="N56" s="10">
        <v>1</v>
      </c>
      <c r="P56" s="10">
        <v>0.5</v>
      </c>
      <c r="Q56">
        <v>0.5</v>
      </c>
      <c r="S56">
        <v>2</v>
      </c>
      <c r="T56">
        <v>2</v>
      </c>
      <c r="AF56">
        <v>1</v>
      </c>
    </row>
    <row r="57" spans="1:17" ht="12.75">
      <c r="A57" t="s">
        <v>111</v>
      </c>
      <c r="B57">
        <v>0.5</v>
      </c>
      <c r="C57" s="10">
        <v>0.5</v>
      </c>
      <c r="H57">
        <v>0.5</v>
      </c>
      <c r="Q57">
        <v>0.5</v>
      </c>
    </row>
    <row r="58" spans="1:15" ht="12.75">
      <c r="A58" t="s">
        <v>112</v>
      </c>
      <c r="O58">
        <v>8</v>
      </c>
    </row>
    <row r="59" spans="1:33" ht="12.75">
      <c r="A59" t="s">
        <v>113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114</v>
      </c>
      <c r="F60">
        <v>0.5</v>
      </c>
      <c r="H60">
        <v>0.5</v>
      </c>
      <c r="N60" s="10">
        <v>0.5</v>
      </c>
      <c r="O60">
        <v>0.5</v>
      </c>
      <c r="Q60">
        <v>0.5</v>
      </c>
    </row>
    <row r="61" spans="1:20" ht="12.75">
      <c r="A61" t="s">
        <v>115</v>
      </c>
      <c r="C61" s="10">
        <v>2</v>
      </c>
      <c r="D61" s="12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10">
        <v>1</v>
      </c>
      <c r="O61">
        <v>1</v>
      </c>
      <c r="S61">
        <v>3</v>
      </c>
      <c r="T61">
        <v>1</v>
      </c>
    </row>
    <row r="62" spans="1:20" ht="12.75">
      <c r="A62" t="s">
        <v>116</v>
      </c>
      <c r="C62" s="10">
        <v>3</v>
      </c>
      <c r="H62">
        <v>2</v>
      </c>
      <c r="K62">
        <v>1</v>
      </c>
      <c r="N62" s="10">
        <v>0.5</v>
      </c>
      <c r="T62">
        <v>3</v>
      </c>
    </row>
    <row r="63" spans="1:20" ht="12.75">
      <c r="A63" t="s">
        <v>117</v>
      </c>
      <c r="B63">
        <v>1</v>
      </c>
      <c r="C63" s="10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0" ht="12.75">
      <c r="A64" t="s">
        <v>118</v>
      </c>
      <c r="C64" s="10">
        <v>3</v>
      </c>
      <c r="E64" s="12">
        <v>2</v>
      </c>
      <c r="F64">
        <v>2</v>
      </c>
      <c r="H64">
        <v>1</v>
      </c>
      <c r="S64">
        <v>2</v>
      </c>
      <c r="T64">
        <v>1</v>
      </c>
    </row>
    <row r="65" spans="1:20" ht="12.75">
      <c r="A65" t="s">
        <v>119</v>
      </c>
      <c r="B65">
        <v>1</v>
      </c>
      <c r="C65" s="10">
        <v>1</v>
      </c>
      <c r="F65">
        <v>1</v>
      </c>
      <c r="G65">
        <v>1</v>
      </c>
      <c r="L65">
        <v>1</v>
      </c>
      <c r="M65">
        <v>0.5</v>
      </c>
      <c r="N65" s="10">
        <v>3</v>
      </c>
      <c r="O65">
        <v>3</v>
      </c>
      <c r="P65" s="10">
        <v>2</v>
      </c>
      <c r="Q65">
        <v>1</v>
      </c>
      <c r="S65">
        <v>5</v>
      </c>
      <c r="T65">
        <v>2</v>
      </c>
    </row>
    <row r="66" spans="1:23" ht="12.75">
      <c r="A66" t="s">
        <v>121</v>
      </c>
      <c r="C66" s="10">
        <v>1</v>
      </c>
      <c r="E66" s="12">
        <v>1</v>
      </c>
      <c r="L66">
        <v>2</v>
      </c>
      <c r="M66">
        <v>2</v>
      </c>
      <c r="N66" s="10">
        <v>1</v>
      </c>
      <c r="O66">
        <v>3</v>
      </c>
      <c r="P66" s="10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122</v>
      </c>
      <c r="B67">
        <v>2</v>
      </c>
      <c r="C67" s="10">
        <v>2</v>
      </c>
      <c r="K67">
        <v>2</v>
      </c>
      <c r="L67">
        <v>2</v>
      </c>
      <c r="M67">
        <v>2</v>
      </c>
      <c r="P67" s="10">
        <v>1</v>
      </c>
      <c r="S67">
        <v>1</v>
      </c>
      <c r="T67">
        <v>1</v>
      </c>
      <c r="X67">
        <v>1</v>
      </c>
    </row>
    <row r="68" spans="1:32" ht="12.75">
      <c r="A68" t="s">
        <v>156</v>
      </c>
      <c r="C68" s="10">
        <v>2</v>
      </c>
      <c r="E68" s="12">
        <v>2</v>
      </c>
      <c r="F68">
        <v>1</v>
      </c>
      <c r="K68">
        <v>2</v>
      </c>
      <c r="L68">
        <v>2</v>
      </c>
      <c r="M68">
        <v>1</v>
      </c>
      <c r="P68" s="10">
        <v>0.5</v>
      </c>
      <c r="AF68">
        <v>1</v>
      </c>
    </row>
    <row r="69" spans="1:22" ht="12.75">
      <c r="A69" t="s">
        <v>123</v>
      </c>
      <c r="B69">
        <v>1</v>
      </c>
      <c r="C69" s="10">
        <v>2</v>
      </c>
      <c r="E69" s="12">
        <v>1</v>
      </c>
      <c r="F69">
        <v>2</v>
      </c>
      <c r="G69">
        <v>1</v>
      </c>
      <c r="H69">
        <v>1</v>
      </c>
      <c r="N69" s="10">
        <v>1</v>
      </c>
      <c r="P69" s="10">
        <v>1</v>
      </c>
      <c r="Q69">
        <v>1</v>
      </c>
      <c r="V69">
        <v>2</v>
      </c>
    </row>
    <row r="70" spans="1:20" ht="12.75">
      <c r="A70" t="s">
        <v>125</v>
      </c>
      <c r="B70">
        <v>1</v>
      </c>
      <c r="C70" s="10">
        <v>1</v>
      </c>
      <c r="M70">
        <v>1</v>
      </c>
      <c r="S70">
        <v>2</v>
      </c>
      <c r="T70">
        <v>1</v>
      </c>
    </row>
    <row r="71" spans="1:23" ht="12.75">
      <c r="A71" t="s">
        <v>126</v>
      </c>
      <c r="K71">
        <v>1</v>
      </c>
      <c r="L71">
        <v>1</v>
      </c>
      <c r="M71">
        <v>1</v>
      </c>
      <c r="N71" s="10">
        <v>1</v>
      </c>
      <c r="O71">
        <v>1</v>
      </c>
      <c r="P71" s="10">
        <v>1</v>
      </c>
      <c r="U71">
        <v>1</v>
      </c>
      <c r="W71">
        <v>1</v>
      </c>
    </row>
    <row r="72" spans="1:28" ht="12.75">
      <c r="A72" t="s">
        <v>127</v>
      </c>
      <c r="C72" s="10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128</v>
      </c>
      <c r="B73">
        <v>2</v>
      </c>
      <c r="E73" s="12">
        <v>2</v>
      </c>
      <c r="T73">
        <v>1</v>
      </c>
      <c r="U73">
        <v>2</v>
      </c>
      <c r="W73">
        <v>2</v>
      </c>
    </row>
    <row r="74" spans="1:32" ht="12.75">
      <c r="A74" t="s">
        <v>162</v>
      </c>
      <c r="E74" s="12">
        <v>1</v>
      </c>
      <c r="F74">
        <v>2</v>
      </c>
      <c r="H74">
        <v>1</v>
      </c>
      <c r="K74">
        <v>1</v>
      </c>
      <c r="L74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163</v>
      </c>
      <c r="B75">
        <v>1</v>
      </c>
      <c r="G75">
        <v>1</v>
      </c>
      <c r="H7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170</v>
      </c>
      <c r="B76">
        <v>1</v>
      </c>
      <c r="D76" s="12">
        <v>2</v>
      </c>
      <c r="E76" s="12">
        <v>1</v>
      </c>
      <c r="F76" s="12">
        <v>0.5</v>
      </c>
      <c r="G76" s="12">
        <v>1</v>
      </c>
      <c r="I76">
        <v>2.5</v>
      </c>
      <c r="K76">
        <v>3.5</v>
      </c>
      <c r="L76">
        <v>1.5</v>
      </c>
      <c r="O76">
        <v>2.5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80" spans="2:44" ht="12.75">
      <c r="B80">
        <f>SUM(B2:B79)</f>
        <v>36.5</v>
      </c>
      <c r="C80" s="10">
        <f>SUM(C2:C79)</f>
        <v>69</v>
      </c>
      <c r="D80" s="12">
        <f>SUM(D2:D79)</f>
        <v>8</v>
      </c>
      <c r="E80" s="12">
        <f>SUM(E2:E79)</f>
        <v>25.5</v>
      </c>
      <c r="F80" s="12">
        <f>SUM(F2:F79)</f>
        <v>50.5</v>
      </c>
      <c r="G80" s="12">
        <f aca="true" t="shared" si="0" ref="G80:AO80">SUM(G2:G79)</f>
        <v>30</v>
      </c>
      <c r="H80">
        <f t="shared" si="0"/>
        <v>40.5</v>
      </c>
      <c r="I80">
        <f t="shared" si="0"/>
        <v>21.5</v>
      </c>
      <c r="J80">
        <f t="shared" si="0"/>
        <v>2.5</v>
      </c>
      <c r="K80">
        <f t="shared" si="0"/>
        <v>63.5</v>
      </c>
      <c r="L80">
        <f t="shared" si="0"/>
        <v>51.5</v>
      </c>
      <c r="M80">
        <f t="shared" si="0"/>
        <v>45</v>
      </c>
      <c r="N80" s="10">
        <f t="shared" si="0"/>
        <v>47.5</v>
      </c>
      <c r="O80">
        <f t="shared" si="0"/>
        <v>38</v>
      </c>
      <c r="P80" s="10">
        <f t="shared" si="0"/>
        <v>34</v>
      </c>
      <c r="Q80">
        <f t="shared" si="0"/>
        <v>28</v>
      </c>
      <c r="R80">
        <f t="shared" si="0"/>
        <v>9</v>
      </c>
      <c r="S80">
        <f t="shared" si="0"/>
        <v>82</v>
      </c>
      <c r="T80">
        <f t="shared" si="0"/>
        <v>61</v>
      </c>
      <c r="U80">
        <f t="shared" si="0"/>
        <v>7</v>
      </c>
      <c r="V80">
        <f t="shared" si="0"/>
        <v>9.5</v>
      </c>
      <c r="W80">
        <f t="shared" si="0"/>
        <v>12.5</v>
      </c>
      <c r="X80">
        <f t="shared" si="0"/>
        <v>4</v>
      </c>
      <c r="Y80">
        <f>SUM(Y2:Y79)</f>
        <v>1</v>
      </c>
      <c r="Z80">
        <f>SUM(Z2:Z79)</f>
        <v>3.5</v>
      </c>
      <c r="AA80">
        <f>SUM(AA2:AA79)</f>
        <v>6.5</v>
      </c>
      <c r="AB80">
        <f>SUM(AB2:AB79)</f>
        <v>1</v>
      </c>
      <c r="AC80">
        <f>SUM(AC2:AC79)</f>
        <v>5.5</v>
      </c>
      <c r="AD80">
        <f t="shared" si="0"/>
        <v>1</v>
      </c>
      <c r="AE80">
        <f t="shared" si="0"/>
        <v>0.5</v>
      </c>
      <c r="AF80">
        <f t="shared" si="0"/>
        <v>29</v>
      </c>
      <c r="AG80">
        <f t="shared" si="0"/>
        <v>7</v>
      </c>
      <c r="AH80">
        <f t="shared" si="0"/>
        <v>2.5</v>
      </c>
      <c r="AI80">
        <f t="shared" si="0"/>
        <v>1</v>
      </c>
      <c r="AJ80">
        <f t="shared" si="0"/>
        <v>1</v>
      </c>
      <c r="AK80">
        <f t="shared" si="0"/>
        <v>0</v>
      </c>
      <c r="AL80">
        <f t="shared" si="0"/>
        <v>0</v>
      </c>
      <c r="AM80">
        <f t="shared" si="0"/>
        <v>0</v>
      </c>
      <c r="AN80">
        <f t="shared" si="0"/>
        <v>0</v>
      </c>
      <c r="AO80">
        <f t="shared" si="0"/>
        <v>0</v>
      </c>
      <c r="AP80">
        <f>SUM(AP2:AP64)</f>
        <v>0</v>
      </c>
      <c r="AQ80">
        <f>SUM(AQ2:AQ64)</f>
        <v>0</v>
      </c>
      <c r="AR80">
        <f>SUM(AR2:AR64)</f>
        <v>0</v>
      </c>
    </row>
    <row r="82" spans="1:32" ht="12.75">
      <c r="A82" t="s">
        <v>120</v>
      </c>
      <c r="B82">
        <v>40</v>
      </c>
      <c r="C82" s="10">
        <v>70</v>
      </c>
      <c r="F82">
        <v>50</v>
      </c>
      <c r="G82">
        <v>40</v>
      </c>
      <c r="H82">
        <v>40</v>
      </c>
      <c r="I82">
        <v>20</v>
      </c>
      <c r="K82">
        <v>60</v>
      </c>
      <c r="L82">
        <v>50</v>
      </c>
      <c r="M82">
        <v>50</v>
      </c>
      <c r="N82" s="10">
        <v>50</v>
      </c>
      <c r="O82">
        <v>30</v>
      </c>
      <c r="P82" s="10">
        <v>40</v>
      </c>
      <c r="Q82">
        <v>30</v>
      </c>
      <c r="S82">
        <v>100</v>
      </c>
      <c r="T82">
        <v>60</v>
      </c>
      <c r="AF82">
        <v>30</v>
      </c>
    </row>
  </sheetData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2014-03-17T16:37:41Z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