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<sst xmlns="http://schemas.openxmlformats.org/spreadsheetml/2006/main" count="765" uniqueCount="169">
  <si>
    <t>Имя</t>
  </si>
  <si>
    <t>телефон</t>
  </si>
  <si>
    <t>наименование</t>
  </si>
  <si>
    <t>в штуках</t>
  </si>
  <si>
    <t>за шт</t>
  </si>
  <si>
    <t>объем</t>
  </si>
  <si>
    <t>за кг</t>
  </si>
  <si>
    <t>цена</t>
  </si>
  <si>
    <t>сумма</t>
  </si>
  <si>
    <t>c орг%</t>
  </si>
  <si>
    <t>оплачено</t>
  </si>
  <si>
    <t>транспорт</t>
  </si>
  <si>
    <t>ltgjpbn</t>
  </si>
  <si>
    <t>орг%</t>
  </si>
  <si>
    <t>Самомама</t>
  </si>
  <si>
    <t>хурма</t>
  </si>
  <si>
    <t>дыня</t>
  </si>
  <si>
    <t>Елена 9999</t>
  </si>
  <si>
    <t>урюк светлый</t>
  </si>
  <si>
    <t>Финики на ветке</t>
  </si>
  <si>
    <t>чернослив отборный</t>
  </si>
  <si>
    <t>курага красная</t>
  </si>
  <si>
    <t>ELENKA_161282</t>
  </si>
  <si>
    <t>урюк темный</t>
  </si>
  <si>
    <t>кур темн</t>
  </si>
  <si>
    <t>урюк св</t>
  </si>
  <si>
    <t>урюк т</t>
  </si>
  <si>
    <t>изюм в/с</t>
  </si>
  <si>
    <t>изюм хв</t>
  </si>
  <si>
    <t>дж хв</t>
  </si>
  <si>
    <t>яблоки</t>
  </si>
  <si>
    <t>груши</t>
  </si>
  <si>
    <t>персики</t>
  </si>
  <si>
    <t>фин вет</t>
  </si>
  <si>
    <t>фин элит</t>
  </si>
  <si>
    <t>инжир</t>
  </si>
  <si>
    <t>шиповник</t>
  </si>
  <si>
    <t>черн отб</t>
  </si>
  <si>
    <t>Оль.</t>
  </si>
  <si>
    <t>курага темная</t>
  </si>
  <si>
    <t>кишмиш</t>
  </si>
  <si>
    <t>финики</t>
  </si>
  <si>
    <t>арахис</t>
  </si>
  <si>
    <t>кешью</t>
  </si>
  <si>
    <t>фундук</t>
  </si>
  <si>
    <t>myasoed</t>
  </si>
  <si>
    <t>Сафо</t>
  </si>
  <si>
    <t>Elenka1983</t>
  </si>
  <si>
    <t>HelgaElga</t>
  </si>
  <si>
    <t>бразильский орех</t>
  </si>
  <si>
    <t>фисташки</t>
  </si>
  <si>
    <t>браз. Орех</t>
  </si>
  <si>
    <t>Юм-юм</t>
  </si>
  <si>
    <t>Плюша*</t>
  </si>
  <si>
    <t>SvetlanaI</t>
  </si>
  <si>
    <t>изюм экстра</t>
  </si>
  <si>
    <t>печеные косточки</t>
  </si>
  <si>
    <t>Аня-N</t>
  </si>
  <si>
    <t>varra</t>
  </si>
  <si>
    <t>финики элитные</t>
  </si>
  <si>
    <t>Holomi</t>
  </si>
  <si>
    <t>Михаэлька</t>
  </si>
  <si>
    <t>Celika</t>
  </si>
  <si>
    <t>Alenchik75</t>
  </si>
  <si>
    <t>MatildaM</t>
  </si>
  <si>
    <t>печ кост</t>
  </si>
  <si>
    <t>LaikA</t>
  </si>
  <si>
    <t>CHEV</t>
  </si>
  <si>
    <t>SvBag</t>
  </si>
  <si>
    <t>elena_serdyuk</t>
  </si>
  <si>
    <t>Tati_83</t>
  </si>
  <si>
    <t>изюм Дж</t>
  </si>
  <si>
    <t>TanyaV</t>
  </si>
  <si>
    <t>Виктория Виктория</t>
  </si>
  <si>
    <t>нут</t>
  </si>
  <si>
    <t>innothka</t>
  </si>
  <si>
    <t>Anna80</t>
  </si>
  <si>
    <t>vaginan75</t>
  </si>
  <si>
    <t>финики Иран</t>
  </si>
  <si>
    <t>TattiLu</t>
  </si>
  <si>
    <t>фин иран</t>
  </si>
  <si>
    <t>или экстру</t>
  </si>
  <si>
    <t>Surchina</t>
  </si>
  <si>
    <t>абр кост</t>
  </si>
  <si>
    <t>Jyli</t>
  </si>
  <si>
    <t>kneo</t>
  </si>
  <si>
    <t>Guliya3011</t>
  </si>
  <si>
    <t>Bareo</t>
  </si>
  <si>
    <t>ruhig</t>
  </si>
  <si>
    <t>oksano4ka</t>
  </si>
  <si>
    <t>абр косточки</t>
  </si>
  <si>
    <t>Котейка-с-тигрейкой</t>
  </si>
  <si>
    <t>yagenij</t>
  </si>
  <si>
    <t>МамаТрехсерийная</t>
  </si>
  <si>
    <t>Земляничка!</t>
  </si>
  <si>
    <t>Chigov</t>
  </si>
  <si>
    <t>Jaguarundi</t>
  </si>
  <si>
    <t>Дарья-мамик</t>
  </si>
  <si>
    <t>Екатерина2106</t>
  </si>
  <si>
    <t>Ollik</t>
  </si>
  <si>
    <t>nata_m</t>
  </si>
  <si>
    <t>ОЛЬГУНЯ70</t>
  </si>
  <si>
    <t>абракадабра</t>
  </si>
  <si>
    <t>абр. Кост</t>
  </si>
  <si>
    <t>Nadina1</t>
  </si>
  <si>
    <t>Вреднуля</t>
  </si>
  <si>
    <t>Петровна01</t>
  </si>
  <si>
    <t>ТаТатуся</t>
  </si>
  <si>
    <t xml:space="preserve">кешью </t>
  </si>
  <si>
    <t>Край Земли</t>
  </si>
  <si>
    <t>korolevishnaT</t>
  </si>
  <si>
    <t>замена в/с</t>
  </si>
  <si>
    <t>Наталья Юрьевна</t>
  </si>
  <si>
    <t>Ninulik2253</t>
  </si>
  <si>
    <t>Bootrinka</t>
  </si>
  <si>
    <t>Ola-la-la</t>
  </si>
  <si>
    <t>Мариам</t>
  </si>
  <si>
    <t>NataI</t>
  </si>
  <si>
    <t>Macovsky</t>
  </si>
  <si>
    <t>alemara</t>
  </si>
  <si>
    <t>Pelenka</t>
  </si>
  <si>
    <t>в заказе</t>
  </si>
  <si>
    <t>Helinka</t>
  </si>
  <si>
    <t>elena.nsk</t>
  </si>
  <si>
    <t>Svekky</t>
  </si>
  <si>
    <t>любой</t>
  </si>
  <si>
    <t>Ольга_Кос</t>
  </si>
  <si>
    <t>юлюлю</t>
  </si>
  <si>
    <t>Катерина-солнышко</t>
  </si>
  <si>
    <t>kivlova</t>
  </si>
  <si>
    <t>курага желтая</t>
  </si>
  <si>
    <t>курага шок</t>
  </si>
  <si>
    <t xml:space="preserve">курага красная </t>
  </si>
  <si>
    <t>замена желтая</t>
  </si>
  <si>
    <t xml:space="preserve">айва </t>
  </si>
  <si>
    <t>на замену шок</t>
  </si>
  <si>
    <t>айва</t>
  </si>
  <si>
    <t>чернослив Элиот</t>
  </si>
  <si>
    <t>чернослив элиот</t>
  </si>
  <si>
    <t>орехи гр скорл</t>
  </si>
  <si>
    <t>черн элиот</t>
  </si>
  <si>
    <t>черн кост</t>
  </si>
  <si>
    <t>грецкие неочищ</t>
  </si>
  <si>
    <t>арахис неоч</t>
  </si>
  <si>
    <t>курага желт</t>
  </si>
  <si>
    <t xml:space="preserve">чернослив Элиот </t>
  </si>
  <si>
    <t>гр неочищ</t>
  </si>
  <si>
    <t>фундук неоч</t>
  </si>
  <si>
    <t>или желт</t>
  </si>
  <si>
    <t>гр неоч</t>
  </si>
  <si>
    <t>арах неоч</t>
  </si>
  <si>
    <t>фунд неоч</t>
  </si>
  <si>
    <t>миндаль</t>
  </si>
  <si>
    <t>гр бабочка</t>
  </si>
  <si>
    <t>Финики элитные</t>
  </si>
  <si>
    <t>кешью отб</t>
  </si>
  <si>
    <t>103 шип</t>
  </si>
  <si>
    <t>lisenok*</t>
  </si>
  <si>
    <t>Lisenok*</t>
  </si>
  <si>
    <t xml:space="preserve">браз орех </t>
  </si>
  <si>
    <t>черн отборный</t>
  </si>
  <si>
    <t>чернослив кост</t>
  </si>
  <si>
    <t>курага  шок</t>
  </si>
  <si>
    <t>nbad</t>
  </si>
  <si>
    <t>issna</t>
  </si>
  <si>
    <t>гр орех бабочка</t>
  </si>
  <si>
    <t>функ очищ</t>
  </si>
  <si>
    <t>инжир элитный</t>
  </si>
  <si>
    <t>235 нут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</si>
</sst>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3" fillId="0" borderId="0" xfId="15" applyFont="1" applyAlignment="1">
      <alignment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5" fillId="0" borderId="0" xfId="0" applyFont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Alignment="1">
      <alignment/>
    </xf>
    <xf numFmtId="0" fontId="3" fillId="2" borderId="0" xfId="15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0" xfId="15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13436" TargetMode="External" /><Relationship Id="rId2" Type="http://schemas.openxmlformats.org/officeDocument/2006/relationships/hyperlink" Target="http://forum.sibmama.ru/profile.php?mode=viewprofile&amp;u=114777" TargetMode="External" /><Relationship Id="rId3" Type="http://schemas.openxmlformats.org/officeDocument/2006/relationships/hyperlink" Target="http://blog.sibmama.ru/weblog_entry.php?e=421947" TargetMode="External" /><Relationship Id="rId4" Type="http://schemas.openxmlformats.org/officeDocument/2006/relationships/hyperlink" Target="http://blog.sibmama.ru/weblog_entry.php?e=421947" TargetMode="External" /><Relationship Id="rId5" Type="http://schemas.openxmlformats.org/officeDocument/2006/relationships/hyperlink" Target="http://blog.sibmama.ru/weblog_entry.php?e=421947&amp;postdays=0&amp;postorder=asc&amp;start=0" TargetMode="External" /><Relationship Id="rId6" Type="http://schemas.openxmlformats.org/officeDocument/2006/relationships/hyperlink" Target="http://blog.sibmama.ru/weblog_entry.php?e=421947&amp;postdays=0&amp;postorder=asc&amp;start=0" TargetMode="External" /><Relationship Id="rId7" Type="http://schemas.openxmlformats.org/officeDocument/2006/relationships/hyperlink" Target="http://blog.sibmama.ru/weblog_entry.php?e=421947&amp;postdays=0&amp;postorder=asc&amp;start=0" TargetMode="External" /><Relationship Id="rId8" Type="http://schemas.openxmlformats.org/officeDocument/2006/relationships/hyperlink" Target="http://blog.sibmama.ru/weblog_entry.php?e=421947&amp;postdays=0&amp;postorder=asc&amp;start=10" TargetMode="External" /><Relationship Id="rId9" Type="http://schemas.openxmlformats.org/officeDocument/2006/relationships/hyperlink" Target="http://blog.sibmama.ru/weblog_entry.php?e=421947&amp;postdays=0&amp;postorder=asc&amp;start=10" TargetMode="External" /><Relationship Id="rId10" Type="http://schemas.openxmlformats.org/officeDocument/2006/relationships/hyperlink" Target="http://blog.sibmama.ru/weblog_entry.php?e=421947&amp;postdays=0&amp;postorder=asc&amp;start=10" TargetMode="External" /><Relationship Id="rId11" Type="http://schemas.openxmlformats.org/officeDocument/2006/relationships/hyperlink" Target="http://blog.sibmama.ru/weblog_entry.php?e=421947&amp;postdays=0&amp;postorder=asc&amp;start=20" TargetMode="External" /><Relationship Id="rId12" Type="http://schemas.openxmlformats.org/officeDocument/2006/relationships/hyperlink" Target="http://blog.sibmama.ru/weblog_entry.php?e=421947&amp;postdays=0&amp;postorder=asc&amp;start=20" TargetMode="External" /><Relationship Id="rId13" Type="http://schemas.openxmlformats.org/officeDocument/2006/relationships/hyperlink" Target="http://blog.sibmama.ru/weblog_entry.php?e=421947&amp;postdays=0&amp;postorder=asc&amp;start=30&amp;sid=84d3fd2f39f147c5a94d96472e7d502c" TargetMode="External" /><Relationship Id="rId14" Type="http://schemas.openxmlformats.org/officeDocument/2006/relationships/hyperlink" Target="http://blog.sibmama.ru/weblog_entry.php?e=421947&amp;postdays=0&amp;postorder=asc&amp;start=30&amp;sid=84d3fd2f39f147c5a94d96472e7d502c" TargetMode="External" /><Relationship Id="rId15" Type="http://schemas.openxmlformats.org/officeDocument/2006/relationships/hyperlink" Target="http://blog.sibmama.ru/weblog_entry.php?e=421947&amp;postdays=0&amp;postorder=asc&amp;start=40" TargetMode="External" /><Relationship Id="rId16" Type="http://schemas.openxmlformats.org/officeDocument/2006/relationships/hyperlink" Target="http://blog.sibmama.ru/weblog_entry.php?e=421947&amp;postdays=0&amp;postorder=asc&amp;start=40" TargetMode="External" /><Relationship Id="rId17" Type="http://schemas.openxmlformats.org/officeDocument/2006/relationships/hyperlink" Target="http://blog.sibmama.ru/weblog_entry.php?e=421947&amp;postdays=0&amp;postorder=asc&amp;start=40" TargetMode="External" /><Relationship Id="rId18" Type="http://schemas.openxmlformats.org/officeDocument/2006/relationships/hyperlink" Target="http://blog.sibmama.ru/weblog_entry.php?e=421947&amp;postdays=0&amp;postorder=asc&amp;start=40" TargetMode="External" /><Relationship Id="rId19" Type="http://schemas.openxmlformats.org/officeDocument/2006/relationships/hyperlink" Target="http://blog.sibmama.ru/weblog_entry.php?e=421947&amp;postdays=0&amp;postorder=asc&amp;start=50" TargetMode="External" /><Relationship Id="rId20" Type="http://schemas.openxmlformats.org/officeDocument/2006/relationships/hyperlink" Target="http://blog.sibmama.ru/weblog_entry.php?e=421947&amp;postdays=0&amp;postorder=asc&amp;start=50" TargetMode="External" /><Relationship Id="rId21" Type="http://schemas.openxmlformats.org/officeDocument/2006/relationships/hyperlink" Target="http://blog.sibmama.ru/weblog_entry.php?e=421947&amp;postdays=0&amp;postorder=asc&amp;start=50" TargetMode="External" /><Relationship Id="rId22" Type="http://schemas.openxmlformats.org/officeDocument/2006/relationships/hyperlink" Target="http://blog.sibmama.ru/weblog_entry.php?e=421947&amp;postdays=0&amp;postorder=asc&amp;start=50" TargetMode="External" /><Relationship Id="rId23" Type="http://schemas.openxmlformats.org/officeDocument/2006/relationships/hyperlink" Target="http://blog.sibmama.ru/weblog_entry.php?e=421947&amp;postdays=0&amp;postorder=asc&amp;start=50" TargetMode="External" /><Relationship Id="rId24" Type="http://schemas.openxmlformats.org/officeDocument/2006/relationships/hyperlink" Target="http://blog.sibmama.ru/weblog_entry.php?e=421947&amp;postdays=0&amp;postorder=asc&amp;start=60" TargetMode="External" /><Relationship Id="rId25" Type="http://schemas.openxmlformats.org/officeDocument/2006/relationships/hyperlink" Target="http://blog.sibmama.ru/weblog_entry.php?e=421947&amp;postdays=0&amp;postorder=asc&amp;start=60" TargetMode="External" /><Relationship Id="rId26" Type="http://schemas.openxmlformats.org/officeDocument/2006/relationships/hyperlink" Target="http://blog.sibmama.ru/weblog_entry.php?e=421947&amp;postdays=0&amp;postorder=asc&amp;start=60" TargetMode="External" /><Relationship Id="rId27" Type="http://schemas.openxmlformats.org/officeDocument/2006/relationships/hyperlink" Target="http://blog.sibmama.ru/weblog_entry.php?e=421947&amp;postdays=0&amp;postorder=asc&amp;start=60" TargetMode="External" /><Relationship Id="rId28" Type="http://schemas.openxmlformats.org/officeDocument/2006/relationships/hyperlink" Target="http://blog.sibmama.ru/weblog_entry.php?e=421947&amp;postdays=0&amp;postorder=asc&amp;start=70" TargetMode="External" /><Relationship Id="rId29" Type="http://schemas.openxmlformats.org/officeDocument/2006/relationships/hyperlink" Target="http://blog.sibmama.ru/weblog_entry.php?e=421947&amp;postdays=0&amp;postorder=asc&amp;start=70" TargetMode="External" /><Relationship Id="rId30" Type="http://schemas.openxmlformats.org/officeDocument/2006/relationships/hyperlink" Target="http://blog.sibmama.ru/weblog_entry.php?e=421947&amp;postdays=0&amp;postorder=asc&amp;start=70" TargetMode="External" /><Relationship Id="rId31" Type="http://schemas.openxmlformats.org/officeDocument/2006/relationships/hyperlink" Target="http://blog.sibmama.ru/weblog_entry.php?e=421947&amp;postdays=0&amp;postorder=asc&amp;start=80" TargetMode="External" /><Relationship Id="rId32" Type="http://schemas.openxmlformats.org/officeDocument/2006/relationships/hyperlink" Target="http://blog.sibmama.ru/weblog_entry.php?e=421947&amp;postdays=0&amp;postorder=asc&amp;start=80" TargetMode="External" /><Relationship Id="rId33" Type="http://schemas.openxmlformats.org/officeDocument/2006/relationships/hyperlink" Target="http://blog.sibmama.ru/weblog_entry.php?e=421947&amp;postdays=0&amp;postorder=asc&amp;start=80" TargetMode="External" /><Relationship Id="rId34" Type="http://schemas.openxmlformats.org/officeDocument/2006/relationships/hyperlink" Target="http://blog.sibmama.ru/weblog_entry.php?e=421947&amp;postdays=0&amp;postorder=asc&amp;start=90" TargetMode="External" /><Relationship Id="rId35" Type="http://schemas.openxmlformats.org/officeDocument/2006/relationships/hyperlink" Target="http://blog.sibmama.ru/weblog_entry.php?e=421947&amp;postdays=0&amp;postorder=asc&amp;start=90" TargetMode="External" /><Relationship Id="rId36" Type="http://schemas.openxmlformats.org/officeDocument/2006/relationships/hyperlink" Target="http://blog.sibmama.ru/weblog_entry.php?e=421947&amp;postdays=0&amp;postorder=asc&amp;start=90" TargetMode="External" /><Relationship Id="rId37" Type="http://schemas.openxmlformats.org/officeDocument/2006/relationships/hyperlink" Target="http://blog.sibmama.ru/weblog_entry.php?e=421947&amp;postdays=0&amp;postorder=asc&amp;start=90" TargetMode="External" /><Relationship Id="rId38" Type="http://schemas.openxmlformats.org/officeDocument/2006/relationships/hyperlink" Target="http://blog.sibmama.ru/weblog_entry.php?e=421947&amp;postdays=0&amp;postorder=asc&amp;start=90" TargetMode="External" /><Relationship Id="rId39" Type="http://schemas.openxmlformats.org/officeDocument/2006/relationships/hyperlink" Target="http://blog.sibmama.ru/weblog_entry.php?e=421947&amp;postdays=0&amp;postorder=asc&amp;start=90" TargetMode="External" /><Relationship Id="rId40" Type="http://schemas.openxmlformats.org/officeDocument/2006/relationships/hyperlink" Target="http://blog.sibmama.ru/weblog_entry.php?e=421947&amp;postdays=0&amp;postorder=asc&amp;start=100" TargetMode="External" /><Relationship Id="rId41" Type="http://schemas.openxmlformats.org/officeDocument/2006/relationships/hyperlink" Target="http://blog.sibmama.ru/weblog_entry.php?e=421947&amp;postdays=0&amp;postorder=asc&amp;start=100" TargetMode="External" /><Relationship Id="rId42" Type="http://schemas.openxmlformats.org/officeDocument/2006/relationships/hyperlink" Target="http://blog.sibmama.ru/weblog_entry.php?e=421947&amp;postdays=0&amp;postorder=asc&amp;start=110" TargetMode="External" /><Relationship Id="rId43" Type="http://schemas.openxmlformats.org/officeDocument/2006/relationships/hyperlink" Target="http://blog.sibmama.ru/weblog_entry.php?e=421947&amp;postdays=0&amp;postorder=asc&amp;start=110" TargetMode="External" /><Relationship Id="rId44" Type="http://schemas.openxmlformats.org/officeDocument/2006/relationships/hyperlink" Target="http://blog.sibmama.ru/weblog_entry.php?e=421947&amp;postdays=0&amp;postorder=asc&amp;start=120" TargetMode="External" /><Relationship Id="rId45" Type="http://schemas.openxmlformats.org/officeDocument/2006/relationships/hyperlink" Target="http://blog.sibmama.ru/weblog_entry.php?e=421947&amp;postdays=0&amp;postorder=asc&amp;start=120" TargetMode="External" /><Relationship Id="rId46" Type="http://schemas.openxmlformats.org/officeDocument/2006/relationships/hyperlink" Target="http://blog.sibmama.ru/weblog_entry.php?e=421947&amp;postdays=0&amp;postorder=asc&amp;start=120" TargetMode="External" /><Relationship Id="rId47" Type="http://schemas.openxmlformats.org/officeDocument/2006/relationships/hyperlink" Target="http://blog.sibmama.ru/weblog_entry.php?e=421947&amp;postdays=0&amp;postorder=asc&amp;start=120" TargetMode="External" /><Relationship Id="rId48" Type="http://schemas.openxmlformats.org/officeDocument/2006/relationships/hyperlink" Target="http://blog.sibmama.ru/weblog_entry.php?e=421947&amp;postdays=0&amp;postorder=asc&amp;start=120" TargetMode="External" /><Relationship Id="rId49" Type="http://schemas.openxmlformats.org/officeDocument/2006/relationships/hyperlink" Target="http://blog.sibmama.ru/weblog_entry.php?e=421947&amp;postdays=0&amp;postorder=asc&amp;start=130" TargetMode="External" /><Relationship Id="rId50" Type="http://schemas.openxmlformats.org/officeDocument/2006/relationships/hyperlink" Target="http://blog.sibmama.ru/weblog_entry.php?e=421947&amp;postdays=0&amp;postorder=asc&amp;start=130" TargetMode="External" /><Relationship Id="rId51" Type="http://schemas.openxmlformats.org/officeDocument/2006/relationships/hyperlink" Target="http://blog.sibmama.ru/weblog_entry.php?e=421947&amp;postdays=0&amp;postorder=asc&amp;start=130" TargetMode="External" /><Relationship Id="rId52" Type="http://schemas.openxmlformats.org/officeDocument/2006/relationships/hyperlink" Target="http://blog.sibmama.ru/weblog_entry.php?e=421947&amp;postdays=0&amp;postorder=asc&amp;start=140" TargetMode="External" /><Relationship Id="rId53" Type="http://schemas.openxmlformats.org/officeDocument/2006/relationships/hyperlink" Target="http://blog.sibmama.ru/weblog_entry.php?e=421947&amp;postdays=0&amp;postorder=asc&amp;start=150" TargetMode="External" /><Relationship Id="rId54" Type="http://schemas.openxmlformats.org/officeDocument/2006/relationships/hyperlink" Target="http://blog.sibmama.ru/weblog_entry.php?e=421947&amp;postdays=0&amp;postorder=asc&amp;start=160" TargetMode="External" /><Relationship Id="rId55" Type="http://schemas.openxmlformats.org/officeDocument/2006/relationships/hyperlink" Target="http://blog.sibmama.ru/weblog_entry.php?e=421947&amp;postdays=0&amp;postorder=asc&amp;start=170" TargetMode="External" /><Relationship Id="rId56" Type="http://schemas.openxmlformats.org/officeDocument/2006/relationships/hyperlink" Target="http://blog.sibmama.ru/weblog_entry.php?e=421947&amp;postdays=0&amp;postorder=asc&amp;start=170" TargetMode="External" /><Relationship Id="rId57" Type="http://schemas.openxmlformats.org/officeDocument/2006/relationships/hyperlink" Target="http://blog.sibmama.ru/weblog_entry.php?e=421947&amp;postdays=0&amp;postorder=asc&amp;start=180" TargetMode="External" /><Relationship Id="rId58" Type="http://schemas.openxmlformats.org/officeDocument/2006/relationships/hyperlink" Target="http://blog.sibmama.ru/weblog_entry.php?e=421947&amp;postdays=0&amp;postorder=asc&amp;start=180" TargetMode="External" /><Relationship Id="rId59" Type="http://schemas.openxmlformats.org/officeDocument/2006/relationships/hyperlink" Target="http://blog.sibmama.ru/weblog_entry.php?e=421947&amp;postdays=0&amp;postorder=asc&amp;start=180" TargetMode="External" /><Relationship Id="rId60" Type="http://schemas.openxmlformats.org/officeDocument/2006/relationships/hyperlink" Target="http://blog.sibmama.ru/weblog_entry.php?e=421947&amp;postdays=0&amp;postorder=asc&amp;start=180" TargetMode="External" /><Relationship Id="rId61" Type="http://schemas.openxmlformats.org/officeDocument/2006/relationships/hyperlink" Target="http://blog.sibmama.ru/weblog_entry.php?e=421947&amp;postdays=0&amp;postorder=asc&amp;start=190" TargetMode="External" /><Relationship Id="rId62" Type="http://schemas.openxmlformats.org/officeDocument/2006/relationships/hyperlink" Target="http://blog.sibmama.ru/weblog_entry.php?e=421947&amp;postdays=0&amp;postorder=asc&amp;start=190" TargetMode="External" /><Relationship Id="rId63" Type="http://schemas.openxmlformats.org/officeDocument/2006/relationships/hyperlink" Target="http://blog.sibmama.ru/weblog_entry.php?r=4644989" TargetMode="External" /><Relationship Id="rId64" Type="http://schemas.openxmlformats.org/officeDocument/2006/relationships/hyperlink" Target="http://blog.sibmama.ru/weblog_entry.php?r=4644989" TargetMode="External" /><Relationship Id="rId65" Type="http://schemas.openxmlformats.org/officeDocument/2006/relationships/hyperlink" Target="http://blog.sibmama.ru/weblog_entry.php?r=4650944" TargetMode="External" /><Relationship Id="rId66" Type="http://schemas.openxmlformats.org/officeDocument/2006/relationships/hyperlink" Target="http://blog.sibmama.ru/weblog_entry.php?e=421947&amp;postdays=0&amp;postorder=asc&amp;start=210" TargetMode="External" /><Relationship Id="rId67" Type="http://schemas.openxmlformats.org/officeDocument/2006/relationships/hyperlink" Target="http://blog.sibmama.ru/weblog_entry.php?e=421947&amp;postdays=0&amp;postorder=asc&amp;start=220" TargetMode="External" /><Relationship Id="rId68" Type="http://schemas.openxmlformats.org/officeDocument/2006/relationships/hyperlink" Target="http://blog.sibmama.ru/weblog_entry.php?e=421947&amp;postdays=0&amp;postorder=asc&amp;start=220" TargetMode="External" /><Relationship Id="rId69" Type="http://schemas.openxmlformats.org/officeDocument/2006/relationships/hyperlink" Target="http://blog.sibmama.ru/weblog_entry.php?e=421947&amp;postdays=0&amp;postorder=asc&amp;start=220" TargetMode="External" /><Relationship Id="rId70" Type="http://schemas.openxmlformats.org/officeDocument/2006/relationships/hyperlink" Target="http://blog.sibmama.ru/weblog_entry.php?e=421947&amp;postdays=0&amp;postorder=asc&amp;start=200" TargetMode="External" /><Relationship Id="rId71" Type="http://schemas.openxmlformats.org/officeDocument/2006/relationships/hyperlink" Target="http://blog.sibmama.ru/weblog_entry.php?e=421947&amp;postdays=0&amp;postorder=asc&amp;start=270" TargetMode="External" /><Relationship Id="rId72" Type="http://schemas.openxmlformats.org/officeDocument/2006/relationships/hyperlink" Target="http://blog.sibmama.ru/weblog_entry.php?e=421947&amp;postdays=0&amp;postorder=asc&amp;start=270" TargetMode="External" /><Relationship Id="rId73" Type="http://schemas.openxmlformats.org/officeDocument/2006/relationships/hyperlink" Target="http://blog.sibmama.ru/weblog_entry.php?e=421947&amp;postdays=0&amp;postorder=asc&amp;start=270" TargetMode="External" /><Relationship Id="rId7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1"/>
  <sheetViews>
    <sheetView tabSelected="1" workbookViewId="0" topLeftCell="A253">
      <selection activeCell="S274" sqref="S274"/>
    </sheetView>
  </sheetViews>
  <sheetFormatPr defaultColWidth="9.00390625" defaultRowHeight="12.75"/>
  <cols>
    <col min="19" max="19" width="9.125" style="22" customWidth="1"/>
  </cols>
  <sheetData>
    <row r="1" spans="1:22" s="1" customFormat="1" ht="12.75">
      <c r="A1" s="1" t="s">
        <v>0</v>
      </c>
      <c r="C1" s="1" t="s">
        <v>1</v>
      </c>
      <c r="F1" s="1" t="s">
        <v>13</v>
      </c>
      <c r="G1" s="2" t="s">
        <v>2</v>
      </c>
      <c r="H1" s="2"/>
      <c r="I1" s="2"/>
      <c r="L1" s="1" t="s">
        <v>5</v>
      </c>
      <c r="M1" s="1" t="s">
        <v>6</v>
      </c>
      <c r="N1" s="1" t="s">
        <v>3</v>
      </c>
      <c r="O1" s="1" t="s">
        <v>4</v>
      </c>
      <c r="P1" s="1" t="s">
        <v>7</v>
      </c>
      <c r="Q1" s="1" t="s">
        <v>8</v>
      </c>
      <c r="S1" s="21" t="s">
        <v>9</v>
      </c>
      <c r="T1" s="3" t="s">
        <v>10</v>
      </c>
      <c r="U1" s="1" t="s">
        <v>11</v>
      </c>
      <c r="V1" s="1" t="s">
        <v>12</v>
      </c>
    </row>
    <row r="2" spans="1:16" ht="12.75">
      <c r="A2" s="7" t="s">
        <v>14</v>
      </c>
      <c r="G2" t="s">
        <v>15</v>
      </c>
      <c r="L2">
        <v>1</v>
      </c>
      <c r="M2">
        <v>0</v>
      </c>
      <c r="P2" s="4">
        <f>L2*M2</f>
        <v>0</v>
      </c>
    </row>
    <row r="3" spans="7:16" ht="12.75">
      <c r="G3" t="s">
        <v>16</v>
      </c>
      <c r="N3">
        <v>3</v>
      </c>
      <c r="O3">
        <v>59</v>
      </c>
      <c r="P3">
        <f>N3*O3</f>
        <v>177</v>
      </c>
    </row>
    <row r="4" spans="17:19" s="5" customFormat="1" ht="13.5" thickBot="1">
      <c r="Q4" s="5">
        <f>SUM(P2:P3)</f>
        <v>177</v>
      </c>
      <c r="S4" s="23">
        <f>Q4*1.05</f>
        <v>185.85</v>
      </c>
    </row>
    <row r="5" spans="1:16" ht="12.75">
      <c r="A5" s="7" t="s">
        <v>17</v>
      </c>
      <c r="G5" t="s">
        <v>18</v>
      </c>
      <c r="L5">
        <v>2</v>
      </c>
      <c r="M5">
        <v>209</v>
      </c>
      <c r="P5" s="4">
        <f>L5*M5</f>
        <v>418</v>
      </c>
    </row>
    <row r="6" spans="7:16" ht="12.75">
      <c r="G6" t="s">
        <v>16</v>
      </c>
      <c r="N6">
        <v>15</v>
      </c>
      <c r="O6">
        <v>59</v>
      </c>
      <c r="P6">
        <f>N6*O6</f>
        <v>885</v>
      </c>
    </row>
    <row r="7" spans="7:16" ht="12.75">
      <c r="G7" t="s">
        <v>19</v>
      </c>
      <c r="L7">
        <v>7</v>
      </c>
      <c r="M7">
        <v>0</v>
      </c>
      <c r="P7" s="4">
        <f aca="true" t="shared" si="0" ref="P7:P14">L7*M7</f>
        <v>0</v>
      </c>
    </row>
    <row r="8" spans="7:16" ht="12.75">
      <c r="G8" t="s">
        <v>15</v>
      </c>
      <c r="L8">
        <v>2</v>
      </c>
      <c r="M8">
        <v>0</v>
      </c>
      <c r="P8" s="4">
        <f t="shared" si="0"/>
        <v>0</v>
      </c>
    </row>
    <row r="9" spans="7:16" ht="12.75">
      <c r="G9" t="s">
        <v>20</v>
      </c>
      <c r="L9">
        <v>2</v>
      </c>
      <c r="M9">
        <v>169</v>
      </c>
      <c r="P9" s="4">
        <f t="shared" si="0"/>
        <v>338</v>
      </c>
    </row>
    <row r="10" spans="7:16" ht="12.75">
      <c r="G10" t="s">
        <v>131</v>
      </c>
      <c r="L10">
        <v>2</v>
      </c>
      <c r="M10">
        <v>0</v>
      </c>
      <c r="P10" s="4">
        <f t="shared" si="0"/>
        <v>0</v>
      </c>
    </row>
    <row r="11" spans="7:16" ht="12.75">
      <c r="G11" t="s">
        <v>55</v>
      </c>
      <c r="L11">
        <v>2</v>
      </c>
      <c r="M11">
        <v>229</v>
      </c>
      <c r="P11" s="4">
        <f t="shared" si="0"/>
        <v>458</v>
      </c>
    </row>
    <row r="12" spans="7:16" ht="12.75">
      <c r="G12" t="s">
        <v>35</v>
      </c>
      <c r="L12">
        <v>1</v>
      </c>
      <c r="M12">
        <v>309</v>
      </c>
      <c r="P12" s="4">
        <f t="shared" si="0"/>
        <v>309</v>
      </c>
    </row>
    <row r="13" spans="7:16" ht="12.75">
      <c r="G13" t="s">
        <v>30</v>
      </c>
      <c r="L13">
        <v>1</v>
      </c>
      <c r="M13">
        <v>89</v>
      </c>
      <c r="P13" s="4">
        <f t="shared" si="0"/>
        <v>89</v>
      </c>
    </row>
    <row r="14" spans="7:16" ht="12.75">
      <c r="G14" t="s">
        <v>31</v>
      </c>
      <c r="L14">
        <v>1</v>
      </c>
      <c r="M14">
        <v>99</v>
      </c>
      <c r="P14" s="4">
        <f t="shared" si="0"/>
        <v>99</v>
      </c>
    </row>
    <row r="15" spans="16:19" s="5" customFormat="1" ht="13.5" thickBot="1">
      <c r="P15" s="6">
        <f aca="true" t="shared" si="1" ref="P15:P26">L15*M15</f>
        <v>0</v>
      </c>
      <c r="Q15" s="5">
        <f>SUM(P5:P14)</f>
        <v>2596</v>
      </c>
      <c r="S15" s="23">
        <f>Q15*1.1</f>
        <v>2855.6000000000004</v>
      </c>
    </row>
    <row r="16" spans="1:16" ht="12.75">
      <c r="A16" s="7" t="s">
        <v>22</v>
      </c>
      <c r="G16" t="s">
        <v>15</v>
      </c>
      <c r="L16">
        <v>1</v>
      </c>
      <c r="M16">
        <v>0</v>
      </c>
      <c r="P16" s="4">
        <f t="shared" si="1"/>
        <v>0</v>
      </c>
    </row>
    <row r="17" spans="7:16" ht="12.75">
      <c r="G17" t="s">
        <v>18</v>
      </c>
      <c r="L17">
        <v>2</v>
      </c>
      <c r="M17">
        <v>209</v>
      </c>
      <c r="P17" s="4">
        <f t="shared" si="1"/>
        <v>418</v>
      </c>
    </row>
    <row r="18" spans="7:16" ht="12.75">
      <c r="G18" t="s">
        <v>23</v>
      </c>
      <c r="L18">
        <v>1</v>
      </c>
      <c r="M18">
        <v>159</v>
      </c>
      <c r="P18" s="4">
        <f t="shared" si="1"/>
        <v>159</v>
      </c>
    </row>
    <row r="19" spans="7:16" ht="12.75">
      <c r="G19" t="s">
        <v>56</v>
      </c>
      <c r="L19">
        <v>3</v>
      </c>
      <c r="M19">
        <v>129</v>
      </c>
      <c r="P19" s="4">
        <f t="shared" si="1"/>
        <v>387</v>
      </c>
    </row>
    <row r="20" spans="16:19" s="5" customFormat="1" ht="13.5" thickBot="1">
      <c r="P20" s="6">
        <f t="shared" si="1"/>
        <v>0</v>
      </c>
      <c r="Q20" s="5">
        <f>SUM(P16:P19)</f>
        <v>964</v>
      </c>
      <c r="S20" s="23">
        <f>Q20*1.15</f>
        <v>1108.6</v>
      </c>
    </row>
    <row r="21" spans="1:16" ht="12.75">
      <c r="A21" s="7" t="s">
        <v>38</v>
      </c>
      <c r="G21" t="s">
        <v>39</v>
      </c>
      <c r="L21">
        <v>3</v>
      </c>
      <c r="M21">
        <v>0</v>
      </c>
      <c r="P21" s="4">
        <f t="shared" si="1"/>
        <v>0</v>
      </c>
    </row>
    <row r="22" spans="7:16" ht="12.75">
      <c r="G22" t="s">
        <v>18</v>
      </c>
      <c r="L22">
        <v>5</v>
      </c>
      <c r="M22">
        <v>209</v>
      </c>
      <c r="P22" s="4">
        <f t="shared" si="1"/>
        <v>1045</v>
      </c>
    </row>
    <row r="23" spans="7:16" ht="12.75">
      <c r="G23" t="s">
        <v>23</v>
      </c>
      <c r="L23">
        <v>2</v>
      </c>
      <c r="M23">
        <v>159</v>
      </c>
      <c r="P23" s="4">
        <f t="shared" si="1"/>
        <v>318</v>
      </c>
    </row>
    <row r="24" spans="7:16" ht="12.75">
      <c r="G24" t="s">
        <v>40</v>
      </c>
      <c r="P24" s="4">
        <f t="shared" si="1"/>
        <v>0</v>
      </c>
    </row>
    <row r="25" spans="7:16" ht="12.75">
      <c r="G25" t="s">
        <v>41</v>
      </c>
      <c r="P25" s="4">
        <f t="shared" si="1"/>
        <v>0</v>
      </c>
    </row>
    <row r="26" spans="7:16" ht="12.75">
      <c r="G26" t="s">
        <v>20</v>
      </c>
      <c r="L26">
        <v>2</v>
      </c>
      <c r="M26">
        <v>169</v>
      </c>
      <c r="P26" s="4">
        <f t="shared" si="1"/>
        <v>338</v>
      </c>
    </row>
    <row r="27" spans="7:16" ht="12.75">
      <c r="G27" t="s">
        <v>16</v>
      </c>
      <c r="N27">
        <v>5</v>
      </c>
      <c r="O27">
        <v>59</v>
      </c>
      <c r="P27">
        <f>N27*O27</f>
        <v>295</v>
      </c>
    </row>
    <row r="28" spans="7:16" ht="12.75">
      <c r="G28" t="s">
        <v>15</v>
      </c>
      <c r="L28">
        <v>1</v>
      </c>
      <c r="M28">
        <v>0</v>
      </c>
      <c r="P28" s="4">
        <f aca="true" t="shared" si="2" ref="P28:P49">L28*M28</f>
        <v>0</v>
      </c>
    </row>
    <row r="29" spans="7:16" ht="12.75">
      <c r="G29" t="s">
        <v>42</v>
      </c>
      <c r="L29">
        <v>3</v>
      </c>
      <c r="P29" s="4">
        <f t="shared" si="2"/>
        <v>0</v>
      </c>
    </row>
    <row r="30" spans="7:16" ht="12.75">
      <c r="G30" t="s">
        <v>43</v>
      </c>
      <c r="L30">
        <v>2</v>
      </c>
      <c r="P30" s="4">
        <f t="shared" si="2"/>
        <v>0</v>
      </c>
    </row>
    <row r="31" spans="7:16" ht="12.75">
      <c r="G31" t="s">
        <v>44</v>
      </c>
      <c r="L31">
        <v>4</v>
      </c>
      <c r="P31" s="4">
        <f t="shared" si="2"/>
        <v>0</v>
      </c>
    </row>
    <row r="32" spans="16:19" s="5" customFormat="1" ht="13.5" thickBot="1">
      <c r="P32" s="6">
        <f t="shared" si="2"/>
        <v>0</v>
      </c>
      <c r="Q32" s="5">
        <f>SUM(P21:P31)</f>
        <v>1996</v>
      </c>
      <c r="S32" s="23">
        <f>Q32*1.12</f>
        <v>2235.5200000000004</v>
      </c>
    </row>
    <row r="33" spans="1:16" ht="12.75">
      <c r="A33" s="7" t="s">
        <v>45</v>
      </c>
      <c r="G33" t="s">
        <v>18</v>
      </c>
      <c r="L33">
        <v>1</v>
      </c>
      <c r="M33">
        <v>209</v>
      </c>
      <c r="P33" s="4">
        <f t="shared" si="2"/>
        <v>209</v>
      </c>
    </row>
    <row r="34" spans="7:16" ht="12.75">
      <c r="G34" t="s">
        <v>23</v>
      </c>
      <c r="L34">
        <v>1</v>
      </c>
      <c r="M34">
        <v>159</v>
      </c>
      <c r="P34" s="4">
        <f t="shared" si="2"/>
        <v>159</v>
      </c>
    </row>
    <row r="35" spans="7:16" ht="12.75">
      <c r="G35" t="s">
        <v>27</v>
      </c>
      <c r="L35">
        <v>1</v>
      </c>
      <c r="M35">
        <v>219</v>
      </c>
      <c r="P35" s="4">
        <f t="shared" si="2"/>
        <v>219</v>
      </c>
    </row>
    <row r="36" spans="7:16" ht="12.75">
      <c r="G36" t="s">
        <v>20</v>
      </c>
      <c r="L36">
        <v>1</v>
      </c>
      <c r="M36">
        <v>169</v>
      </c>
      <c r="P36" s="4">
        <f t="shared" si="2"/>
        <v>169</v>
      </c>
    </row>
    <row r="37" spans="7:16" ht="12.75">
      <c r="G37" t="s">
        <v>39</v>
      </c>
      <c r="L37">
        <v>1</v>
      </c>
      <c r="M37">
        <v>0</v>
      </c>
      <c r="P37" s="4">
        <f t="shared" si="2"/>
        <v>0</v>
      </c>
    </row>
    <row r="38" spans="7:16" ht="12.75">
      <c r="G38" t="s">
        <v>19</v>
      </c>
      <c r="L38">
        <v>1</v>
      </c>
      <c r="M38">
        <v>0</v>
      </c>
      <c r="P38" s="4">
        <f t="shared" si="2"/>
        <v>0</v>
      </c>
    </row>
    <row r="39" spans="16:19" s="5" customFormat="1" ht="13.5" thickBot="1">
      <c r="P39" s="6">
        <f t="shared" si="2"/>
        <v>0</v>
      </c>
      <c r="Q39" s="5">
        <f>SUM(P33:P38)</f>
        <v>756</v>
      </c>
      <c r="S39" s="23">
        <f>Q39*1.1</f>
        <v>831.6</v>
      </c>
    </row>
    <row r="40" spans="1:16" ht="12.75">
      <c r="A40" s="7" t="s">
        <v>46</v>
      </c>
      <c r="G40" t="s">
        <v>18</v>
      </c>
      <c r="L40">
        <v>1</v>
      </c>
      <c r="M40">
        <v>209</v>
      </c>
      <c r="P40" s="4">
        <f t="shared" si="2"/>
        <v>209</v>
      </c>
    </row>
    <row r="41" spans="7:16" ht="12.75">
      <c r="G41" t="s">
        <v>27</v>
      </c>
      <c r="L41">
        <v>1</v>
      </c>
      <c r="M41">
        <v>219</v>
      </c>
      <c r="P41" s="4">
        <f t="shared" si="2"/>
        <v>219</v>
      </c>
    </row>
    <row r="42" spans="7:16" ht="12.75">
      <c r="G42" t="s">
        <v>39</v>
      </c>
      <c r="L42">
        <v>2</v>
      </c>
      <c r="M42">
        <v>0</v>
      </c>
      <c r="P42" s="4">
        <f t="shared" si="2"/>
        <v>0</v>
      </c>
    </row>
    <row r="43" spans="7:16" ht="12.75">
      <c r="G43" t="s">
        <v>20</v>
      </c>
      <c r="L43">
        <v>2</v>
      </c>
      <c r="M43">
        <v>169</v>
      </c>
      <c r="P43" s="4">
        <f t="shared" si="2"/>
        <v>338</v>
      </c>
    </row>
    <row r="44" spans="7:16" ht="12.75">
      <c r="G44" t="s">
        <v>30</v>
      </c>
      <c r="L44">
        <v>5</v>
      </c>
      <c r="M44">
        <v>89</v>
      </c>
      <c r="P44" s="4">
        <f t="shared" si="2"/>
        <v>445</v>
      </c>
    </row>
    <row r="45" spans="7:16" ht="12.75">
      <c r="G45" t="s">
        <v>43</v>
      </c>
      <c r="L45">
        <v>2</v>
      </c>
      <c r="P45" s="4">
        <f t="shared" si="2"/>
        <v>0</v>
      </c>
    </row>
    <row r="46" spans="16:19" s="5" customFormat="1" ht="13.5" thickBot="1">
      <c r="P46" s="6">
        <f t="shared" si="2"/>
        <v>0</v>
      </c>
      <c r="Q46" s="5">
        <f>SUM(P40:P45)</f>
        <v>1211</v>
      </c>
      <c r="S46" s="23">
        <f>Q46*1.1</f>
        <v>1332.1000000000001</v>
      </c>
    </row>
    <row r="47" spans="1:16" ht="12.75">
      <c r="A47" s="7" t="s">
        <v>47</v>
      </c>
      <c r="G47" t="s">
        <v>19</v>
      </c>
      <c r="L47">
        <v>2</v>
      </c>
      <c r="M47">
        <v>0</v>
      </c>
      <c r="P47" s="4">
        <f t="shared" si="2"/>
        <v>0</v>
      </c>
    </row>
    <row r="48" spans="7:16" ht="12.75">
      <c r="G48" t="s">
        <v>27</v>
      </c>
      <c r="L48">
        <v>0.5</v>
      </c>
      <c r="M48">
        <v>219</v>
      </c>
      <c r="P48" s="4">
        <f t="shared" si="2"/>
        <v>109.5</v>
      </c>
    </row>
    <row r="49" spans="7:16" ht="12.75">
      <c r="G49" t="s">
        <v>35</v>
      </c>
      <c r="L49">
        <v>1</v>
      </c>
      <c r="M49">
        <v>309</v>
      </c>
      <c r="P49" s="4">
        <f t="shared" si="2"/>
        <v>309</v>
      </c>
    </row>
    <row r="50" spans="7:16" ht="12.75">
      <c r="G50" t="s">
        <v>16</v>
      </c>
      <c r="N50">
        <v>1</v>
      </c>
      <c r="O50">
        <v>59</v>
      </c>
      <c r="P50">
        <f>N50*O50</f>
        <v>59</v>
      </c>
    </row>
    <row r="51" spans="7:16" ht="12.75">
      <c r="G51" t="s">
        <v>15</v>
      </c>
      <c r="L51">
        <v>2</v>
      </c>
      <c r="M51">
        <v>0</v>
      </c>
      <c r="P51" s="4">
        <f>L51*M51</f>
        <v>0</v>
      </c>
    </row>
    <row r="52" spans="16:19" s="5" customFormat="1" ht="13.5" thickBot="1">
      <c r="P52" s="6">
        <f>L52*M52</f>
        <v>0</v>
      </c>
      <c r="Q52" s="5">
        <f>SUM(P47:P51)</f>
        <v>477.5</v>
      </c>
      <c r="S52" s="23">
        <f>Q52</f>
        <v>477.5</v>
      </c>
    </row>
    <row r="53" spans="1:16" ht="12.75">
      <c r="A53" s="7" t="s">
        <v>48</v>
      </c>
      <c r="G53" t="s">
        <v>15</v>
      </c>
      <c r="L53">
        <v>1.5</v>
      </c>
      <c r="M53">
        <v>0</v>
      </c>
      <c r="P53" s="4">
        <f>L53*M53</f>
        <v>0</v>
      </c>
    </row>
    <row r="54" spans="7:16" ht="12.75">
      <c r="G54" t="s">
        <v>49</v>
      </c>
      <c r="L54">
        <v>0.5</v>
      </c>
      <c r="P54" s="4">
        <f>L54*M54</f>
        <v>0</v>
      </c>
    </row>
    <row r="55" spans="7:16" ht="12.75">
      <c r="G55" t="s">
        <v>50</v>
      </c>
      <c r="L55">
        <v>0.5</v>
      </c>
      <c r="P55" s="4">
        <f aca="true" t="shared" si="3" ref="P55:P62">L55*M55</f>
        <v>0</v>
      </c>
    </row>
    <row r="56" spans="7:16" ht="12.75">
      <c r="G56" t="s">
        <v>35</v>
      </c>
      <c r="L56">
        <v>1</v>
      </c>
      <c r="M56">
        <v>309</v>
      </c>
      <c r="P56" s="4">
        <f t="shared" si="3"/>
        <v>309</v>
      </c>
    </row>
    <row r="57" spans="7:16" ht="12.75">
      <c r="G57" t="s">
        <v>19</v>
      </c>
      <c r="L57">
        <v>1</v>
      </c>
      <c r="M57">
        <v>0</v>
      </c>
      <c r="P57" s="4">
        <f t="shared" si="3"/>
        <v>0</v>
      </c>
    </row>
    <row r="58" spans="7:16" ht="12.75">
      <c r="G58" t="s">
        <v>27</v>
      </c>
      <c r="L58">
        <v>1</v>
      </c>
      <c r="M58">
        <v>219</v>
      </c>
      <c r="P58" s="4">
        <f t="shared" si="3"/>
        <v>219</v>
      </c>
    </row>
    <row r="59" spans="7:16" ht="12.75">
      <c r="G59" t="s">
        <v>32</v>
      </c>
      <c r="L59">
        <v>0.5</v>
      </c>
      <c r="M59">
        <v>129</v>
      </c>
      <c r="P59" s="4">
        <f t="shared" si="3"/>
        <v>64.5</v>
      </c>
    </row>
    <row r="60" spans="7:16" ht="12.75">
      <c r="G60" t="s">
        <v>30</v>
      </c>
      <c r="L60">
        <v>1</v>
      </c>
      <c r="M60">
        <v>89</v>
      </c>
      <c r="P60" s="4">
        <f t="shared" si="3"/>
        <v>89</v>
      </c>
    </row>
    <row r="61" spans="7:16" ht="12.75">
      <c r="G61" t="s">
        <v>18</v>
      </c>
      <c r="L61">
        <v>1</v>
      </c>
      <c r="M61">
        <v>209</v>
      </c>
      <c r="P61" s="4">
        <f t="shared" si="3"/>
        <v>209</v>
      </c>
    </row>
    <row r="62" spans="7:16" ht="12.75">
      <c r="G62" t="s">
        <v>23</v>
      </c>
      <c r="L62">
        <v>1</v>
      </c>
      <c r="M62">
        <v>159</v>
      </c>
      <c r="P62" s="4">
        <f t="shared" si="3"/>
        <v>159</v>
      </c>
    </row>
    <row r="63" spans="16:19" s="5" customFormat="1" ht="13.5" thickBot="1">
      <c r="P63" s="6">
        <f>L63*M63</f>
        <v>0</v>
      </c>
      <c r="Q63" s="5">
        <f>SUM(P53:P62)</f>
        <v>1049.5</v>
      </c>
      <c r="S63" s="23">
        <f>Q63*1.15</f>
        <v>1206.925</v>
      </c>
    </row>
    <row r="64" spans="1:19" s="14" customFormat="1" ht="12.75">
      <c r="A64" s="13" t="s">
        <v>52</v>
      </c>
      <c r="G64" s="14" t="s">
        <v>136</v>
      </c>
      <c r="L64" s="14">
        <v>1</v>
      </c>
      <c r="M64" s="14">
        <v>99</v>
      </c>
      <c r="P64" s="18">
        <f>L64*M64</f>
        <v>99</v>
      </c>
      <c r="S64" s="22"/>
    </row>
    <row r="65" spans="7:19" s="14" customFormat="1" ht="12.75">
      <c r="G65" s="14" t="s">
        <v>16</v>
      </c>
      <c r="N65" s="14">
        <v>2</v>
      </c>
      <c r="O65" s="14">
        <v>59</v>
      </c>
      <c r="P65" s="14">
        <f>N65*O65</f>
        <v>118</v>
      </c>
      <c r="S65" s="22"/>
    </row>
    <row r="66" spans="16:19" s="5" customFormat="1" ht="13.5" thickBot="1">
      <c r="P66" s="6">
        <f aca="true" t="shared" si="4" ref="P66:P99">L66*M66</f>
        <v>0</v>
      </c>
      <c r="Q66" s="5">
        <f>SUM(P64:P64:P65)</f>
        <v>217</v>
      </c>
      <c r="S66" s="23">
        <f>Q66*1.15</f>
        <v>249.54999999999998</v>
      </c>
    </row>
    <row r="67" spans="1:16" ht="12.75">
      <c r="A67" s="7" t="s">
        <v>53</v>
      </c>
      <c r="G67" t="s">
        <v>39</v>
      </c>
      <c r="L67">
        <v>1</v>
      </c>
      <c r="M67">
        <v>0</v>
      </c>
      <c r="P67" s="4">
        <f t="shared" si="4"/>
        <v>0</v>
      </c>
    </row>
    <row r="68" spans="7:16" ht="12.75">
      <c r="G68" t="s">
        <v>18</v>
      </c>
      <c r="L68">
        <v>1</v>
      </c>
      <c r="M68">
        <v>209</v>
      </c>
      <c r="P68" s="4">
        <f t="shared" si="4"/>
        <v>209</v>
      </c>
    </row>
    <row r="69" spans="7:16" ht="12.75">
      <c r="G69" t="s">
        <v>30</v>
      </c>
      <c r="L69">
        <v>1</v>
      </c>
      <c r="M69">
        <v>89</v>
      </c>
      <c r="P69" s="4">
        <f t="shared" si="4"/>
        <v>89</v>
      </c>
    </row>
    <row r="70" spans="7:16" ht="12.75">
      <c r="G70" t="s">
        <v>31</v>
      </c>
      <c r="L70">
        <v>1</v>
      </c>
      <c r="M70">
        <v>99</v>
      </c>
      <c r="P70" s="4">
        <f t="shared" si="4"/>
        <v>99</v>
      </c>
    </row>
    <row r="71" spans="7:16" ht="12.75">
      <c r="G71" t="s">
        <v>32</v>
      </c>
      <c r="L71">
        <v>1</v>
      </c>
      <c r="M71">
        <v>129</v>
      </c>
      <c r="P71" s="4">
        <f t="shared" si="4"/>
        <v>129</v>
      </c>
    </row>
    <row r="72" spans="7:16" ht="12.75">
      <c r="G72" t="s">
        <v>27</v>
      </c>
      <c r="L72">
        <v>1</v>
      </c>
      <c r="M72">
        <v>219</v>
      </c>
      <c r="P72" s="4">
        <f t="shared" si="4"/>
        <v>219</v>
      </c>
    </row>
    <row r="73" spans="7:16" ht="12.75">
      <c r="G73" t="s">
        <v>15</v>
      </c>
      <c r="L73">
        <v>1</v>
      </c>
      <c r="M73">
        <v>0</v>
      </c>
      <c r="P73" s="4">
        <f t="shared" si="4"/>
        <v>0</v>
      </c>
    </row>
    <row r="74" spans="16:19" s="5" customFormat="1" ht="13.5" thickBot="1">
      <c r="P74" s="6">
        <f t="shared" si="4"/>
        <v>0</v>
      </c>
      <c r="Q74" s="5">
        <f>SUM(P67:P73)</f>
        <v>745</v>
      </c>
      <c r="S74" s="23">
        <f>Q74*1.1</f>
        <v>819.5000000000001</v>
      </c>
    </row>
    <row r="75" spans="1:19" s="14" customFormat="1" ht="12.75">
      <c r="A75" s="13" t="s">
        <v>54</v>
      </c>
      <c r="G75" s="14" t="s">
        <v>18</v>
      </c>
      <c r="L75" s="14">
        <v>3</v>
      </c>
      <c r="M75" s="14">
        <v>209</v>
      </c>
      <c r="P75" s="18">
        <f t="shared" si="4"/>
        <v>627</v>
      </c>
      <c r="S75" s="22"/>
    </row>
    <row r="76" spans="7:19" s="14" customFormat="1" ht="12.75">
      <c r="G76" s="14" t="s">
        <v>27</v>
      </c>
      <c r="L76" s="14">
        <v>1</v>
      </c>
      <c r="M76" s="14">
        <v>219</v>
      </c>
      <c r="P76" s="18">
        <f t="shared" si="4"/>
        <v>219</v>
      </c>
      <c r="S76" s="22"/>
    </row>
    <row r="77" spans="7:19" s="14" customFormat="1" ht="12.75">
      <c r="G77" s="14" t="s">
        <v>55</v>
      </c>
      <c r="L77" s="14">
        <v>3</v>
      </c>
      <c r="M77" s="14">
        <v>229</v>
      </c>
      <c r="P77" s="18">
        <f t="shared" si="4"/>
        <v>687</v>
      </c>
      <c r="S77" s="22"/>
    </row>
    <row r="78" spans="7:19" s="14" customFormat="1" ht="12.75">
      <c r="G78" s="14" t="s">
        <v>20</v>
      </c>
      <c r="L78" s="14">
        <v>2</v>
      </c>
      <c r="M78" s="14">
        <v>169</v>
      </c>
      <c r="P78" s="18">
        <f t="shared" si="4"/>
        <v>338</v>
      </c>
      <c r="S78" s="22"/>
    </row>
    <row r="79" spans="7:19" s="14" customFormat="1" ht="12.75">
      <c r="G79" s="15" t="s">
        <v>19</v>
      </c>
      <c r="H79" s="15"/>
      <c r="I79" s="15"/>
      <c r="J79" s="15"/>
      <c r="K79" s="15"/>
      <c r="L79" s="15">
        <v>1.5</v>
      </c>
      <c r="M79" s="15">
        <v>0</v>
      </c>
      <c r="N79" s="15"/>
      <c r="O79" s="15"/>
      <c r="P79" s="16">
        <f t="shared" si="4"/>
        <v>0</v>
      </c>
      <c r="S79" s="22"/>
    </row>
    <row r="80" spans="7:19" s="14" customFormat="1" ht="12.75">
      <c r="G80" s="14" t="s">
        <v>59</v>
      </c>
      <c r="L80" s="14">
        <v>0.5</v>
      </c>
      <c r="M80" s="14">
        <v>149</v>
      </c>
      <c r="P80" s="18">
        <f t="shared" si="4"/>
        <v>74.5</v>
      </c>
      <c r="S80" s="22"/>
    </row>
    <row r="81" spans="7:19" s="14" customFormat="1" ht="12.75">
      <c r="G81" s="14" t="s">
        <v>36</v>
      </c>
      <c r="L81" s="14">
        <v>2</v>
      </c>
      <c r="M81" s="14">
        <v>129</v>
      </c>
      <c r="P81" s="18">
        <f t="shared" si="4"/>
        <v>258</v>
      </c>
      <c r="S81" s="22"/>
    </row>
    <row r="82" spans="7:19" s="14" customFormat="1" ht="12.75">
      <c r="G82" s="15" t="s">
        <v>39</v>
      </c>
      <c r="H82" s="15"/>
      <c r="I82" s="15"/>
      <c r="J82" s="15"/>
      <c r="K82" s="15"/>
      <c r="L82" s="15">
        <v>2</v>
      </c>
      <c r="M82" s="15">
        <v>0</v>
      </c>
      <c r="N82" s="15"/>
      <c r="O82" s="15"/>
      <c r="P82" s="16">
        <f t="shared" si="4"/>
        <v>0</v>
      </c>
      <c r="S82" s="22"/>
    </row>
    <row r="83" spans="7:19" s="14" customFormat="1" ht="12.75">
      <c r="G83" s="14" t="s">
        <v>21</v>
      </c>
      <c r="L83" s="14">
        <v>2</v>
      </c>
      <c r="M83" s="14">
        <v>179</v>
      </c>
      <c r="P83" s="18">
        <f t="shared" si="4"/>
        <v>358</v>
      </c>
      <c r="S83" s="22"/>
    </row>
    <row r="84" spans="7:19" s="14" customFormat="1" ht="12.75">
      <c r="G84" s="14" t="s">
        <v>30</v>
      </c>
      <c r="L84" s="14">
        <v>1</v>
      </c>
      <c r="M84" s="14">
        <v>89</v>
      </c>
      <c r="P84" s="18">
        <f t="shared" si="4"/>
        <v>89</v>
      </c>
      <c r="S84" s="22"/>
    </row>
    <row r="85" spans="7:19" s="14" customFormat="1" ht="12.75">
      <c r="G85" s="14" t="s">
        <v>31</v>
      </c>
      <c r="L85" s="14">
        <v>1</v>
      </c>
      <c r="M85" s="14">
        <v>99</v>
      </c>
      <c r="P85" s="18">
        <f t="shared" si="4"/>
        <v>99</v>
      </c>
      <c r="S85" s="22"/>
    </row>
    <row r="86" spans="7:19" s="14" customFormat="1" ht="12.75">
      <c r="G86" s="14" t="s">
        <v>32</v>
      </c>
      <c r="L86" s="14">
        <v>1</v>
      </c>
      <c r="M86" s="14">
        <v>129</v>
      </c>
      <c r="P86" s="18">
        <f t="shared" si="4"/>
        <v>129</v>
      </c>
      <c r="S86" s="22"/>
    </row>
    <row r="87" spans="7:19" s="14" customFormat="1" ht="12.75">
      <c r="G87" s="14" t="s">
        <v>56</v>
      </c>
      <c r="L87" s="14">
        <v>1</v>
      </c>
      <c r="M87" s="14">
        <v>129</v>
      </c>
      <c r="P87" s="18">
        <f t="shared" si="4"/>
        <v>129</v>
      </c>
      <c r="S87" s="22"/>
    </row>
    <row r="88" spans="16:19" s="5" customFormat="1" ht="13.5" thickBot="1">
      <c r="P88" s="6">
        <f t="shared" si="4"/>
        <v>0</v>
      </c>
      <c r="Q88" s="5">
        <f>SUM(P75:P79)</f>
        <v>1871</v>
      </c>
      <c r="S88" s="23">
        <f>Q88*1.1</f>
        <v>2058.1000000000004</v>
      </c>
    </row>
    <row r="89" spans="1:16" ht="12.75">
      <c r="A89" s="7" t="s">
        <v>57</v>
      </c>
      <c r="G89" t="s">
        <v>21</v>
      </c>
      <c r="L89">
        <v>2</v>
      </c>
      <c r="M89">
        <v>179</v>
      </c>
      <c r="P89" s="4">
        <f t="shared" si="4"/>
        <v>358</v>
      </c>
    </row>
    <row r="90" spans="7:16" ht="12.75">
      <c r="G90" t="s">
        <v>39</v>
      </c>
      <c r="L90">
        <v>5</v>
      </c>
      <c r="M90">
        <v>0</v>
      </c>
      <c r="P90" s="4">
        <f t="shared" si="4"/>
        <v>0</v>
      </c>
    </row>
    <row r="91" spans="7:16" ht="12.75">
      <c r="G91" t="s">
        <v>18</v>
      </c>
      <c r="L91">
        <v>2</v>
      </c>
      <c r="M91">
        <v>209</v>
      </c>
      <c r="P91" s="4">
        <f t="shared" si="4"/>
        <v>418</v>
      </c>
    </row>
    <row r="92" spans="7:16" ht="12.75">
      <c r="G92" t="s">
        <v>23</v>
      </c>
      <c r="L92">
        <v>5</v>
      </c>
      <c r="M92">
        <v>159</v>
      </c>
      <c r="P92" s="4">
        <f t="shared" si="4"/>
        <v>795</v>
      </c>
    </row>
    <row r="93" spans="7:16" ht="12.75">
      <c r="G93" t="s">
        <v>30</v>
      </c>
      <c r="L93">
        <v>5</v>
      </c>
      <c r="M93">
        <v>89</v>
      </c>
      <c r="P93" s="4">
        <f t="shared" si="4"/>
        <v>445</v>
      </c>
    </row>
    <row r="94" spans="7:16" ht="12.75">
      <c r="G94" t="s">
        <v>31</v>
      </c>
      <c r="L94">
        <v>4</v>
      </c>
      <c r="M94">
        <v>99</v>
      </c>
      <c r="P94" s="4">
        <f t="shared" si="4"/>
        <v>396</v>
      </c>
    </row>
    <row r="95" spans="7:16" ht="12.75">
      <c r="G95" t="s">
        <v>32</v>
      </c>
      <c r="L95">
        <v>4</v>
      </c>
      <c r="M95">
        <v>129</v>
      </c>
      <c r="P95" s="4">
        <f t="shared" si="4"/>
        <v>516</v>
      </c>
    </row>
    <row r="96" spans="7:16" ht="12.75">
      <c r="G96" t="s">
        <v>27</v>
      </c>
      <c r="L96">
        <v>4</v>
      </c>
      <c r="M96">
        <v>219</v>
      </c>
      <c r="P96" s="4">
        <f t="shared" si="4"/>
        <v>876</v>
      </c>
    </row>
    <row r="97" spans="7:16" ht="12.75">
      <c r="G97" t="s">
        <v>55</v>
      </c>
      <c r="L97">
        <v>3</v>
      </c>
      <c r="M97">
        <v>229</v>
      </c>
      <c r="P97" s="4">
        <f t="shared" si="4"/>
        <v>687</v>
      </c>
    </row>
    <row r="98" spans="7:16" ht="12.75">
      <c r="G98" t="s">
        <v>20</v>
      </c>
      <c r="L98">
        <v>5</v>
      </c>
      <c r="M98">
        <v>169</v>
      </c>
      <c r="P98" s="4">
        <f t="shared" si="4"/>
        <v>845</v>
      </c>
    </row>
    <row r="99" spans="7:16" ht="12.75">
      <c r="G99" t="s">
        <v>19</v>
      </c>
      <c r="L99">
        <v>1</v>
      </c>
      <c r="M99">
        <v>0</v>
      </c>
      <c r="P99" s="4">
        <f t="shared" si="4"/>
        <v>0</v>
      </c>
    </row>
    <row r="100" spans="16:19" s="5" customFormat="1" ht="13.5" thickBot="1">
      <c r="P100" s="6">
        <f aca="true" t="shared" si="5" ref="P100:P109">L100*M100</f>
        <v>0</v>
      </c>
      <c r="Q100" s="5">
        <f>SUM(P89:P99)</f>
        <v>5336</v>
      </c>
      <c r="S100" s="23">
        <f>Q100*1.12</f>
        <v>5976.320000000001</v>
      </c>
    </row>
    <row r="101" spans="1:19" s="14" customFormat="1" ht="12.75">
      <c r="A101" s="13" t="s">
        <v>58</v>
      </c>
      <c r="G101" s="14" t="s">
        <v>21</v>
      </c>
      <c r="L101" s="14">
        <v>0.5</v>
      </c>
      <c r="M101" s="14">
        <v>179</v>
      </c>
      <c r="P101" s="18">
        <f t="shared" si="5"/>
        <v>89.5</v>
      </c>
      <c r="S101" s="22"/>
    </row>
    <row r="102" spans="7:19" s="14" customFormat="1" ht="12.75">
      <c r="G102" s="14" t="s">
        <v>131</v>
      </c>
      <c r="L102" s="14">
        <v>1</v>
      </c>
      <c r="M102" s="14">
        <v>269</v>
      </c>
      <c r="P102" s="18">
        <f t="shared" si="5"/>
        <v>269</v>
      </c>
      <c r="S102" s="22"/>
    </row>
    <row r="103" spans="7:19" s="14" customFormat="1" ht="12.75">
      <c r="G103" s="14" t="s">
        <v>18</v>
      </c>
      <c r="L103" s="14">
        <v>1</v>
      </c>
      <c r="M103" s="14">
        <v>209</v>
      </c>
      <c r="P103" s="18">
        <f t="shared" si="5"/>
        <v>209</v>
      </c>
      <c r="S103" s="22"/>
    </row>
    <row r="104" spans="7:19" s="14" customFormat="1" ht="12.75">
      <c r="G104" s="14" t="s">
        <v>55</v>
      </c>
      <c r="L104" s="14">
        <v>0.5</v>
      </c>
      <c r="M104" s="14">
        <v>229</v>
      </c>
      <c r="P104" s="18">
        <f t="shared" si="5"/>
        <v>114.5</v>
      </c>
      <c r="Q104" s="14" t="s">
        <v>111</v>
      </c>
      <c r="S104" s="22"/>
    </row>
    <row r="105" spans="7:19" s="14" customFormat="1" ht="12.75">
      <c r="G105" s="14" t="s">
        <v>59</v>
      </c>
      <c r="L105" s="14">
        <v>1</v>
      </c>
      <c r="M105" s="14">
        <v>149</v>
      </c>
      <c r="P105" s="18">
        <f t="shared" si="5"/>
        <v>149</v>
      </c>
      <c r="S105" s="22"/>
    </row>
    <row r="106" spans="7:19" s="14" customFormat="1" ht="12.75">
      <c r="G106" s="14" t="s">
        <v>35</v>
      </c>
      <c r="L106" s="14">
        <v>1</v>
      </c>
      <c r="M106" s="14">
        <v>309</v>
      </c>
      <c r="P106" s="18">
        <f t="shared" si="5"/>
        <v>309</v>
      </c>
      <c r="S106" s="22"/>
    </row>
    <row r="107" spans="7:19" s="14" customFormat="1" ht="12.75">
      <c r="G107" s="14" t="s">
        <v>149</v>
      </c>
      <c r="L107" s="14">
        <v>1</v>
      </c>
      <c r="M107" s="14">
        <v>119</v>
      </c>
      <c r="P107" s="18">
        <f t="shared" si="5"/>
        <v>119</v>
      </c>
      <c r="S107" s="22"/>
    </row>
    <row r="108" spans="16:19" s="5" customFormat="1" ht="13.5" thickBot="1">
      <c r="P108" s="6">
        <f t="shared" si="5"/>
        <v>0</v>
      </c>
      <c r="Q108" s="5">
        <f>SUM(P101:P107)</f>
        <v>1259</v>
      </c>
      <c r="S108" s="23">
        <f>Q108*1.05</f>
        <v>1321.95</v>
      </c>
    </row>
    <row r="109" spans="1:16" ht="12.75">
      <c r="A109" s="7" t="s">
        <v>60</v>
      </c>
      <c r="G109" t="s">
        <v>39</v>
      </c>
      <c r="L109">
        <v>1</v>
      </c>
      <c r="M109">
        <v>0</v>
      </c>
      <c r="P109" s="4">
        <f t="shared" si="5"/>
        <v>0</v>
      </c>
    </row>
    <row r="110" spans="7:16" ht="12.75">
      <c r="G110" t="s">
        <v>30</v>
      </c>
      <c r="L110">
        <v>2</v>
      </c>
      <c r="M110">
        <v>89</v>
      </c>
      <c r="P110" s="4">
        <f aca="true" t="shared" si="6" ref="P110:P115">L110*M110</f>
        <v>178</v>
      </c>
    </row>
    <row r="111" spans="7:16" ht="12.75">
      <c r="G111" t="s">
        <v>31</v>
      </c>
      <c r="L111">
        <v>2</v>
      </c>
      <c r="M111">
        <v>99</v>
      </c>
      <c r="P111" s="4">
        <f t="shared" si="6"/>
        <v>198</v>
      </c>
    </row>
    <row r="112" spans="7:16" ht="12.75">
      <c r="G112" t="s">
        <v>32</v>
      </c>
      <c r="L112">
        <v>1</v>
      </c>
      <c r="M112">
        <v>129</v>
      </c>
      <c r="P112" s="4">
        <f t="shared" si="6"/>
        <v>129</v>
      </c>
    </row>
    <row r="113" spans="7:16" ht="12.75">
      <c r="G113" t="s">
        <v>19</v>
      </c>
      <c r="L113">
        <v>1</v>
      </c>
      <c r="M113">
        <v>0</v>
      </c>
      <c r="P113" s="4">
        <f t="shared" si="6"/>
        <v>0</v>
      </c>
    </row>
    <row r="114" spans="7:16" ht="12.75">
      <c r="G114" t="s">
        <v>15</v>
      </c>
      <c r="L114">
        <v>2</v>
      </c>
      <c r="M114">
        <v>0</v>
      </c>
      <c r="P114" s="4">
        <f t="shared" si="6"/>
        <v>0</v>
      </c>
    </row>
    <row r="115" spans="7:16" ht="12.75">
      <c r="G115" t="s">
        <v>20</v>
      </c>
      <c r="L115">
        <v>1</v>
      </c>
      <c r="M115">
        <v>169</v>
      </c>
      <c r="P115" s="4">
        <f t="shared" si="6"/>
        <v>169</v>
      </c>
    </row>
    <row r="116" spans="16:19" s="5" customFormat="1" ht="13.5" thickBot="1">
      <c r="P116" s="6">
        <f aca="true" t="shared" si="7" ref="P116:P125">L116*M116</f>
        <v>0</v>
      </c>
      <c r="Q116" s="5">
        <f>SUM(P109:P115)</f>
        <v>674</v>
      </c>
      <c r="S116" s="23">
        <f>Q116*1.15</f>
        <v>775.0999999999999</v>
      </c>
    </row>
    <row r="117" spans="1:19" s="14" customFormat="1" ht="12.75">
      <c r="A117" s="13" t="s">
        <v>61</v>
      </c>
      <c r="G117" s="14" t="s">
        <v>27</v>
      </c>
      <c r="L117" s="14">
        <v>1</v>
      </c>
      <c r="M117" s="14">
        <v>219</v>
      </c>
      <c r="P117" s="18">
        <f t="shared" si="7"/>
        <v>219</v>
      </c>
      <c r="S117" s="22"/>
    </row>
    <row r="118" spans="7:19" s="14" customFormat="1" ht="12.75">
      <c r="G118" s="14" t="s">
        <v>55</v>
      </c>
      <c r="L118" s="14">
        <v>1</v>
      </c>
      <c r="M118" s="14">
        <v>229</v>
      </c>
      <c r="P118" s="18">
        <f t="shared" si="7"/>
        <v>229</v>
      </c>
      <c r="S118" s="22"/>
    </row>
    <row r="119" spans="7:19" s="14" customFormat="1" ht="12.75">
      <c r="G119" s="14" t="s">
        <v>18</v>
      </c>
      <c r="L119" s="14">
        <v>1</v>
      </c>
      <c r="M119" s="14">
        <v>209</v>
      </c>
      <c r="P119" s="18">
        <f t="shared" si="7"/>
        <v>209</v>
      </c>
      <c r="S119" s="22"/>
    </row>
    <row r="120" spans="7:19" s="14" customFormat="1" ht="12.75">
      <c r="G120" s="14" t="s">
        <v>23</v>
      </c>
      <c r="L120" s="14">
        <v>1</v>
      </c>
      <c r="M120" s="14">
        <v>159</v>
      </c>
      <c r="P120" s="18">
        <f t="shared" si="7"/>
        <v>159</v>
      </c>
      <c r="S120" s="22"/>
    </row>
    <row r="121" spans="7:19" s="14" customFormat="1" ht="12.75">
      <c r="G121" s="14" t="s">
        <v>21</v>
      </c>
      <c r="L121" s="14">
        <v>1</v>
      </c>
      <c r="M121" s="14">
        <v>179</v>
      </c>
      <c r="P121" s="18">
        <f t="shared" si="7"/>
        <v>179</v>
      </c>
      <c r="S121" s="22"/>
    </row>
    <row r="122" spans="7:19" s="14" customFormat="1" ht="12.75">
      <c r="G122" s="15" t="s">
        <v>39</v>
      </c>
      <c r="H122" s="15"/>
      <c r="I122" s="15"/>
      <c r="J122" s="15"/>
      <c r="K122" s="15"/>
      <c r="L122" s="15">
        <v>1</v>
      </c>
      <c r="M122" s="15">
        <v>0</v>
      </c>
      <c r="N122" s="15"/>
      <c r="O122" s="15"/>
      <c r="P122" s="16">
        <f t="shared" si="7"/>
        <v>0</v>
      </c>
      <c r="S122" s="22"/>
    </row>
    <row r="123" spans="7:19" s="14" customFormat="1" ht="12.75">
      <c r="G123" s="14" t="s">
        <v>30</v>
      </c>
      <c r="L123" s="14">
        <v>2</v>
      </c>
      <c r="M123" s="14">
        <v>89</v>
      </c>
      <c r="P123" s="18">
        <f t="shared" si="7"/>
        <v>178</v>
      </c>
      <c r="S123" s="22"/>
    </row>
    <row r="124" spans="7:19" s="14" customFormat="1" ht="12.75">
      <c r="G124" s="14" t="s">
        <v>31</v>
      </c>
      <c r="L124" s="14">
        <v>2</v>
      </c>
      <c r="M124" s="14">
        <v>99</v>
      </c>
      <c r="P124" s="18">
        <f t="shared" si="7"/>
        <v>198</v>
      </c>
      <c r="S124" s="22"/>
    </row>
    <row r="125" spans="7:19" s="14" customFormat="1" ht="12.75">
      <c r="G125" s="14" t="s">
        <v>32</v>
      </c>
      <c r="L125" s="14">
        <v>2</v>
      </c>
      <c r="M125" s="14">
        <v>129</v>
      </c>
      <c r="P125" s="18">
        <f t="shared" si="7"/>
        <v>258</v>
      </c>
      <c r="S125" s="22"/>
    </row>
    <row r="126" spans="7:19" s="14" customFormat="1" ht="12.75">
      <c r="G126" s="14" t="s">
        <v>35</v>
      </c>
      <c r="L126" s="14">
        <v>2</v>
      </c>
      <c r="M126" s="14">
        <v>309</v>
      </c>
      <c r="P126" s="18">
        <f aca="true" t="shared" si="8" ref="P126:P132">L126*M126</f>
        <v>618</v>
      </c>
      <c r="S126" s="22"/>
    </row>
    <row r="127" spans="7:19" s="14" customFormat="1" ht="12.75">
      <c r="G127" s="15" t="s">
        <v>19</v>
      </c>
      <c r="H127" s="15"/>
      <c r="I127" s="15"/>
      <c r="J127" s="15"/>
      <c r="K127" s="15"/>
      <c r="L127" s="15">
        <v>2</v>
      </c>
      <c r="M127" s="15">
        <v>0</v>
      </c>
      <c r="N127" s="15"/>
      <c r="O127" s="15"/>
      <c r="P127" s="16">
        <f t="shared" si="8"/>
        <v>0</v>
      </c>
      <c r="S127" s="22"/>
    </row>
    <row r="128" spans="7:19" s="14" customFormat="1" ht="12.75">
      <c r="G128" s="14" t="s">
        <v>59</v>
      </c>
      <c r="L128" s="14">
        <v>1</v>
      </c>
      <c r="M128" s="14">
        <v>149</v>
      </c>
      <c r="P128" s="18">
        <f t="shared" si="8"/>
        <v>149</v>
      </c>
      <c r="S128" s="22"/>
    </row>
    <row r="129" spans="7:19" s="14" customFormat="1" ht="12.75">
      <c r="G129" s="14" t="s">
        <v>20</v>
      </c>
      <c r="L129" s="14">
        <v>2</v>
      </c>
      <c r="M129" s="14">
        <v>169</v>
      </c>
      <c r="P129" s="18">
        <f t="shared" si="8"/>
        <v>338</v>
      </c>
      <c r="S129" s="22"/>
    </row>
    <row r="130" spans="7:19" s="14" customFormat="1" ht="12.75">
      <c r="G130" s="14" t="s">
        <v>131</v>
      </c>
      <c r="L130" s="14">
        <v>2</v>
      </c>
      <c r="M130" s="14">
        <v>269</v>
      </c>
      <c r="P130" s="18">
        <f t="shared" si="8"/>
        <v>538</v>
      </c>
      <c r="S130" s="22"/>
    </row>
    <row r="131" spans="7:19" s="14" customFormat="1" ht="12.75">
      <c r="G131" s="15" t="s">
        <v>15</v>
      </c>
      <c r="H131" s="15"/>
      <c r="I131" s="15"/>
      <c r="J131" s="15"/>
      <c r="K131" s="15"/>
      <c r="L131" s="15">
        <v>1</v>
      </c>
      <c r="M131" s="15">
        <v>0</v>
      </c>
      <c r="N131" s="15"/>
      <c r="O131" s="15"/>
      <c r="P131" s="16">
        <f t="shared" si="8"/>
        <v>0</v>
      </c>
      <c r="S131" s="22"/>
    </row>
    <row r="132" spans="16:19" s="5" customFormat="1" ht="13.5" thickBot="1">
      <c r="P132" s="6">
        <f t="shared" si="8"/>
        <v>0</v>
      </c>
      <c r="Q132" s="5">
        <f>SUM(P117:P131)</f>
        <v>3272</v>
      </c>
      <c r="S132" s="23">
        <f>Q132*1.1</f>
        <v>3599.2000000000003</v>
      </c>
    </row>
    <row r="133" spans="1:19" s="14" customFormat="1" ht="12.75">
      <c r="A133" s="13" t="s">
        <v>62</v>
      </c>
      <c r="G133" s="14" t="s">
        <v>18</v>
      </c>
      <c r="L133" s="14">
        <v>1</v>
      </c>
      <c r="M133" s="14">
        <v>209</v>
      </c>
      <c r="P133" s="18">
        <f aca="true" t="shared" si="9" ref="P133:P145">L133*M133</f>
        <v>209</v>
      </c>
      <c r="S133" s="22"/>
    </row>
    <row r="134" spans="7:19" s="14" customFormat="1" ht="12.75">
      <c r="G134" s="14" t="s">
        <v>23</v>
      </c>
      <c r="L134" s="14">
        <v>1</v>
      </c>
      <c r="M134" s="14">
        <v>159</v>
      </c>
      <c r="P134" s="18">
        <f t="shared" si="9"/>
        <v>159</v>
      </c>
      <c r="S134" s="22"/>
    </row>
    <row r="135" spans="7:19" s="14" customFormat="1" ht="12.75">
      <c r="G135" s="14" t="s">
        <v>131</v>
      </c>
      <c r="L135" s="14">
        <v>4</v>
      </c>
      <c r="M135" s="14">
        <v>269</v>
      </c>
      <c r="P135" s="18">
        <f t="shared" si="9"/>
        <v>1076</v>
      </c>
      <c r="S135" s="22"/>
    </row>
    <row r="136" spans="7:19" s="14" customFormat="1" ht="12.75">
      <c r="G136" s="14" t="s">
        <v>141</v>
      </c>
      <c r="L136" s="14">
        <v>1</v>
      </c>
      <c r="M136" s="14">
        <v>149</v>
      </c>
      <c r="P136" s="18">
        <f t="shared" si="9"/>
        <v>149</v>
      </c>
      <c r="S136" s="22"/>
    </row>
    <row r="137" spans="7:19" s="14" customFormat="1" ht="12.75">
      <c r="G137" s="14" t="s">
        <v>35</v>
      </c>
      <c r="L137" s="14">
        <v>1</v>
      </c>
      <c r="M137" s="14">
        <v>309</v>
      </c>
      <c r="P137" s="18">
        <f t="shared" si="9"/>
        <v>309</v>
      </c>
      <c r="S137" s="22"/>
    </row>
    <row r="138" spans="7:19" s="14" customFormat="1" ht="12.75">
      <c r="G138" s="14" t="s">
        <v>136</v>
      </c>
      <c r="L138" s="14">
        <v>1</v>
      </c>
      <c r="M138" s="14">
        <v>99</v>
      </c>
      <c r="P138" s="18">
        <f t="shared" si="9"/>
        <v>99</v>
      </c>
      <c r="S138" s="22"/>
    </row>
    <row r="139" spans="7:19" s="14" customFormat="1" ht="12.75">
      <c r="G139" s="14" t="s">
        <v>59</v>
      </c>
      <c r="L139" s="14">
        <v>3</v>
      </c>
      <c r="M139" s="14">
        <v>149</v>
      </c>
      <c r="P139" s="18">
        <f t="shared" si="9"/>
        <v>447</v>
      </c>
      <c r="S139" s="22"/>
    </row>
    <row r="140" spans="7:19" s="14" customFormat="1" ht="12.75">
      <c r="G140" s="14" t="s">
        <v>138</v>
      </c>
      <c r="L140" s="14">
        <v>2</v>
      </c>
      <c r="M140" s="14">
        <v>89</v>
      </c>
      <c r="P140" s="18">
        <f t="shared" si="9"/>
        <v>178</v>
      </c>
      <c r="S140" s="22"/>
    </row>
    <row r="141" spans="7:19" s="14" customFormat="1" ht="12.75">
      <c r="G141" s="14" t="s">
        <v>32</v>
      </c>
      <c r="L141" s="14">
        <v>1</v>
      </c>
      <c r="M141" s="14">
        <v>129</v>
      </c>
      <c r="P141" s="18">
        <f t="shared" si="9"/>
        <v>129</v>
      </c>
      <c r="S141" s="22"/>
    </row>
    <row r="142" spans="7:19" s="14" customFormat="1" ht="12.75">
      <c r="G142" s="14" t="s">
        <v>149</v>
      </c>
      <c r="L142" s="14">
        <v>5</v>
      </c>
      <c r="M142" s="14">
        <v>119</v>
      </c>
      <c r="P142" s="18">
        <f t="shared" si="9"/>
        <v>595</v>
      </c>
      <c r="S142" s="22"/>
    </row>
    <row r="143" spans="7:19" s="14" customFormat="1" ht="12.75">
      <c r="G143" s="14" t="s">
        <v>150</v>
      </c>
      <c r="L143" s="14">
        <v>1</v>
      </c>
      <c r="M143" s="14">
        <v>89</v>
      </c>
      <c r="P143" s="18">
        <f t="shared" si="9"/>
        <v>89</v>
      </c>
      <c r="S143" s="22"/>
    </row>
    <row r="144" spans="7:19" s="14" customFormat="1" ht="12.75">
      <c r="G144" s="14" t="s">
        <v>151</v>
      </c>
      <c r="L144" s="14">
        <v>2</v>
      </c>
      <c r="M144" s="14">
        <v>159</v>
      </c>
      <c r="P144" s="18">
        <f t="shared" si="9"/>
        <v>318</v>
      </c>
      <c r="S144" s="22"/>
    </row>
    <row r="145" spans="7:19" s="14" customFormat="1" ht="12.75">
      <c r="G145" s="14" t="s">
        <v>27</v>
      </c>
      <c r="L145" s="14">
        <v>1</v>
      </c>
      <c r="M145" s="14">
        <v>219</v>
      </c>
      <c r="P145" s="18">
        <f t="shared" si="9"/>
        <v>219</v>
      </c>
      <c r="S145" s="22"/>
    </row>
    <row r="146" spans="16:19" s="5" customFormat="1" ht="13.5" thickBot="1">
      <c r="P146" s="6">
        <f aca="true" t="shared" si="10" ref="P146:P157">L146*M146</f>
        <v>0</v>
      </c>
      <c r="Q146" s="5">
        <f>SUM(P133:P145)</f>
        <v>3976</v>
      </c>
      <c r="S146" s="23">
        <f>Q146*1.1</f>
        <v>4373.6</v>
      </c>
    </row>
    <row r="147" spans="1:16" ht="12.75">
      <c r="A147" s="7" t="s">
        <v>63</v>
      </c>
      <c r="G147" t="s">
        <v>27</v>
      </c>
      <c r="L147">
        <v>0.5</v>
      </c>
      <c r="M147">
        <v>219</v>
      </c>
      <c r="P147" s="4">
        <f t="shared" si="10"/>
        <v>109.5</v>
      </c>
    </row>
    <row r="148" spans="7:16" ht="12.75">
      <c r="G148" t="s">
        <v>21</v>
      </c>
      <c r="L148">
        <v>1</v>
      </c>
      <c r="M148">
        <v>179</v>
      </c>
      <c r="P148" s="4">
        <f t="shared" si="10"/>
        <v>179</v>
      </c>
    </row>
    <row r="149" spans="7:16" ht="12.75">
      <c r="G149" t="s">
        <v>30</v>
      </c>
      <c r="L149">
        <v>1</v>
      </c>
      <c r="M149">
        <v>89</v>
      </c>
      <c r="P149" s="4">
        <f t="shared" si="10"/>
        <v>89</v>
      </c>
    </row>
    <row r="150" spans="7:16" ht="12.75">
      <c r="G150" t="s">
        <v>31</v>
      </c>
      <c r="L150">
        <v>1</v>
      </c>
      <c r="M150">
        <v>99</v>
      </c>
      <c r="P150" s="4">
        <f t="shared" si="10"/>
        <v>99</v>
      </c>
    </row>
    <row r="151" spans="7:16" ht="12.75">
      <c r="G151" t="s">
        <v>32</v>
      </c>
      <c r="L151">
        <v>1</v>
      </c>
      <c r="M151">
        <v>129</v>
      </c>
      <c r="P151" s="4">
        <f t="shared" si="10"/>
        <v>129</v>
      </c>
    </row>
    <row r="152" spans="7:16" ht="12.75">
      <c r="G152" t="s">
        <v>36</v>
      </c>
      <c r="L152">
        <v>0.5</v>
      </c>
      <c r="M152">
        <v>129</v>
      </c>
      <c r="P152" s="4">
        <f t="shared" si="10"/>
        <v>64.5</v>
      </c>
    </row>
    <row r="153" spans="7:16" ht="12.75">
      <c r="G153" t="s">
        <v>19</v>
      </c>
      <c r="L153">
        <v>1</v>
      </c>
      <c r="M153">
        <v>0</v>
      </c>
      <c r="P153" s="4">
        <f t="shared" si="10"/>
        <v>0</v>
      </c>
    </row>
    <row r="154" spans="16:19" s="5" customFormat="1" ht="13.5" thickBot="1">
      <c r="P154" s="6">
        <f t="shared" si="10"/>
        <v>0</v>
      </c>
      <c r="Q154" s="5">
        <f>SUM(P147:P153)</f>
        <v>670</v>
      </c>
      <c r="S154" s="23">
        <f>Q154*1.15</f>
        <v>770.4999999999999</v>
      </c>
    </row>
    <row r="155" spans="1:16" ht="12.75">
      <c r="A155" s="7" t="s">
        <v>64</v>
      </c>
      <c r="G155" t="s">
        <v>30</v>
      </c>
      <c r="L155">
        <v>2</v>
      </c>
      <c r="M155">
        <v>89</v>
      </c>
      <c r="P155" s="4">
        <f t="shared" si="10"/>
        <v>178</v>
      </c>
    </row>
    <row r="156" spans="7:16" ht="12.75">
      <c r="G156" t="s">
        <v>31</v>
      </c>
      <c r="L156">
        <v>2</v>
      </c>
      <c r="M156">
        <v>99</v>
      </c>
      <c r="P156" s="4">
        <f t="shared" si="10"/>
        <v>198</v>
      </c>
    </row>
    <row r="157" spans="7:16" ht="12.75">
      <c r="G157" t="s">
        <v>56</v>
      </c>
      <c r="L157">
        <v>2</v>
      </c>
      <c r="M157">
        <v>129</v>
      </c>
      <c r="P157" s="4">
        <f t="shared" si="10"/>
        <v>258</v>
      </c>
    </row>
    <row r="158" spans="7:16" ht="12.75">
      <c r="G158" t="s">
        <v>16</v>
      </c>
      <c r="N158">
        <v>2</v>
      </c>
      <c r="O158">
        <v>59</v>
      </c>
      <c r="P158">
        <f>N158*O158</f>
        <v>118</v>
      </c>
    </row>
    <row r="159" spans="7:16" ht="12.75">
      <c r="G159" t="s">
        <v>15</v>
      </c>
      <c r="L159">
        <v>0.5</v>
      </c>
      <c r="M159">
        <v>0</v>
      </c>
      <c r="P159" s="4">
        <f aca="true" t="shared" si="11" ref="P159:P170">L159*M159</f>
        <v>0</v>
      </c>
    </row>
    <row r="160" spans="7:16" ht="12.75">
      <c r="G160" t="s">
        <v>32</v>
      </c>
      <c r="L160">
        <v>0.5</v>
      </c>
      <c r="M160">
        <v>129</v>
      </c>
      <c r="P160" s="4">
        <f t="shared" si="11"/>
        <v>64.5</v>
      </c>
    </row>
    <row r="161" spans="7:16" ht="12.75">
      <c r="G161" t="s">
        <v>35</v>
      </c>
      <c r="L161">
        <v>0.5</v>
      </c>
      <c r="M161">
        <v>309</v>
      </c>
      <c r="P161" s="4">
        <f t="shared" si="11"/>
        <v>154.5</v>
      </c>
    </row>
    <row r="162" spans="16:19" s="5" customFormat="1" ht="13.5" thickBot="1">
      <c r="P162" s="6">
        <f t="shared" si="11"/>
        <v>0</v>
      </c>
      <c r="Q162" s="5">
        <f>SUM(P155:P161)</f>
        <v>971</v>
      </c>
      <c r="S162" s="23">
        <f>Q162*1.15</f>
        <v>1116.6499999999999</v>
      </c>
    </row>
    <row r="163" spans="1:16" ht="12.75">
      <c r="A163" s="7" t="s">
        <v>66</v>
      </c>
      <c r="G163" t="s">
        <v>21</v>
      </c>
      <c r="L163">
        <v>1</v>
      </c>
      <c r="M163">
        <v>179</v>
      </c>
      <c r="P163" s="4">
        <f t="shared" si="11"/>
        <v>179</v>
      </c>
    </row>
    <row r="164" spans="7:16" ht="12.75">
      <c r="G164" t="s">
        <v>59</v>
      </c>
      <c r="L164">
        <v>3</v>
      </c>
      <c r="M164">
        <v>149</v>
      </c>
      <c r="P164" s="4">
        <f t="shared" si="11"/>
        <v>447</v>
      </c>
    </row>
    <row r="165" spans="7:16" ht="12.75">
      <c r="G165" t="s">
        <v>20</v>
      </c>
      <c r="L165">
        <v>1</v>
      </c>
      <c r="M165">
        <v>169</v>
      </c>
      <c r="P165" s="4">
        <f t="shared" si="11"/>
        <v>169</v>
      </c>
    </row>
    <row r="166" spans="16:19" s="5" customFormat="1" ht="13.5" thickBot="1">
      <c r="P166" s="6">
        <f t="shared" si="11"/>
        <v>0</v>
      </c>
      <c r="Q166" s="5">
        <f>SUM(P163:P165)</f>
        <v>795</v>
      </c>
      <c r="S166" s="23">
        <f>Q166*1.15</f>
        <v>914.2499999999999</v>
      </c>
    </row>
    <row r="167" spans="1:19" s="14" customFormat="1" ht="12.75">
      <c r="A167" s="13" t="s">
        <v>67</v>
      </c>
      <c r="G167" s="14" t="s">
        <v>21</v>
      </c>
      <c r="L167" s="14">
        <v>1</v>
      </c>
      <c r="M167" s="14">
        <v>179</v>
      </c>
      <c r="P167" s="18">
        <f t="shared" si="11"/>
        <v>179</v>
      </c>
      <c r="S167" s="22"/>
    </row>
    <row r="168" spans="7:19" s="14" customFormat="1" ht="12.75">
      <c r="G168" s="14" t="s">
        <v>31</v>
      </c>
      <c r="L168" s="14">
        <v>1</v>
      </c>
      <c r="M168" s="14">
        <v>99</v>
      </c>
      <c r="P168" s="18">
        <f t="shared" si="11"/>
        <v>99</v>
      </c>
      <c r="S168" s="22"/>
    </row>
    <row r="169" spans="7:19" s="14" customFormat="1" ht="12.75">
      <c r="G169" s="14" t="s">
        <v>32</v>
      </c>
      <c r="L169" s="14">
        <v>1</v>
      </c>
      <c r="M169" s="14">
        <v>129</v>
      </c>
      <c r="P169" s="18">
        <f t="shared" si="11"/>
        <v>129</v>
      </c>
      <c r="S169" s="22"/>
    </row>
    <row r="170" spans="7:19" s="14" customFormat="1" ht="12.75">
      <c r="G170" s="15" t="s">
        <v>19</v>
      </c>
      <c r="H170" s="15"/>
      <c r="I170" s="15"/>
      <c r="J170" s="15"/>
      <c r="K170" s="15"/>
      <c r="L170" s="15">
        <v>1</v>
      </c>
      <c r="M170" s="15">
        <v>0</v>
      </c>
      <c r="N170" s="15"/>
      <c r="O170" s="15"/>
      <c r="P170" s="16">
        <f t="shared" si="11"/>
        <v>0</v>
      </c>
      <c r="S170" s="22"/>
    </row>
    <row r="171" spans="7:19" s="14" customFormat="1" ht="12.75">
      <c r="G171" s="14" t="s">
        <v>16</v>
      </c>
      <c r="N171" s="14">
        <v>2</v>
      </c>
      <c r="O171" s="14">
        <v>59</v>
      </c>
      <c r="P171" s="14">
        <f>N171*O171</f>
        <v>118</v>
      </c>
      <c r="S171" s="22"/>
    </row>
    <row r="172" spans="7:19" s="14" customFormat="1" ht="12.75">
      <c r="G172" s="14" t="s">
        <v>23</v>
      </c>
      <c r="L172" s="14">
        <v>1</v>
      </c>
      <c r="M172" s="14">
        <v>159</v>
      </c>
      <c r="P172" s="18">
        <f>L172*M172</f>
        <v>159</v>
      </c>
      <c r="S172" s="22"/>
    </row>
    <row r="173" spans="7:19" s="14" customFormat="1" ht="12.75">
      <c r="G173" s="14" t="s">
        <v>27</v>
      </c>
      <c r="L173" s="14">
        <v>1</v>
      </c>
      <c r="M173" s="14">
        <v>219</v>
      </c>
      <c r="P173" s="18">
        <f>L173*M173</f>
        <v>219</v>
      </c>
      <c r="S173" s="22"/>
    </row>
    <row r="174" spans="7:19" s="14" customFormat="1" ht="12.75">
      <c r="G174" s="14" t="s">
        <v>30</v>
      </c>
      <c r="L174" s="14">
        <v>1</v>
      </c>
      <c r="M174" s="14">
        <v>89</v>
      </c>
      <c r="P174" s="18">
        <f>L174*M174</f>
        <v>89</v>
      </c>
      <c r="S174" s="22"/>
    </row>
    <row r="175" spans="16:19" s="5" customFormat="1" ht="13.5" thickBot="1">
      <c r="P175" s="6">
        <f aca="true" t="shared" si="12" ref="P175:P215">L175*M175</f>
        <v>0</v>
      </c>
      <c r="Q175" s="5">
        <f>SUM(P167:P174)</f>
        <v>992</v>
      </c>
      <c r="S175" s="23">
        <f>Q175*1.15</f>
        <v>1140.8</v>
      </c>
    </row>
    <row r="176" spans="1:19" s="14" customFormat="1" ht="12.75">
      <c r="A176" s="13" t="s">
        <v>68</v>
      </c>
      <c r="G176" s="14" t="s">
        <v>131</v>
      </c>
      <c r="L176" s="14">
        <v>1</v>
      </c>
      <c r="M176" s="14">
        <v>269</v>
      </c>
      <c r="P176" s="18">
        <f aca="true" t="shared" si="13" ref="P176:P183">L176*M176</f>
        <v>269</v>
      </c>
      <c r="S176" s="22"/>
    </row>
    <row r="177" spans="7:19" s="14" customFormat="1" ht="12.75">
      <c r="G177" s="14" t="s">
        <v>18</v>
      </c>
      <c r="L177" s="14">
        <v>1</v>
      </c>
      <c r="M177" s="14">
        <v>209</v>
      </c>
      <c r="P177" s="18">
        <f t="shared" si="13"/>
        <v>209</v>
      </c>
      <c r="S177" s="22"/>
    </row>
    <row r="178" spans="7:19" s="14" customFormat="1" ht="12.75">
      <c r="G178" s="14" t="s">
        <v>23</v>
      </c>
      <c r="L178" s="14">
        <v>1</v>
      </c>
      <c r="M178" s="14">
        <v>159</v>
      </c>
      <c r="P178" s="18">
        <f t="shared" si="13"/>
        <v>159</v>
      </c>
      <c r="S178" s="22"/>
    </row>
    <row r="179" spans="7:19" s="14" customFormat="1" ht="12.75">
      <c r="G179" s="14" t="s">
        <v>30</v>
      </c>
      <c r="L179" s="14">
        <v>3</v>
      </c>
      <c r="M179" s="14">
        <v>89</v>
      </c>
      <c r="P179" s="18">
        <f t="shared" si="13"/>
        <v>267</v>
      </c>
      <c r="S179" s="22"/>
    </row>
    <row r="180" spans="7:19" s="14" customFormat="1" ht="12.75">
      <c r="G180" s="14" t="s">
        <v>31</v>
      </c>
      <c r="L180" s="14">
        <v>1</v>
      </c>
      <c r="M180" s="14">
        <v>99</v>
      </c>
      <c r="P180" s="18">
        <f t="shared" si="13"/>
        <v>99</v>
      </c>
      <c r="S180" s="22"/>
    </row>
    <row r="181" spans="7:19" s="14" customFormat="1" ht="12.75">
      <c r="G181" s="14" t="s">
        <v>32</v>
      </c>
      <c r="L181" s="14">
        <v>1</v>
      </c>
      <c r="M181" s="14">
        <v>129</v>
      </c>
      <c r="P181" s="18">
        <f t="shared" si="13"/>
        <v>129</v>
      </c>
      <c r="S181" s="22"/>
    </row>
    <row r="182" spans="7:19" s="14" customFormat="1" ht="12.75">
      <c r="G182" s="14" t="s">
        <v>27</v>
      </c>
      <c r="L182" s="14">
        <v>1</v>
      </c>
      <c r="M182" s="14">
        <v>219</v>
      </c>
      <c r="P182" s="18">
        <f t="shared" si="13"/>
        <v>219</v>
      </c>
      <c r="S182" s="22"/>
    </row>
    <row r="183" spans="7:19" s="14" customFormat="1" ht="12.75">
      <c r="G183" s="14" t="s">
        <v>19</v>
      </c>
      <c r="L183" s="14">
        <v>0.5</v>
      </c>
      <c r="M183" s="14">
        <v>0</v>
      </c>
      <c r="P183" s="18">
        <f t="shared" si="13"/>
        <v>0</v>
      </c>
      <c r="S183" s="22"/>
    </row>
    <row r="184" spans="16:19" s="5" customFormat="1" ht="13.5" thickBot="1">
      <c r="P184" s="6">
        <f t="shared" si="12"/>
        <v>0</v>
      </c>
      <c r="Q184" s="5">
        <f>SUM(P176:P183)</f>
        <v>1351</v>
      </c>
      <c r="S184" s="23">
        <f>Q184*1.15</f>
        <v>1553.6499999999999</v>
      </c>
    </row>
    <row r="185" spans="1:16" ht="12.75">
      <c r="A185" s="7" t="s">
        <v>69</v>
      </c>
      <c r="G185" t="s">
        <v>35</v>
      </c>
      <c r="L185">
        <v>2</v>
      </c>
      <c r="M185">
        <v>309</v>
      </c>
      <c r="P185" s="4">
        <f t="shared" si="12"/>
        <v>618</v>
      </c>
    </row>
    <row r="186" spans="1:16" ht="12.75">
      <c r="A186" s="7"/>
      <c r="G186" t="s">
        <v>27</v>
      </c>
      <c r="L186">
        <v>1</v>
      </c>
      <c r="M186">
        <v>219</v>
      </c>
      <c r="P186" s="4">
        <f>L186*M186</f>
        <v>219</v>
      </c>
    </row>
    <row r="187" spans="1:16" ht="12.75">
      <c r="A187" s="7"/>
      <c r="G187" t="s">
        <v>35</v>
      </c>
      <c r="L187">
        <v>1</v>
      </c>
      <c r="M187">
        <v>309</v>
      </c>
      <c r="P187" s="4">
        <f>L187*M187</f>
        <v>309</v>
      </c>
    </row>
    <row r="188" spans="1:16" ht="12.75">
      <c r="A188" s="7"/>
      <c r="G188" t="s">
        <v>16</v>
      </c>
      <c r="N188">
        <v>3</v>
      </c>
      <c r="O188">
        <v>59</v>
      </c>
      <c r="P188">
        <f>N188*O188</f>
        <v>177</v>
      </c>
    </row>
    <row r="189" spans="16:19" s="5" customFormat="1" ht="13.5" thickBot="1">
      <c r="P189" s="6">
        <f t="shared" si="12"/>
        <v>0</v>
      </c>
      <c r="Q189" s="5">
        <f>SUM(P185:P188)</f>
        <v>1323</v>
      </c>
      <c r="S189" s="23">
        <f>Q189*1.15</f>
        <v>1521.4499999999998</v>
      </c>
    </row>
    <row r="190" spans="1:16" ht="12.75">
      <c r="A190" s="7" t="s">
        <v>70</v>
      </c>
      <c r="G190" t="s">
        <v>21</v>
      </c>
      <c r="L190">
        <v>2</v>
      </c>
      <c r="M190">
        <v>179</v>
      </c>
      <c r="P190" s="4">
        <f t="shared" si="12"/>
        <v>358</v>
      </c>
    </row>
    <row r="191" spans="7:16" ht="12.75">
      <c r="G191" t="s">
        <v>18</v>
      </c>
      <c r="L191">
        <v>1</v>
      </c>
      <c r="M191">
        <v>209</v>
      </c>
      <c r="P191" s="4">
        <f t="shared" si="12"/>
        <v>209</v>
      </c>
    </row>
    <row r="192" spans="7:16" ht="12.75">
      <c r="G192" t="s">
        <v>27</v>
      </c>
      <c r="L192">
        <v>2</v>
      </c>
      <c r="M192">
        <v>219</v>
      </c>
      <c r="P192" s="4">
        <f t="shared" si="12"/>
        <v>438</v>
      </c>
    </row>
    <row r="193" spans="7:16" ht="12.75">
      <c r="G193" t="s">
        <v>71</v>
      </c>
      <c r="L193">
        <v>1</v>
      </c>
      <c r="M193">
        <v>0</v>
      </c>
      <c r="P193" s="4">
        <f t="shared" si="12"/>
        <v>0</v>
      </c>
    </row>
    <row r="194" spans="16:19" s="5" customFormat="1" ht="13.5" thickBot="1">
      <c r="P194" s="6">
        <f t="shared" si="12"/>
        <v>0</v>
      </c>
      <c r="Q194" s="5">
        <f>SUM(P190:P193)</f>
        <v>1005</v>
      </c>
      <c r="S194" s="23">
        <f>Q194*1.15</f>
        <v>1155.75</v>
      </c>
    </row>
    <row r="195" spans="1:19" s="14" customFormat="1" ht="12.75">
      <c r="A195" s="13" t="s">
        <v>72</v>
      </c>
      <c r="G195" s="14" t="s">
        <v>131</v>
      </c>
      <c r="L195" s="14">
        <v>1</v>
      </c>
      <c r="M195" s="14">
        <v>269</v>
      </c>
      <c r="P195" s="18">
        <f t="shared" si="12"/>
        <v>269</v>
      </c>
      <c r="S195" s="22"/>
    </row>
    <row r="196" spans="7:19" s="14" customFormat="1" ht="12.75">
      <c r="G196" s="14" t="s">
        <v>18</v>
      </c>
      <c r="L196" s="14">
        <v>1</v>
      </c>
      <c r="M196" s="14">
        <v>209</v>
      </c>
      <c r="P196" s="18">
        <f aca="true" t="shared" si="14" ref="P196:P202">L196*M196</f>
        <v>209</v>
      </c>
      <c r="S196" s="22"/>
    </row>
    <row r="197" spans="7:19" s="14" customFormat="1" ht="12.75">
      <c r="G197" s="14" t="s">
        <v>32</v>
      </c>
      <c r="L197" s="14">
        <v>0.5</v>
      </c>
      <c r="M197" s="14">
        <v>129</v>
      </c>
      <c r="P197" s="18">
        <f t="shared" si="14"/>
        <v>64.5</v>
      </c>
      <c r="S197" s="22"/>
    </row>
    <row r="198" spans="7:19" s="14" customFormat="1" ht="12.75">
      <c r="G198" s="14" t="s">
        <v>27</v>
      </c>
      <c r="L198" s="14">
        <v>0.5</v>
      </c>
      <c r="M198" s="14">
        <v>219</v>
      </c>
      <c r="P198" s="18">
        <f t="shared" si="14"/>
        <v>109.5</v>
      </c>
      <c r="S198" s="22"/>
    </row>
    <row r="199" spans="7:19" s="14" customFormat="1" ht="12.75">
      <c r="G199" s="15" t="s">
        <v>19</v>
      </c>
      <c r="H199" s="15"/>
      <c r="I199" s="15"/>
      <c r="J199" s="15"/>
      <c r="K199" s="15"/>
      <c r="L199" s="15">
        <v>2</v>
      </c>
      <c r="M199" s="15">
        <v>0</v>
      </c>
      <c r="N199" s="15"/>
      <c r="O199" s="15"/>
      <c r="P199" s="16">
        <f t="shared" si="14"/>
        <v>0</v>
      </c>
      <c r="S199" s="22"/>
    </row>
    <row r="200" spans="7:19" s="14" customFormat="1" ht="12.75">
      <c r="G200" s="14" t="s">
        <v>59</v>
      </c>
      <c r="L200" s="14">
        <v>1</v>
      </c>
      <c r="M200" s="14">
        <v>149</v>
      </c>
      <c r="P200" s="18">
        <f t="shared" si="14"/>
        <v>149</v>
      </c>
      <c r="S200" s="22"/>
    </row>
    <row r="201" spans="7:19" s="14" customFormat="1" ht="12.75">
      <c r="G201" s="14" t="s">
        <v>35</v>
      </c>
      <c r="L201" s="14">
        <v>0.5</v>
      </c>
      <c r="M201" s="14">
        <v>309</v>
      </c>
      <c r="P201" s="18">
        <f t="shared" si="14"/>
        <v>154.5</v>
      </c>
      <c r="S201" s="22"/>
    </row>
    <row r="202" spans="7:19" s="14" customFormat="1" ht="12.75">
      <c r="G202" s="14" t="s">
        <v>56</v>
      </c>
      <c r="L202" s="14">
        <v>1</v>
      </c>
      <c r="M202" s="14">
        <v>129</v>
      </c>
      <c r="P202" s="18">
        <f t="shared" si="14"/>
        <v>129</v>
      </c>
      <c r="S202" s="22"/>
    </row>
    <row r="203" spans="16:19" s="5" customFormat="1" ht="13.5" thickBot="1">
      <c r="P203" s="6">
        <f t="shared" si="12"/>
        <v>0</v>
      </c>
      <c r="Q203" s="5">
        <f>SUM(P195:P202)</f>
        <v>1084.5</v>
      </c>
      <c r="S203" s="23">
        <f>Q203*1.15</f>
        <v>1247.175</v>
      </c>
    </row>
    <row r="204" spans="1:19" s="14" customFormat="1" ht="12.75">
      <c r="A204" s="13" t="s">
        <v>73</v>
      </c>
      <c r="G204" s="14" t="s">
        <v>21</v>
      </c>
      <c r="L204" s="14">
        <v>2</v>
      </c>
      <c r="M204" s="14">
        <v>179</v>
      </c>
      <c r="P204" s="18">
        <f t="shared" si="12"/>
        <v>358</v>
      </c>
      <c r="S204" s="22"/>
    </row>
    <row r="205" spans="7:19" s="14" customFormat="1" ht="12.75">
      <c r="G205" s="15" t="s">
        <v>39</v>
      </c>
      <c r="H205" s="15"/>
      <c r="I205" s="15"/>
      <c r="J205" s="15"/>
      <c r="K205" s="15"/>
      <c r="L205" s="15">
        <v>2</v>
      </c>
      <c r="M205" s="15">
        <v>0</v>
      </c>
      <c r="N205" s="15"/>
      <c r="O205" s="15"/>
      <c r="P205" s="16">
        <f t="shared" si="12"/>
        <v>0</v>
      </c>
      <c r="S205" s="22"/>
    </row>
    <row r="206" spans="7:19" s="14" customFormat="1" ht="12.75">
      <c r="G206" s="14" t="s">
        <v>18</v>
      </c>
      <c r="L206" s="14">
        <v>2</v>
      </c>
      <c r="M206" s="14">
        <v>209</v>
      </c>
      <c r="P206" s="18">
        <f t="shared" si="12"/>
        <v>418</v>
      </c>
      <c r="S206" s="22"/>
    </row>
    <row r="207" spans="7:19" s="14" customFormat="1" ht="12.75">
      <c r="G207" s="14" t="s">
        <v>23</v>
      </c>
      <c r="L207" s="14">
        <v>2</v>
      </c>
      <c r="M207" s="14">
        <v>159</v>
      </c>
      <c r="P207" s="18">
        <f t="shared" si="12"/>
        <v>318</v>
      </c>
      <c r="S207" s="22"/>
    </row>
    <row r="208" spans="7:19" s="14" customFormat="1" ht="12.75">
      <c r="G208" s="14" t="s">
        <v>30</v>
      </c>
      <c r="L208" s="14">
        <v>4</v>
      </c>
      <c r="M208" s="14">
        <v>89</v>
      </c>
      <c r="P208" s="18">
        <f t="shared" si="12"/>
        <v>356</v>
      </c>
      <c r="S208" s="22"/>
    </row>
    <row r="209" spans="7:19" s="14" customFormat="1" ht="12.75">
      <c r="G209" s="14" t="s">
        <v>31</v>
      </c>
      <c r="L209" s="14">
        <v>4</v>
      </c>
      <c r="M209" s="14">
        <v>99</v>
      </c>
      <c r="P209" s="18">
        <f t="shared" si="12"/>
        <v>396</v>
      </c>
      <c r="S209" s="22"/>
    </row>
    <row r="210" spans="7:19" s="14" customFormat="1" ht="12.75">
      <c r="G210" s="14" t="s">
        <v>32</v>
      </c>
      <c r="L210" s="14">
        <v>1</v>
      </c>
      <c r="M210" s="14">
        <v>129</v>
      </c>
      <c r="P210" s="18">
        <f t="shared" si="12"/>
        <v>129</v>
      </c>
      <c r="S210" s="22"/>
    </row>
    <row r="211" spans="7:19" s="14" customFormat="1" ht="12.75">
      <c r="G211" s="14" t="s">
        <v>27</v>
      </c>
      <c r="L211" s="14">
        <v>2</v>
      </c>
      <c r="M211" s="14">
        <v>219</v>
      </c>
      <c r="P211" s="18">
        <f t="shared" si="12"/>
        <v>438</v>
      </c>
      <c r="S211" s="22"/>
    </row>
    <row r="212" spans="7:19" s="14" customFormat="1" ht="12.75">
      <c r="G212" s="14" t="s">
        <v>55</v>
      </c>
      <c r="L212" s="14">
        <v>2</v>
      </c>
      <c r="M212" s="14">
        <v>229</v>
      </c>
      <c r="P212" s="18">
        <f t="shared" si="12"/>
        <v>458</v>
      </c>
      <c r="S212" s="22"/>
    </row>
    <row r="213" spans="7:19" s="14" customFormat="1" ht="12.75">
      <c r="G213" s="15" t="s">
        <v>19</v>
      </c>
      <c r="H213" s="15"/>
      <c r="I213" s="15"/>
      <c r="J213" s="15"/>
      <c r="K213" s="15"/>
      <c r="L213" s="15">
        <v>2</v>
      </c>
      <c r="M213" s="15">
        <v>0</v>
      </c>
      <c r="N213" s="15"/>
      <c r="O213" s="15"/>
      <c r="P213" s="16">
        <f t="shared" si="12"/>
        <v>0</v>
      </c>
      <c r="S213" s="22"/>
    </row>
    <row r="214" spans="7:19" s="14" customFormat="1" ht="12.75">
      <c r="G214" s="14" t="s">
        <v>35</v>
      </c>
      <c r="L214" s="14">
        <v>1</v>
      </c>
      <c r="M214" s="14">
        <v>309</v>
      </c>
      <c r="P214" s="18">
        <f t="shared" si="12"/>
        <v>309</v>
      </c>
      <c r="S214" s="22"/>
    </row>
    <row r="215" spans="7:19" s="14" customFormat="1" ht="12.75">
      <c r="G215" s="15" t="s">
        <v>15</v>
      </c>
      <c r="H215" s="15"/>
      <c r="I215" s="15"/>
      <c r="J215" s="15"/>
      <c r="K215" s="15"/>
      <c r="L215" s="15">
        <v>1</v>
      </c>
      <c r="M215" s="15">
        <v>0</v>
      </c>
      <c r="N215" s="15"/>
      <c r="O215" s="15"/>
      <c r="P215" s="16">
        <f t="shared" si="12"/>
        <v>0</v>
      </c>
      <c r="S215" s="22"/>
    </row>
    <row r="216" spans="7:19" s="14" customFormat="1" ht="12.75">
      <c r="G216" s="14" t="s">
        <v>16</v>
      </c>
      <c r="N216" s="14">
        <v>3</v>
      </c>
      <c r="O216" s="14">
        <v>59</v>
      </c>
      <c r="P216" s="14">
        <f>N216*O216</f>
        <v>177</v>
      </c>
      <c r="S216" s="22"/>
    </row>
    <row r="217" spans="7:19" s="14" customFormat="1" ht="12.75">
      <c r="G217" s="14" t="s">
        <v>20</v>
      </c>
      <c r="L217" s="14">
        <v>4</v>
      </c>
      <c r="M217" s="14">
        <v>169</v>
      </c>
      <c r="P217" s="18">
        <f>L217*M217</f>
        <v>676</v>
      </c>
      <c r="S217" s="22"/>
    </row>
    <row r="218" spans="7:19" s="14" customFormat="1" ht="12.75">
      <c r="G218" s="14" t="s">
        <v>74</v>
      </c>
      <c r="L218" s="14">
        <v>1</v>
      </c>
      <c r="M218" s="14">
        <v>0</v>
      </c>
      <c r="P218" s="18">
        <f>L218*M218</f>
        <v>0</v>
      </c>
      <c r="S218" s="22"/>
    </row>
    <row r="219" spans="7:19" s="14" customFormat="1" ht="12.75">
      <c r="G219" s="14" t="s">
        <v>56</v>
      </c>
      <c r="L219" s="14">
        <v>1</v>
      </c>
      <c r="M219" s="14">
        <v>129</v>
      </c>
      <c r="P219" s="18">
        <f>L219*M219</f>
        <v>129</v>
      </c>
      <c r="S219" s="22"/>
    </row>
    <row r="220" spans="7:19" s="14" customFormat="1" ht="12.75">
      <c r="G220" s="14" t="s">
        <v>134</v>
      </c>
      <c r="L220" s="14">
        <v>2</v>
      </c>
      <c r="M220" s="14">
        <v>99</v>
      </c>
      <c r="P220" s="18">
        <f>L220*M220</f>
        <v>198</v>
      </c>
      <c r="S220" s="22"/>
    </row>
    <row r="221" spans="7:19" s="14" customFormat="1" ht="12.75">
      <c r="G221" s="14" t="s">
        <v>130</v>
      </c>
      <c r="L221" s="14">
        <v>2</v>
      </c>
      <c r="M221" s="14">
        <v>179</v>
      </c>
      <c r="P221" s="18">
        <f>L221*M221</f>
        <v>358</v>
      </c>
      <c r="Q221" s="14" t="s">
        <v>135</v>
      </c>
      <c r="S221" s="22"/>
    </row>
    <row r="222" spans="17:19" s="5" customFormat="1" ht="13.5" thickBot="1">
      <c r="Q222" s="5">
        <f>SUM(P204:P219)</f>
        <v>4162</v>
      </c>
      <c r="R222" s="5" t="s">
        <v>168</v>
      </c>
      <c r="S222" s="23">
        <f>Q222*1.1+235</f>
        <v>4813.200000000001</v>
      </c>
    </row>
    <row r="223" spans="1:16" ht="12.75">
      <c r="A223" s="7" t="s">
        <v>75</v>
      </c>
      <c r="G223" t="s">
        <v>59</v>
      </c>
      <c r="L223">
        <v>0.5</v>
      </c>
      <c r="M223">
        <v>149</v>
      </c>
      <c r="P223" s="4">
        <f aca="true" t="shared" si="15" ref="P223:P229">L223*M223</f>
        <v>74.5</v>
      </c>
    </row>
    <row r="224" spans="7:16" ht="12.75">
      <c r="G224" t="s">
        <v>56</v>
      </c>
      <c r="L224">
        <v>1</v>
      </c>
      <c r="M224">
        <v>129</v>
      </c>
      <c r="P224" s="4">
        <f t="shared" si="15"/>
        <v>129</v>
      </c>
    </row>
    <row r="225" spans="7:16" ht="12.75">
      <c r="G225" t="s">
        <v>20</v>
      </c>
      <c r="L225">
        <v>0.5</v>
      </c>
      <c r="M225">
        <v>169</v>
      </c>
      <c r="P225" s="4">
        <f t="shared" si="15"/>
        <v>84.5</v>
      </c>
    </row>
    <row r="226" spans="7:16" ht="12.75">
      <c r="G226" t="s">
        <v>30</v>
      </c>
      <c r="L226">
        <v>0.5</v>
      </c>
      <c r="M226">
        <v>89</v>
      </c>
      <c r="P226" s="4">
        <f t="shared" si="15"/>
        <v>44.5</v>
      </c>
    </row>
    <row r="227" spans="7:16" ht="12.75">
      <c r="G227" t="s">
        <v>31</v>
      </c>
      <c r="L227">
        <v>0.5</v>
      </c>
      <c r="M227">
        <v>99</v>
      </c>
      <c r="P227" s="4">
        <f t="shared" si="15"/>
        <v>49.5</v>
      </c>
    </row>
    <row r="228" spans="7:16" ht="12.75">
      <c r="G228" t="s">
        <v>32</v>
      </c>
      <c r="L228">
        <v>0.5</v>
      </c>
      <c r="M228">
        <v>129</v>
      </c>
      <c r="P228" s="4">
        <f t="shared" si="15"/>
        <v>64.5</v>
      </c>
    </row>
    <row r="229" spans="7:16" ht="12.75">
      <c r="G229" t="s">
        <v>39</v>
      </c>
      <c r="L229">
        <v>0.5</v>
      </c>
      <c r="M229">
        <v>0</v>
      </c>
      <c r="P229" s="4">
        <f t="shared" si="15"/>
        <v>0</v>
      </c>
    </row>
    <row r="230" spans="17:19" s="5" customFormat="1" ht="13.5" thickBot="1">
      <c r="Q230" s="5">
        <f>SUM(P223:P229)</f>
        <v>446.5</v>
      </c>
      <c r="S230" s="23">
        <f>Q230*1.15</f>
        <v>513.4749999999999</v>
      </c>
    </row>
    <row r="231" spans="1:19" s="14" customFormat="1" ht="12.75">
      <c r="A231" s="13" t="s">
        <v>76</v>
      </c>
      <c r="G231" s="14" t="s">
        <v>27</v>
      </c>
      <c r="L231" s="14">
        <v>2.5</v>
      </c>
      <c r="M231" s="14">
        <v>219</v>
      </c>
      <c r="P231" s="18">
        <f>L231*M231</f>
        <v>547.5</v>
      </c>
      <c r="S231" s="22"/>
    </row>
    <row r="232" spans="7:19" s="14" customFormat="1" ht="12.75">
      <c r="G232" s="14" t="s">
        <v>21</v>
      </c>
      <c r="L232" s="14">
        <v>2.5</v>
      </c>
      <c r="M232" s="14">
        <v>179</v>
      </c>
      <c r="P232" s="18">
        <f>L232*M232</f>
        <v>447.5</v>
      </c>
      <c r="S232" s="22"/>
    </row>
    <row r="233" spans="7:19" s="14" customFormat="1" ht="12.75">
      <c r="G233" s="14" t="s">
        <v>16</v>
      </c>
      <c r="N233" s="14">
        <v>3</v>
      </c>
      <c r="O233" s="14">
        <v>59</v>
      </c>
      <c r="P233" s="14">
        <f>N233*O233</f>
        <v>177</v>
      </c>
      <c r="S233" s="22"/>
    </row>
    <row r="234" spans="7:19" s="14" customFormat="1" ht="12.75">
      <c r="G234" s="14" t="s">
        <v>36</v>
      </c>
      <c r="L234" s="14">
        <v>0.5</v>
      </c>
      <c r="S234" s="22"/>
    </row>
    <row r="235" spans="7:19" s="14" customFormat="1" ht="12.75">
      <c r="G235" s="14" t="s">
        <v>154</v>
      </c>
      <c r="L235" s="14">
        <v>2</v>
      </c>
      <c r="M235" s="14">
        <v>149</v>
      </c>
      <c r="P235" s="18">
        <f>L235*M235</f>
        <v>298</v>
      </c>
      <c r="S235" s="22"/>
    </row>
    <row r="236" spans="7:19" s="14" customFormat="1" ht="12.75">
      <c r="G236" s="14" t="s">
        <v>20</v>
      </c>
      <c r="L236" s="14">
        <v>2.5</v>
      </c>
      <c r="M236" s="14">
        <v>169</v>
      </c>
      <c r="P236" s="18">
        <f>L236*M236</f>
        <v>422.5</v>
      </c>
      <c r="S236" s="22"/>
    </row>
    <row r="237" spans="7:19" s="14" customFormat="1" ht="12.75">
      <c r="G237" s="14" t="s">
        <v>56</v>
      </c>
      <c r="L237" s="14">
        <v>1.5</v>
      </c>
      <c r="M237" s="14">
        <v>129</v>
      </c>
      <c r="P237" s="18">
        <f>L237*M237</f>
        <v>193.5</v>
      </c>
      <c r="S237" s="22"/>
    </row>
    <row r="238" spans="7:19" s="14" customFormat="1" ht="12.75">
      <c r="G238" s="14" t="s">
        <v>155</v>
      </c>
      <c r="L238" s="14">
        <v>1</v>
      </c>
      <c r="P238" s="18"/>
      <c r="S238" s="22"/>
    </row>
    <row r="239" spans="7:19" s="14" customFormat="1" ht="12.75">
      <c r="G239" s="14" t="s">
        <v>152</v>
      </c>
      <c r="L239" s="14">
        <v>0.5</v>
      </c>
      <c r="P239" s="18"/>
      <c r="S239" s="22"/>
    </row>
    <row r="240" spans="7:19" s="14" customFormat="1" ht="12.75">
      <c r="G240" s="14" t="s">
        <v>153</v>
      </c>
      <c r="L240" s="14">
        <v>0.5</v>
      </c>
      <c r="P240" s="18"/>
      <c r="S240" s="22"/>
    </row>
    <row r="241" spans="16:19" s="14" customFormat="1" ht="12.75">
      <c r="P241" s="18"/>
      <c r="S241" s="22"/>
    </row>
    <row r="242" spans="16:19" s="14" customFormat="1" ht="12.75">
      <c r="P242" s="18"/>
      <c r="S242" s="22"/>
    </row>
    <row r="243" spans="17:19" s="5" customFormat="1" ht="13.5" thickBot="1">
      <c r="Q243" s="5">
        <f>SUM(P231:P237)</f>
        <v>2086</v>
      </c>
      <c r="R243" s="5" t="s">
        <v>156</v>
      </c>
      <c r="S243" s="23">
        <f>Q243*1.1+103</f>
        <v>2397.6000000000004</v>
      </c>
    </row>
    <row r="244" spans="1:19" s="14" customFormat="1" ht="12.75">
      <c r="A244" s="13" t="s">
        <v>77</v>
      </c>
      <c r="G244" s="14" t="s">
        <v>32</v>
      </c>
      <c r="L244" s="14">
        <v>1</v>
      </c>
      <c r="M244" s="14">
        <v>129</v>
      </c>
      <c r="P244" s="18">
        <f aca="true" t="shared" si="16" ref="P244:P250">L244*M244</f>
        <v>129</v>
      </c>
      <c r="S244" s="22"/>
    </row>
    <row r="245" spans="7:19" s="14" customFormat="1" ht="12.75">
      <c r="G245" s="14" t="s">
        <v>23</v>
      </c>
      <c r="L245" s="14">
        <v>0.5</v>
      </c>
      <c r="M245" s="14">
        <v>159</v>
      </c>
      <c r="P245" s="18">
        <f t="shared" si="16"/>
        <v>79.5</v>
      </c>
      <c r="S245" s="22"/>
    </row>
    <row r="246" spans="7:19" s="14" customFormat="1" ht="12.75">
      <c r="G246" s="14" t="s">
        <v>56</v>
      </c>
      <c r="L246" s="14">
        <v>2</v>
      </c>
      <c r="M246" s="14">
        <v>129</v>
      </c>
      <c r="P246" s="18">
        <f t="shared" si="16"/>
        <v>258</v>
      </c>
      <c r="S246" s="22"/>
    </row>
    <row r="247" spans="7:19" s="14" customFormat="1" ht="12.75">
      <c r="G247" s="14" t="s">
        <v>35</v>
      </c>
      <c r="L247" s="14">
        <v>0.5</v>
      </c>
      <c r="M247" s="14">
        <v>309</v>
      </c>
      <c r="P247" s="18">
        <f t="shared" si="16"/>
        <v>154.5</v>
      </c>
      <c r="S247" s="22"/>
    </row>
    <row r="248" spans="6:19" s="14" customFormat="1" ht="12.75">
      <c r="F248" s="15"/>
      <c r="G248" s="15" t="s">
        <v>78</v>
      </c>
      <c r="H248" s="15"/>
      <c r="I248" s="15"/>
      <c r="J248" s="15"/>
      <c r="K248" s="15"/>
      <c r="L248" s="15">
        <v>1</v>
      </c>
      <c r="M248" s="15">
        <v>0</v>
      </c>
      <c r="N248" s="15"/>
      <c r="O248" s="15"/>
      <c r="P248" s="16">
        <f t="shared" si="16"/>
        <v>0</v>
      </c>
      <c r="S248" s="22"/>
    </row>
    <row r="249" spans="7:19" s="14" customFormat="1" ht="12.75">
      <c r="G249" s="14" t="s">
        <v>27</v>
      </c>
      <c r="L249" s="14">
        <v>0.5</v>
      </c>
      <c r="M249" s="14">
        <v>219</v>
      </c>
      <c r="P249" s="18">
        <f t="shared" si="16"/>
        <v>109.5</v>
      </c>
      <c r="S249" s="22"/>
    </row>
    <row r="250" spans="7:19" s="14" customFormat="1" ht="12.75">
      <c r="G250" s="14" t="s">
        <v>31</v>
      </c>
      <c r="L250" s="14">
        <v>1</v>
      </c>
      <c r="M250" s="14">
        <v>99</v>
      </c>
      <c r="P250" s="18">
        <f t="shared" si="16"/>
        <v>99</v>
      </c>
      <c r="S250" s="22"/>
    </row>
    <row r="251" spans="7:19" s="14" customFormat="1" ht="12.75">
      <c r="G251" s="14" t="s">
        <v>20</v>
      </c>
      <c r="L251" s="14">
        <v>1</v>
      </c>
      <c r="M251" s="14">
        <v>169</v>
      </c>
      <c r="P251" s="18">
        <f>L251*M251</f>
        <v>169</v>
      </c>
      <c r="S251" s="22"/>
    </row>
    <row r="252" spans="7:19" s="14" customFormat="1" ht="12.75">
      <c r="G252" s="14" t="s">
        <v>21</v>
      </c>
      <c r="L252" s="14">
        <v>1</v>
      </c>
      <c r="M252" s="14">
        <v>179</v>
      </c>
      <c r="P252" s="18">
        <f>L252*M252</f>
        <v>179</v>
      </c>
      <c r="Q252" s="14" t="s">
        <v>148</v>
      </c>
      <c r="S252" s="22"/>
    </row>
    <row r="253" spans="7:19" s="14" customFormat="1" ht="12.75">
      <c r="G253" s="14" t="s">
        <v>36</v>
      </c>
      <c r="L253" s="14">
        <v>1</v>
      </c>
      <c r="M253" s="14">
        <v>129</v>
      </c>
      <c r="P253" s="18">
        <f>L253*M253</f>
        <v>129</v>
      </c>
      <c r="S253" s="22"/>
    </row>
    <row r="254" spans="7:19" s="14" customFormat="1" ht="12.75">
      <c r="G254" s="14" t="s">
        <v>108</v>
      </c>
      <c r="L254" s="14">
        <v>0.5</v>
      </c>
      <c r="P254" s="18"/>
      <c r="S254" s="22"/>
    </row>
    <row r="255" spans="7:19" s="14" customFormat="1" ht="12.75">
      <c r="G255" s="14" t="s">
        <v>42</v>
      </c>
      <c r="L255" s="14">
        <v>0.5</v>
      </c>
      <c r="P255" s="18"/>
      <c r="S255" s="22"/>
    </row>
    <row r="256" spans="7:19" s="14" customFormat="1" ht="12.75">
      <c r="G256" s="14" t="s">
        <v>159</v>
      </c>
      <c r="L256" s="14">
        <v>0.5</v>
      </c>
      <c r="P256" s="18"/>
      <c r="S256" s="22"/>
    </row>
    <row r="257" spans="17:19" s="5" customFormat="1" ht="13.5" thickBot="1">
      <c r="Q257" s="5">
        <f>SUM(P244:P250)</f>
        <v>829.5</v>
      </c>
      <c r="S257" s="23">
        <f>Q257*1.15</f>
        <v>953.925</v>
      </c>
    </row>
    <row r="258" spans="1:19" s="14" customFormat="1" ht="12.75">
      <c r="A258" s="13" t="s">
        <v>79</v>
      </c>
      <c r="G258" s="15" t="s">
        <v>39</v>
      </c>
      <c r="H258" s="15"/>
      <c r="I258" s="15"/>
      <c r="J258" s="15"/>
      <c r="K258" s="15"/>
      <c r="L258" s="15">
        <v>0.5</v>
      </c>
      <c r="M258" s="15">
        <v>0</v>
      </c>
      <c r="N258" s="15"/>
      <c r="O258" s="15"/>
      <c r="P258" s="16">
        <f aca="true" t="shared" si="17" ref="P258:P265">L258*M258</f>
        <v>0</v>
      </c>
      <c r="S258" s="22"/>
    </row>
    <row r="259" spans="7:19" s="14" customFormat="1" ht="12.75">
      <c r="G259" s="14" t="s">
        <v>18</v>
      </c>
      <c r="L259" s="14">
        <v>0.5</v>
      </c>
      <c r="M259" s="14">
        <v>209</v>
      </c>
      <c r="P259" s="18">
        <f t="shared" si="17"/>
        <v>104.5</v>
      </c>
      <c r="S259" s="22"/>
    </row>
    <row r="260" spans="7:19" s="14" customFormat="1" ht="12.75">
      <c r="G260" s="15" t="s">
        <v>71</v>
      </c>
      <c r="H260" s="15"/>
      <c r="I260" s="15"/>
      <c r="J260" s="15"/>
      <c r="K260" s="15"/>
      <c r="L260" s="15">
        <v>0.5</v>
      </c>
      <c r="M260" s="15">
        <v>0</v>
      </c>
      <c r="N260" s="15"/>
      <c r="O260" s="15"/>
      <c r="P260" s="16">
        <f t="shared" si="17"/>
        <v>0</v>
      </c>
      <c r="Q260" s="14" t="s">
        <v>81</v>
      </c>
      <c r="S260" s="22"/>
    </row>
    <row r="261" spans="7:19" s="14" customFormat="1" ht="12.75">
      <c r="G261" s="15" t="s">
        <v>19</v>
      </c>
      <c r="H261" s="15"/>
      <c r="I261" s="15"/>
      <c r="J261" s="15"/>
      <c r="K261" s="15"/>
      <c r="L261" s="15">
        <v>0.5</v>
      </c>
      <c r="M261" s="15">
        <v>0</v>
      </c>
      <c r="N261" s="15"/>
      <c r="O261" s="15"/>
      <c r="P261" s="16">
        <f t="shared" si="17"/>
        <v>0</v>
      </c>
      <c r="S261" s="22"/>
    </row>
    <row r="262" spans="7:19" s="14" customFormat="1" ht="12.75">
      <c r="G262" s="17" t="s">
        <v>59</v>
      </c>
      <c r="H262" s="17"/>
      <c r="I262" s="17"/>
      <c r="J262" s="17"/>
      <c r="K262" s="17"/>
      <c r="L262" s="17">
        <v>0.5</v>
      </c>
      <c r="M262" s="17">
        <v>149</v>
      </c>
      <c r="N262" s="17"/>
      <c r="O262" s="17"/>
      <c r="P262" s="18">
        <f t="shared" si="17"/>
        <v>74.5</v>
      </c>
      <c r="Q262" s="17"/>
      <c r="S262" s="22"/>
    </row>
    <row r="263" spans="7:19" s="14" customFormat="1" ht="12.75">
      <c r="G263" s="17" t="s">
        <v>131</v>
      </c>
      <c r="H263" s="17"/>
      <c r="I263" s="17"/>
      <c r="J263" s="17"/>
      <c r="K263" s="17"/>
      <c r="L263" s="17">
        <v>0.5</v>
      </c>
      <c r="M263" s="17">
        <v>269</v>
      </c>
      <c r="N263" s="17"/>
      <c r="O263" s="17"/>
      <c r="P263" s="18">
        <f t="shared" si="17"/>
        <v>134.5</v>
      </c>
      <c r="Q263" s="17"/>
      <c r="S263" s="22"/>
    </row>
    <row r="264" spans="7:19" s="14" customFormat="1" ht="12.75">
      <c r="G264" s="14" t="s">
        <v>35</v>
      </c>
      <c r="L264" s="14">
        <v>0.5</v>
      </c>
      <c r="M264" s="14">
        <v>309</v>
      </c>
      <c r="P264" s="18">
        <f t="shared" si="17"/>
        <v>154.5</v>
      </c>
      <c r="S264" s="22"/>
    </row>
    <row r="265" spans="7:19" s="14" customFormat="1" ht="12.75">
      <c r="G265" s="15" t="s">
        <v>15</v>
      </c>
      <c r="H265" s="15"/>
      <c r="I265" s="15"/>
      <c r="J265" s="15"/>
      <c r="K265" s="15"/>
      <c r="L265" s="15">
        <v>0.5</v>
      </c>
      <c r="M265" s="15">
        <v>0</v>
      </c>
      <c r="N265" s="15"/>
      <c r="O265" s="15"/>
      <c r="P265" s="16">
        <f t="shared" si="17"/>
        <v>0</v>
      </c>
      <c r="S265" s="22"/>
    </row>
    <row r="266" spans="17:19" s="5" customFormat="1" ht="13.5" customHeight="1" thickBot="1">
      <c r="Q266" s="5">
        <f>SUM(P258:P265)</f>
        <v>468</v>
      </c>
      <c r="S266" s="23">
        <f>Q266*1.15</f>
        <v>538.1999999999999</v>
      </c>
    </row>
    <row r="267" spans="1:16" ht="12.75">
      <c r="A267" s="7" t="s">
        <v>82</v>
      </c>
      <c r="G267" t="s">
        <v>15</v>
      </c>
      <c r="L267">
        <v>2</v>
      </c>
      <c r="M267">
        <v>0</v>
      </c>
      <c r="P267" s="4">
        <f>L267*M267</f>
        <v>0</v>
      </c>
    </row>
    <row r="268" spans="7:16" ht="12.75">
      <c r="G268" t="s">
        <v>27</v>
      </c>
      <c r="L268">
        <v>1</v>
      </c>
      <c r="M268">
        <v>219</v>
      </c>
      <c r="P268" s="4">
        <f>L268*M268</f>
        <v>219</v>
      </c>
    </row>
    <row r="269" spans="7:16" ht="12.75">
      <c r="G269" t="s">
        <v>21</v>
      </c>
      <c r="L269">
        <v>1</v>
      </c>
      <c r="M269">
        <v>179</v>
      </c>
      <c r="P269" s="4">
        <f>L269*M269</f>
        <v>179</v>
      </c>
    </row>
    <row r="270" spans="7:16" ht="12.75">
      <c r="G270" t="s">
        <v>32</v>
      </c>
      <c r="L270">
        <v>1</v>
      </c>
      <c r="M270">
        <v>129</v>
      </c>
      <c r="P270" s="4">
        <f>L270*M270</f>
        <v>129</v>
      </c>
    </row>
    <row r="271" spans="7:12" ht="12.75">
      <c r="G271" t="s">
        <v>83</v>
      </c>
      <c r="L271">
        <v>1</v>
      </c>
    </row>
    <row r="272" spans="7:16" ht="12.75">
      <c r="G272" t="s">
        <v>20</v>
      </c>
      <c r="L272">
        <v>1</v>
      </c>
      <c r="M272">
        <v>169</v>
      </c>
      <c r="P272" s="4">
        <f>L272*M272</f>
        <v>169</v>
      </c>
    </row>
    <row r="273" spans="17:19" s="5" customFormat="1" ht="13.5" thickBot="1">
      <c r="Q273" s="5">
        <f>SUM(P267:P272)</f>
        <v>696</v>
      </c>
      <c r="S273" s="23">
        <f>Q273*1.15</f>
        <v>800.4</v>
      </c>
    </row>
    <row r="274" spans="1:16" ht="12.75">
      <c r="A274" s="7" t="s">
        <v>84</v>
      </c>
      <c r="G274" t="s">
        <v>30</v>
      </c>
      <c r="L274">
        <v>1</v>
      </c>
      <c r="M274">
        <v>89</v>
      </c>
      <c r="P274" s="4">
        <f aca="true" t="shared" si="18" ref="P274:P282">L274*M274</f>
        <v>89</v>
      </c>
    </row>
    <row r="275" spans="7:16" ht="12.75">
      <c r="G275" t="s">
        <v>31</v>
      </c>
      <c r="L275">
        <v>2</v>
      </c>
      <c r="M275">
        <v>99</v>
      </c>
      <c r="P275" s="4">
        <f t="shared" si="18"/>
        <v>198</v>
      </c>
    </row>
    <row r="276" spans="7:16" ht="12.75">
      <c r="G276" t="s">
        <v>32</v>
      </c>
      <c r="L276">
        <v>3</v>
      </c>
      <c r="M276">
        <v>129</v>
      </c>
      <c r="P276" s="4">
        <f t="shared" si="18"/>
        <v>387</v>
      </c>
    </row>
    <row r="277" spans="7:16" ht="12.75">
      <c r="G277" t="s">
        <v>36</v>
      </c>
      <c r="L277">
        <v>3</v>
      </c>
      <c r="M277">
        <v>170</v>
      </c>
      <c r="P277" s="4">
        <f t="shared" si="18"/>
        <v>510</v>
      </c>
    </row>
    <row r="278" spans="7:16" ht="12.75">
      <c r="G278" t="s">
        <v>18</v>
      </c>
      <c r="L278">
        <v>2</v>
      </c>
      <c r="M278">
        <v>209</v>
      </c>
      <c r="P278" s="4">
        <f t="shared" si="18"/>
        <v>418</v>
      </c>
    </row>
    <row r="279" spans="7:16" ht="12.75">
      <c r="G279" t="s">
        <v>23</v>
      </c>
      <c r="L279">
        <v>2</v>
      </c>
      <c r="M279">
        <v>163</v>
      </c>
      <c r="P279" s="4">
        <f t="shared" si="18"/>
        <v>326</v>
      </c>
    </row>
    <row r="280" spans="7:16" ht="12.75">
      <c r="G280" t="s">
        <v>55</v>
      </c>
      <c r="L280">
        <v>4</v>
      </c>
      <c r="M280">
        <v>225</v>
      </c>
      <c r="P280" s="4">
        <f t="shared" si="18"/>
        <v>900</v>
      </c>
    </row>
    <row r="281" spans="7:16" ht="12.75">
      <c r="G281" t="s">
        <v>39</v>
      </c>
      <c r="L281">
        <v>2</v>
      </c>
      <c r="M281">
        <v>159</v>
      </c>
      <c r="P281" s="4">
        <f t="shared" si="18"/>
        <v>318</v>
      </c>
    </row>
    <row r="282" spans="7:16" ht="12.75">
      <c r="G282" t="s">
        <v>20</v>
      </c>
      <c r="L282">
        <v>1</v>
      </c>
      <c r="M282">
        <v>135</v>
      </c>
      <c r="P282" s="4">
        <f t="shared" si="18"/>
        <v>135</v>
      </c>
    </row>
    <row r="283" spans="17:19" s="5" customFormat="1" ht="13.5" thickBot="1">
      <c r="Q283" s="5">
        <f>SUM(P274:P282)</f>
        <v>3281</v>
      </c>
      <c r="S283" s="23"/>
    </row>
    <row r="284" spans="1:16" ht="12.75">
      <c r="A284" s="7" t="s">
        <v>85</v>
      </c>
      <c r="G284" t="s">
        <v>15</v>
      </c>
      <c r="L284">
        <v>2</v>
      </c>
      <c r="M284">
        <v>369</v>
      </c>
      <c r="P284" s="4">
        <f>L284*M284</f>
        <v>738</v>
      </c>
    </row>
    <row r="285" spans="7:16" ht="12.75">
      <c r="G285" t="s">
        <v>31</v>
      </c>
      <c r="L285">
        <v>1</v>
      </c>
      <c r="M285">
        <v>99</v>
      </c>
      <c r="P285" s="4">
        <f>L285*M285</f>
        <v>99</v>
      </c>
    </row>
    <row r="286" spans="7:16" ht="12.75">
      <c r="G286" t="s">
        <v>35</v>
      </c>
      <c r="L286">
        <v>1</v>
      </c>
      <c r="M286">
        <v>307</v>
      </c>
      <c r="P286" s="4">
        <f>L286*M286</f>
        <v>307</v>
      </c>
    </row>
    <row r="287" spans="7:16" ht="12.75">
      <c r="G287" t="s">
        <v>16</v>
      </c>
      <c r="N287">
        <v>1</v>
      </c>
      <c r="O287">
        <v>50</v>
      </c>
      <c r="P287">
        <f>N287*O287</f>
        <v>50</v>
      </c>
    </row>
    <row r="288" spans="17:19" s="5" customFormat="1" ht="13.5" thickBot="1">
      <c r="Q288" s="5">
        <f>SUM(P284:P287)</f>
        <v>1194</v>
      </c>
      <c r="S288" s="23"/>
    </row>
    <row r="289" spans="1:16" ht="12.75">
      <c r="A289" s="7" t="s">
        <v>86</v>
      </c>
      <c r="G289" t="s">
        <v>19</v>
      </c>
      <c r="L289">
        <v>4</v>
      </c>
      <c r="M289">
        <v>213</v>
      </c>
      <c r="P289" s="4">
        <f>L289*M289</f>
        <v>852</v>
      </c>
    </row>
    <row r="290" spans="17:19" s="5" customFormat="1" ht="13.5" thickBot="1">
      <c r="Q290" s="5">
        <f>SUM(P289)</f>
        <v>852</v>
      </c>
      <c r="S290" s="23"/>
    </row>
    <row r="291" spans="1:16" ht="12.75">
      <c r="A291" s="7" t="s">
        <v>87</v>
      </c>
      <c r="G291" t="s">
        <v>27</v>
      </c>
      <c r="L291">
        <v>2</v>
      </c>
      <c r="M291">
        <v>213</v>
      </c>
      <c r="P291" s="4">
        <f aca="true" t="shared" si="19" ref="P291:P298">L291*M291</f>
        <v>426</v>
      </c>
    </row>
    <row r="292" spans="7:16" ht="12.75">
      <c r="G292" t="s">
        <v>21</v>
      </c>
      <c r="L292">
        <v>1</v>
      </c>
      <c r="M292">
        <v>180</v>
      </c>
      <c r="P292" s="4">
        <f t="shared" si="19"/>
        <v>180</v>
      </c>
    </row>
    <row r="293" spans="7:16" ht="12.75">
      <c r="G293" t="s">
        <v>18</v>
      </c>
      <c r="L293">
        <v>1</v>
      </c>
      <c r="M293">
        <v>209</v>
      </c>
      <c r="P293" s="4">
        <f t="shared" si="19"/>
        <v>209</v>
      </c>
    </row>
    <row r="294" spans="7:16" ht="12.75">
      <c r="G294" t="s">
        <v>36</v>
      </c>
      <c r="L294">
        <v>1</v>
      </c>
      <c r="M294">
        <v>170</v>
      </c>
      <c r="P294" s="4">
        <f t="shared" si="19"/>
        <v>170</v>
      </c>
    </row>
    <row r="295" spans="7:16" ht="12.75">
      <c r="G295" t="s">
        <v>20</v>
      </c>
      <c r="L295">
        <v>1</v>
      </c>
      <c r="M295">
        <v>135</v>
      </c>
      <c r="P295" s="4">
        <f t="shared" si="19"/>
        <v>135</v>
      </c>
    </row>
    <row r="296" spans="7:16" ht="12.75">
      <c r="G296" t="s">
        <v>35</v>
      </c>
      <c r="L296">
        <v>1</v>
      </c>
      <c r="M296">
        <v>307</v>
      </c>
      <c r="P296" s="4">
        <f t="shared" si="19"/>
        <v>307</v>
      </c>
    </row>
    <row r="297" spans="7:16" ht="12.75">
      <c r="G297" t="s">
        <v>43</v>
      </c>
      <c r="L297">
        <v>1</v>
      </c>
      <c r="P297" s="4">
        <f t="shared" si="19"/>
        <v>0</v>
      </c>
    </row>
    <row r="298" spans="7:16" ht="12.75">
      <c r="G298" t="s">
        <v>44</v>
      </c>
      <c r="L298">
        <v>1</v>
      </c>
      <c r="P298" s="4">
        <f t="shared" si="19"/>
        <v>0</v>
      </c>
    </row>
    <row r="299" spans="7:16" ht="12.75">
      <c r="G299" t="s">
        <v>16</v>
      </c>
      <c r="N299">
        <v>1</v>
      </c>
      <c r="O299">
        <v>50</v>
      </c>
      <c r="P299">
        <f>N299*O299</f>
        <v>50</v>
      </c>
    </row>
    <row r="300" spans="7:16" ht="12.75">
      <c r="G300" t="s">
        <v>103</v>
      </c>
      <c r="L300">
        <v>0.5</v>
      </c>
      <c r="M300">
        <v>139</v>
      </c>
      <c r="P300" s="4">
        <f>L300*M300</f>
        <v>69.5</v>
      </c>
    </row>
    <row r="301" spans="17:19" s="5" customFormat="1" ht="13.5" thickBot="1">
      <c r="Q301" s="5">
        <f>SUM(P291:P300)</f>
        <v>1546.5</v>
      </c>
      <c r="S301" s="23"/>
    </row>
    <row r="302" spans="1:16" ht="12.75">
      <c r="A302" s="7" t="s">
        <v>45</v>
      </c>
      <c r="B302">
        <v>2</v>
      </c>
      <c r="G302" t="s">
        <v>39</v>
      </c>
      <c r="L302">
        <v>0.5</v>
      </c>
      <c r="M302">
        <v>159</v>
      </c>
      <c r="P302" s="4">
        <f aca="true" t="shared" si="20" ref="P302:P308">L302*M302</f>
        <v>79.5</v>
      </c>
    </row>
    <row r="303" spans="7:16" ht="12.75">
      <c r="G303" t="s">
        <v>18</v>
      </c>
      <c r="L303">
        <v>0.5</v>
      </c>
      <c r="M303">
        <v>209</v>
      </c>
      <c r="P303" s="4">
        <f t="shared" si="20"/>
        <v>104.5</v>
      </c>
    </row>
    <row r="304" spans="7:16" ht="12.75">
      <c r="G304" t="s">
        <v>23</v>
      </c>
      <c r="L304">
        <v>0.5</v>
      </c>
      <c r="M304">
        <v>163</v>
      </c>
      <c r="P304" s="4">
        <f t="shared" si="20"/>
        <v>81.5</v>
      </c>
    </row>
    <row r="305" spans="7:16" ht="12.75">
      <c r="G305" t="s">
        <v>30</v>
      </c>
      <c r="L305">
        <v>0.5</v>
      </c>
      <c r="M305">
        <v>89</v>
      </c>
      <c r="P305" s="4">
        <f t="shared" si="20"/>
        <v>44.5</v>
      </c>
    </row>
    <row r="306" spans="7:16" ht="12.75">
      <c r="G306" t="s">
        <v>31</v>
      </c>
      <c r="L306">
        <v>0.5</v>
      </c>
      <c r="M306">
        <v>99</v>
      </c>
      <c r="P306" s="4">
        <f t="shared" si="20"/>
        <v>49.5</v>
      </c>
    </row>
    <row r="307" spans="7:16" ht="12.75">
      <c r="G307" t="s">
        <v>78</v>
      </c>
      <c r="L307">
        <v>1</v>
      </c>
      <c r="M307">
        <v>70</v>
      </c>
      <c r="P307" s="4">
        <f t="shared" si="20"/>
        <v>70</v>
      </c>
    </row>
    <row r="308" spans="7:16" ht="12.75">
      <c r="G308" t="s">
        <v>20</v>
      </c>
      <c r="L308">
        <v>0.5</v>
      </c>
      <c r="M308">
        <v>135</v>
      </c>
      <c r="P308" s="4">
        <f t="shared" si="20"/>
        <v>67.5</v>
      </c>
    </row>
    <row r="309" spans="17:19" s="5" customFormat="1" ht="13.5" thickBot="1">
      <c r="Q309" s="5">
        <f>SUM(P302:P308)</f>
        <v>497</v>
      </c>
      <c r="S309" s="23"/>
    </row>
    <row r="310" spans="1:19" s="14" customFormat="1" ht="12.75">
      <c r="A310" s="13" t="s">
        <v>88</v>
      </c>
      <c r="G310" s="15" t="s">
        <v>15</v>
      </c>
      <c r="H310" s="15"/>
      <c r="I310" s="15"/>
      <c r="J310" s="15"/>
      <c r="K310" s="15"/>
      <c r="L310" s="15">
        <v>1</v>
      </c>
      <c r="M310" s="15">
        <v>0</v>
      </c>
      <c r="N310" s="15"/>
      <c r="O310" s="15"/>
      <c r="P310" s="16">
        <f>L310*M310</f>
        <v>0</v>
      </c>
      <c r="S310" s="22"/>
    </row>
    <row r="311" spans="7:19" s="14" customFormat="1" ht="12.75">
      <c r="G311" s="14" t="s">
        <v>16</v>
      </c>
      <c r="N311" s="14">
        <v>2</v>
      </c>
      <c r="O311" s="14">
        <v>59</v>
      </c>
      <c r="P311" s="14">
        <f>N311*O311</f>
        <v>118</v>
      </c>
      <c r="S311" s="22"/>
    </row>
    <row r="312" spans="7:19" s="14" customFormat="1" ht="12.75">
      <c r="G312" s="14" t="s">
        <v>136</v>
      </c>
      <c r="L312" s="14">
        <v>1</v>
      </c>
      <c r="M312" s="14">
        <v>99</v>
      </c>
      <c r="P312" s="18">
        <f>L312*M312</f>
        <v>99</v>
      </c>
      <c r="S312" s="22"/>
    </row>
    <row r="313" spans="7:19" s="14" customFormat="1" ht="12.75">
      <c r="G313" s="14" t="s">
        <v>30</v>
      </c>
      <c r="L313" s="14">
        <v>1</v>
      </c>
      <c r="M313" s="14">
        <v>89</v>
      </c>
      <c r="P313" s="18">
        <f>L313*M313</f>
        <v>89</v>
      </c>
      <c r="S313" s="22"/>
    </row>
    <row r="314" spans="7:19" s="14" customFormat="1" ht="12.75">
      <c r="G314" s="14" t="s">
        <v>31</v>
      </c>
      <c r="L314" s="14">
        <v>1</v>
      </c>
      <c r="M314" s="14">
        <v>99</v>
      </c>
      <c r="P314" s="18">
        <f>L314*M314</f>
        <v>99</v>
      </c>
      <c r="S314" s="22"/>
    </row>
    <row r="315" spans="7:19" s="14" customFormat="1" ht="12.75">
      <c r="G315" s="14" t="s">
        <v>138</v>
      </c>
      <c r="L315" s="14">
        <v>1</v>
      </c>
      <c r="M315" s="14">
        <v>89</v>
      </c>
      <c r="P315" s="18">
        <f>L315*M315</f>
        <v>89</v>
      </c>
      <c r="S315" s="22"/>
    </row>
    <row r="316" spans="7:19" s="14" customFormat="1" ht="12.75">
      <c r="G316" s="14" t="s">
        <v>23</v>
      </c>
      <c r="L316" s="14">
        <v>1</v>
      </c>
      <c r="M316" s="14">
        <v>159</v>
      </c>
      <c r="P316" s="18">
        <f>L316*M316</f>
        <v>159</v>
      </c>
      <c r="S316" s="22"/>
    </row>
    <row r="317" spans="7:19" s="14" customFormat="1" ht="12.75">
      <c r="G317" s="14" t="s">
        <v>32</v>
      </c>
      <c r="L317" s="14">
        <v>2</v>
      </c>
      <c r="M317" s="14">
        <v>129</v>
      </c>
      <c r="P317" s="18">
        <f>L317*M317</f>
        <v>258</v>
      </c>
      <c r="S317" s="22"/>
    </row>
    <row r="318" spans="17:19" s="5" customFormat="1" ht="13.5" thickBot="1">
      <c r="Q318" s="5">
        <f>SUM(P310:P317)</f>
        <v>911</v>
      </c>
      <c r="S318" s="23">
        <f>Q318*1.1</f>
        <v>1002.1000000000001</v>
      </c>
    </row>
    <row r="319" spans="1:19" s="14" customFormat="1" ht="12.75">
      <c r="A319" s="13" t="s">
        <v>89</v>
      </c>
      <c r="G319" s="14" t="s">
        <v>21</v>
      </c>
      <c r="L319" s="14">
        <v>1</v>
      </c>
      <c r="M319" s="14">
        <v>179</v>
      </c>
      <c r="P319" s="18">
        <f>L319*M319</f>
        <v>179</v>
      </c>
      <c r="S319" s="22"/>
    </row>
    <row r="320" spans="7:19" s="14" customFormat="1" ht="12.75">
      <c r="G320" s="14" t="s">
        <v>23</v>
      </c>
      <c r="L320" s="14">
        <v>2</v>
      </c>
      <c r="M320" s="14">
        <v>159</v>
      </c>
      <c r="P320" s="18">
        <f aca="true" t="shared" si="21" ref="P320:P330">L320*M320</f>
        <v>318</v>
      </c>
      <c r="S320" s="22"/>
    </row>
    <row r="321" spans="7:19" s="14" customFormat="1" ht="12.75">
      <c r="G321" s="14" t="s">
        <v>55</v>
      </c>
      <c r="L321" s="14">
        <v>1</v>
      </c>
      <c r="M321" s="14">
        <v>229</v>
      </c>
      <c r="P321" s="18">
        <f t="shared" si="21"/>
        <v>229</v>
      </c>
      <c r="S321" s="22"/>
    </row>
    <row r="322" spans="7:19" s="14" customFormat="1" ht="12.75">
      <c r="G322" s="14" t="s">
        <v>65</v>
      </c>
      <c r="L322" s="14">
        <v>2</v>
      </c>
      <c r="M322" s="14">
        <v>129</v>
      </c>
      <c r="P322" s="18">
        <f t="shared" si="21"/>
        <v>258</v>
      </c>
      <c r="S322" s="22"/>
    </row>
    <row r="323" spans="7:19" s="14" customFormat="1" ht="12.75">
      <c r="G323" s="14" t="s">
        <v>144</v>
      </c>
      <c r="L323" s="14">
        <v>1</v>
      </c>
      <c r="M323" s="14">
        <v>179</v>
      </c>
      <c r="P323" s="18">
        <f t="shared" si="21"/>
        <v>179</v>
      </c>
      <c r="S323" s="22"/>
    </row>
    <row r="324" spans="7:19" s="14" customFormat="1" ht="12.75">
      <c r="G324" s="14" t="s">
        <v>20</v>
      </c>
      <c r="L324" s="14">
        <v>1</v>
      </c>
      <c r="M324" s="14">
        <v>169</v>
      </c>
      <c r="P324" s="18">
        <f t="shared" si="21"/>
        <v>169</v>
      </c>
      <c r="S324" s="22"/>
    </row>
    <row r="325" spans="7:19" s="14" customFormat="1" ht="12.75">
      <c r="G325" s="14" t="s">
        <v>30</v>
      </c>
      <c r="L325" s="14">
        <v>1</v>
      </c>
      <c r="M325" s="14">
        <v>89</v>
      </c>
      <c r="P325" s="18">
        <f t="shared" si="21"/>
        <v>89</v>
      </c>
      <c r="S325" s="22"/>
    </row>
    <row r="326" spans="7:19" s="14" customFormat="1" ht="12.75">
      <c r="G326" s="14" t="s">
        <v>31</v>
      </c>
      <c r="L326" s="14">
        <v>1</v>
      </c>
      <c r="M326" s="14">
        <v>99</v>
      </c>
      <c r="P326" s="18">
        <f t="shared" si="21"/>
        <v>99</v>
      </c>
      <c r="S326" s="22"/>
    </row>
    <row r="327" spans="7:19" s="14" customFormat="1" ht="12.75">
      <c r="G327" s="14" t="s">
        <v>16</v>
      </c>
      <c r="N327" s="14">
        <v>3</v>
      </c>
      <c r="O327" s="14">
        <v>59</v>
      </c>
      <c r="P327" s="18">
        <f t="shared" si="21"/>
        <v>0</v>
      </c>
      <c r="S327" s="22"/>
    </row>
    <row r="328" spans="7:19" s="14" customFormat="1" ht="12.75">
      <c r="G328" s="14" t="s">
        <v>39</v>
      </c>
      <c r="L328" s="14">
        <v>1</v>
      </c>
      <c r="M328" s="14">
        <v>159</v>
      </c>
      <c r="P328" s="18">
        <f t="shared" si="21"/>
        <v>159</v>
      </c>
      <c r="S328" s="22"/>
    </row>
    <row r="329" spans="7:19" s="14" customFormat="1" ht="12.75">
      <c r="G329" s="15" t="s">
        <v>19</v>
      </c>
      <c r="H329" s="15"/>
      <c r="I329" s="15"/>
      <c r="J329" s="15"/>
      <c r="K329" s="15"/>
      <c r="L329" s="15">
        <v>1</v>
      </c>
      <c r="M329" s="15">
        <v>0</v>
      </c>
      <c r="N329" s="15"/>
      <c r="O329" s="15"/>
      <c r="P329" s="16">
        <f>L329*M329</f>
        <v>0</v>
      </c>
      <c r="S329" s="22"/>
    </row>
    <row r="330" spans="7:19" s="14" customFormat="1" ht="12.75">
      <c r="G330" s="14" t="s">
        <v>27</v>
      </c>
      <c r="L330" s="14">
        <v>1</v>
      </c>
      <c r="M330" s="14">
        <v>219</v>
      </c>
      <c r="P330" s="18">
        <f t="shared" si="21"/>
        <v>219</v>
      </c>
      <c r="S330" s="22"/>
    </row>
    <row r="331" spans="17:19" s="5" customFormat="1" ht="13.5" thickBot="1">
      <c r="Q331" s="5">
        <f>SUM(P319:P330)</f>
        <v>1898</v>
      </c>
      <c r="S331" s="23">
        <f>Q331*1.1</f>
        <v>2087.8</v>
      </c>
    </row>
    <row r="332" spans="1:16" ht="12.75">
      <c r="A332" s="7" t="s">
        <v>91</v>
      </c>
      <c r="G332" t="s">
        <v>19</v>
      </c>
      <c r="L332">
        <v>2</v>
      </c>
      <c r="M332">
        <v>213</v>
      </c>
      <c r="P332" s="4">
        <f>L332*M332</f>
        <v>426</v>
      </c>
    </row>
    <row r="333" spans="7:16" ht="12.75">
      <c r="G333" t="s">
        <v>16</v>
      </c>
      <c r="N333">
        <v>2</v>
      </c>
      <c r="O333">
        <v>50</v>
      </c>
      <c r="P333">
        <f>N333*O333</f>
        <v>100</v>
      </c>
    </row>
    <row r="334" spans="7:16" ht="12.75">
      <c r="G334" t="s">
        <v>15</v>
      </c>
      <c r="L334">
        <v>0.5</v>
      </c>
      <c r="M334">
        <v>369</v>
      </c>
      <c r="P334" s="4">
        <f>L334*M334</f>
        <v>184.5</v>
      </c>
    </row>
    <row r="335" spans="7:16" ht="12.75">
      <c r="G335" t="s">
        <v>18</v>
      </c>
      <c r="L335">
        <v>1</v>
      </c>
      <c r="M335">
        <v>209</v>
      </c>
      <c r="P335" s="4">
        <f>L335*M335</f>
        <v>209</v>
      </c>
    </row>
    <row r="336" spans="7:16" ht="12.75">
      <c r="G336" t="s">
        <v>30</v>
      </c>
      <c r="L336">
        <v>1</v>
      </c>
      <c r="M336">
        <v>89</v>
      </c>
      <c r="P336" s="4">
        <f>L336*M336</f>
        <v>89</v>
      </c>
    </row>
    <row r="337" spans="7:16" ht="12.75">
      <c r="G337" t="s">
        <v>31</v>
      </c>
      <c r="L337">
        <v>1</v>
      </c>
      <c r="M337">
        <v>99</v>
      </c>
      <c r="P337" s="4">
        <f>L337*M337</f>
        <v>99</v>
      </c>
    </row>
    <row r="338" spans="7:16" ht="12.75">
      <c r="G338" t="s">
        <v>32</v>
      </c>
      <c r="L338">
        <v>1</v>
      </c>
      <c r="M338">
        <v>129</v>
      </c>
      <c r="P338" s="4">
        <f>L338*M338</f>
        <v>129</v>
      </c>
    </row>
    <row r="339" spans="17:19" s="5" customFormat="1" ht="13.5" thickBot="1">
      <c r="Q339" s="5">
        <f>SUM(P332:P338)</f>
        <v>1236.5</v>
      </c>
      <c r="S339" s="23"/>
    </row>
    <row r="340" spans="1:16" ht="12.75">
      <c r="A340" s="7" t="s">
        <v>92</v>
      </c>
      <c r="G340" t="s">
        <v>56</v>
      </c>
      <c r="L340">
        <v>5</v>
      </c>
      <c r="M340">
        <v>124</v>
      </c>
      <c r="P340" s="4">
        <f>L340*M340</f>
        <v>620</v>
      </c>
    </row>
    <row r="341" spans="17:19" s="5" customFormat="1" ht="13.5" thickBot="1">
      <c r="Q341" s="5">
        <f>SUM(P340)</f>
        <v>620</v>
      </c>
      <c r="S341" s="23"/>
    </row>
    <row r="342" spans="1:19" s="14" customFormat="1" ht="12.75">
      <c r="A342" s="13" t="s">
        <v>93</v>
      </c>
      <c r="G342" s="14" t="s">
        <v>39</v>
      </c>
      <c r="L342" s="14">
        <v>1</v>
      </c>
      <c r="M342" s="14">
        <v>0</v>
      </c>
      <c r="P342" s="18">
        <f aca="true" t="shared" si="22" ref="P342:P350">L342*M342</f>
        <v>0</v>
      </c>
      <c r="S342" s="22"/>
    </row>
    <row r="343" spans="1:19" s="14" customFormat="1" ht="12.75">
      <c r="A343" s="13"/>
      <c r="G343" s="19" t="s">
        <v>131</v>
      </c>
      <c r="L343" s="19">
        <v>1</v>
      </c>
      <c r="M343" s="19">
        <v>269</v>
      </c>
      <c r="P343" s="18">
        <f t="shared" si="22"/>
        <v>269</v>
      </c>
      <c r="S343" s="22"/>
    </row>
    <row r="344" spans="7:19" s="14" customFormat="1" ht="12.75">
      <c r="G344" s="14" t="s">
        <v>18</v>
      </c>
      <c r="L344" s="14">
        <v>2</v>
      </c>
      <c r="M344" s="14">
        <v>209</v>
      </c>
      <c r="P344" s="18">
        <f t="shared" si="22"/>
        <v>418</v>
      </c>
      <c r="S344" s="22"/>
    </row>
    <row r="345" spans="7:19" s="14" customFormat="1" ht="12.75">
      <c r="G345" s="14" t="s">
        <v>30</v>
      </c>
      <c r="L345" s="14">
        <v>2</v>
      </c>
      <c r="M345" s="14">
        <v>89</v>
      </c>
      <c r="P345" s="18">
        <f t="shared" si="22"/>
        <v>178</v>
      </c>
      <c r="S345" s="22"/>
    </row>
    <row r="346" spans="7:19" s="14" customFormat="1" ht="12.75">
      <c r="G346" s="14" t="s">
        <v>31</v>
      </c>
      <c r="L346" s="14">
        <v>1</v>
      </c>
      <c r="M346" s="14">
        <v>99</v>
      </c>
      <c r="P346" s="18">
        <f t="shared" si="22"/>
        <v>99</v>
      </c>
      <c r="S346" s="22"/>
    </row>
    <row r="347" spans="7:19" s="14" customFormat="1" ht="12.75">
      <c r="G347" s="14" t="s">
        <v>27</v>
      </c>
      <c r="L347" s="14">
        <v>1</v>
      </c>
      <c r="M347" s="14">
        <v>219</v>
      </c>
      <c r="P347" s="18">
        <f t="shared" si="22"/>
        <v>219</v>
      </c>
      <c r="S347" s="22"/>
    </row>
    <row r="348" spans="7:19" s="14" customFormat="1" ht="12.75">
      <c r="G348" s="14" t="s">
        <v>19</v>
      </c>
      <c r="L348" s="14">
        <v>1</v>
      </c>
      <c r="M348" s="14">
        <v>0</v>
      </c>
      <c r="P348" s="18">
        <f>L348*M348</f>
        <v>0</v>
      </c>
      <c r="S348" s="22"/>
    </row>
    <row r="349" spans="7:19" s="14" customFormat="1" ht="12.75">
      <c r="G349" s="14" t="s">
        <v>59</v>
      </c>
      <c r="L349" s="14">
        <v>1</v>
      </c>
      <c r="M349" s="14">
        <v>149</v>
      </c>
      <c r="P349" s="18">
        <f t="shared" si="22"/>
        <v>149</v>
      </c>
      <c r="S349" s="22"/>
    </row>
    <row r="350" spans="7:19" s="14" customFormat="1" ht="12.75">
      <c r="G350" s="14" t="s">
        <v>138</v>
      </c>
      <c r="L350" s="14">
        <v>1</v>
      </c>
      <c r="M350" s="14">
        <v>89</v>
      </c>
      <c r="P350" s="18">
        <f t="shared" si="22"/>
        <v>89</v>
      </c>
      <c r="S350" s="22"/>
    </row>
    <row r="351" spans="7:19" s="14" customFormat="1" ht="12.75">
      <c r="G351" s="14" t="s">
        <v>16</v>
      </c>
      <c r="N351" s="14">
        <v>2</v>
      </c>
      <c r="O351" s="14">
        <v>50</v>
      </c>
      <c r="P351" s="14">
        <f>N351*O351</f>
        <v>100</v>
      </c>
      <c r="S351" s="22"/>
    </row>
    <row r="352" spans="17:19" s="5" customFormat="1" ht="13.5" thickBot="1">
      <c r="Q352" s="5">
        <f>SUM(P342:P351)</f>
        <v>1521</v>
      </c>
      <c r="S352" s="23">
        <f>Q352*1.12</f>
        <v>1703.5200000000002</v>
      </c>
    </row>
    <row r="353" spans="1:16" ht="12.75">
      <c r="A353" s="7" t="s">
        <v>94</v>
      </c>
      <c r="G353" t="s">
        <v>30</v>
      </c>
      <c r="L353">
        <v>2</v>
      </c>
      <c r="M353">
        <v>89</v>
      </c>
      <c r="P353" s="4">
        <f>L353*M353</f>
        <v>178</v>
      </c>
    </row>
    <row r="354" spans="7:16" ht="12.75">
      <c r="G354" t="s">
        <v>16</v>
      </c>
      <c r="N354">
        <v>2</v>
      </c>
      <c r="O354">
        <v>50</v>
      </c>
      <c r="P354">
        <f>N354*O354</f>
        <v>100</v>
      </c>
    </row>
    <row r="355" spans="17:19" s="5" customFormat="1" ht="13.5" thickBot="1">
      <c r="Q355" s="5">
        <f>SUM(P353:P354)</f>
        <v>278</v>
      </c>
      <c r="S355" s="23"/>
    </row>
    <row r="356" spans="1:16" ht="12.75">
      <c r="A356" s="7" t="s">
        <v>95</v>
      </c>
      <c r="G356" t="s">
        <v>21</v>
      </c>
      <c r="L356">
        <v>0.5</v>
      </c>
      <c r="M356">
        <v>180</v>
      </c>
      <c r="P356" s="4">
        <f aca="true" t="shared" si="23" ref="P356:P364">L356*M356</f>
        <v>90</v>
      </c>
    </row>
    <row r="357" spans="7:16" ht="12.75">
      <c r="G357" t="s">
        <v>39</v>
      </c>
      <c r="L357">
        <v>0.5</v>
      </c>
      <c r="M357">
        <v>159</v>
      </c>
      <c r="P357" s="4">
        <f t="shared" si="23"/>
        <v>79.5</v>
      </c>
    </row>
    <row r="358" spans="7:16" ht="12.75">
      <c r="G358" t="s">
        <v>20</v>
      </c>
      <c r="L358">
        <v>0.5</v>
      </c>
      <c r="M358">
        <v>135</v>
      </c>
      <c r="P358" s="4">
        <f t="shared" si="23"/>
        <v>67.5</v>
      </c>
    </row>
    <row r="359" spans="7:16" ht="12.75">
      <c r="G359" t="s">
        <v>30</v>
      </c>
      <c r="L359">
        <v>0.5</v>
      </c>
      <c r="M359">
        <v>89</v>
      </c>
      <c r="P359" s="4">
        <f t="shared" si="23"/>
        <v>44.5</v>
      </c>
    </row>
    <row r="360" spans="7:16" ht="12.75">
      <c r="G360" t="s">
        <v>31</v>
      </c>
      <c r="L360">
        <v>0.5</v>
      </c>
      <c r="M360">
        <v>99</v>
      </c>
      <c r="P360" s="4">
        <f t="shared" si="23"/>
        <v>49.5</v>
      </c>
    </row>
    <row r="361" spans="7:16" ht="12.75">
      <c r="G361" t="s">
        <v>32</v>
      </c>
      <c r="L361">
        <v>0.5</v>
      </c>
      <c r="M361">
        <v>129</v>
      </c>
      <c r="P361" s="4">
        <f t="shared" si="23"/>
        <v>64.5</v>
      </c>
    </row>
    <row r="362" spans="7:16" ht="12.75">
      <c r="G362" t="s">
        <v>56</v>
      </c>
      <c r="L362">
        <v>2</v>
      </c>
      <c r="M362">
        <v>124</v>
      </c>
      <c r="P362" s="4">
        <f t="shared" si="23"/>
        <v>248</v>
      </c>
    </row>
    <row r="363" spans="7:16" ht="12.75">
      <c r="G363" t="s">
        <v>18</v>
      </c>
      <c r="L363">
        <v>0.5</v>
      </c>
      <c r="M363">
        <v>209</v>
      </c>
      <c r="P363" s="4">
        <f t="shared" si="23"/>
        <v>104.5</v>
      </c>
    </row>
    <row r="364" spans="7:16" ht="12.75">
      <c r="G364" t="s">
        <v>27</v>
      </c>
      <c r="L364">
        <v>0.5</v>
      </c>
      <c r="M364">
        <v>213</v>
      </c>
      <c r="P364" s="4">
        <f t="shared" si="23"/>
        <v>106.5</v>
      </c>
    </row>
    <row r="365" spans="17:19" s="5" customFormat="1" ht="13.5" thickBot="1">
      <c r="Q365" s="5">
        <f>SUM(P356:P364)</f>
        <v>854.5</v>
      </c>
      <c r="S365" s="23"/>
    </row>
    <row r="366" spans="1:16" ht="12.75">
      <c r="A366" s="7" t="s">
        <v>96</v>
      </c>
      <c r="G366" t="s">
        <v>21</v>
      </c>
      <c r="L366">
        <v>1</v>
      </c>
      <c r="M366">
        <v>180</v>
      </c>
      <c r="P366" s="4">
        <f aca="true" t="shared" si="24" ref="P366:P373">L366*M366</f>
        <v>180</v>
      </c>
    </row>
    <row r="367" spans="7:16" ht="12.75">
      <c r="G367" t="s">
        <v>39</v>
      </c>
      <c r="L367">
        <v>1</v>
      </c>
      <c r="M367">
        <v>159</v>
      </c>
      <c r="P367" s="4">
        <f t="shared" si="24"/>
        <v>159</v>
      </c>
    </row>
    <row r="368" spans="7:16" ht="12.75">
      <c r="G368" t="s">
        <v>30</v>
      </c>
      <c r="L368">
        <v>1</v>
      </c>
      <c r="M368">
        <v>89</v>
      </c>
      <c r="P368" s="4">
        <f t="shared" si="24"/>
        <v>89</v>
      </c>
    </row>
    <row r="369" spans="7:16" ht="12.75">
      <c r="G369" t="s">
        <v>27</v>
      </c>
      <c r="L369">
        <v>1</v>
      </c>
      <c r="M369">
        <v>213</v>
      </c>
      <c r="P369" s="4">
        <f t="shared" si="24"/>
        <v>213</v>
      </c>
    </row>
    <row r="370" spans="7:16" ht="12.75">
      <c r="G370" t="s">
        <v>32</v>
      </c>
      <c r="L370">
        <v>1</v>
      </c>
      <c r="M370">
        <v>129</v>
      </c>
      <c r="P370" s="4">
        <f t="shared" si="24"/>
        <v>129</v>
      </c>
    </row>
    <row r="371" spans="7:16" ht="12.75">
      <c r="G371" t="s">
        <v>19</v>
      </c>
      <c r="L371">
        <v>1</v>
      </c>
      <c r="M371">
        <v>213</v>
      </c>
      <c r="P371" s="4">
        <f t="shared" si="24"/>
        <v>213</v>
      </c>
    </row>
    <row r="372" spans="7:16" ht="12.75">
      <c r="G372" t="s">
        <v>20</v>
      </c>
      <c r="L372">
        <v>1</v>
      </c>
      <c r="M372">
        <v>135</v>
      </c>
      <c r="P372" s="4">
        <f t="shared" si="24"/>
        <v>135</v>
      </c>
    </row>
    <row r="373" spans="7:16" ht="12.75">
      <c r="G373" t="s">
        <v>90</v>
      </c>
      <c r="L373">
        <v>1</v>
      </c>
      <c r="M373">
        <v>139</v>
      </c>
      <c r="P373" s="4">
        <f t="shared" si="24"/>
        <v>139</v>
      </c>
    </row>
    <row r="374" spans="7:16" ht="12.75">
      <c r="G374" t="s">
        <v>35</v>
      </c>
      <c r="L374">
        <v>0.5</v>
      </c>
      <c r="M374">
        <v>307</v>
      </c>
      <c r="P374" s="4">
        <f>L374*M374</f>
        <v>153.5</v>
      </c>
    </row>
    <row r="375" spans="17:19" s="5" customFormat="1" ht="13.5" thickBot="1">
      <c r="Q375" s="5">
        <f>SUM(P366:P374)</f>
        <v>1410.5</v>
      </c>
      <c r="S375" s="23"/>
    </row>
    <row r="376" spans="1:16" ht="12.75">
      <c r="A376" s="7" t="s">
        <v>97</v>
      </c>
      <c r="G376" t="s">
        <v>21</v>
      </c>
      <c r="L376">
        <v>0.5</v>
      </c>
      <c r="M376">
        <v>180</v>
      </c>
      <c r="P376" s="4">
        <f aca="true" t="shared" si="25" ref="P376:P381">L376*M376</f>
        <v>90</v>
      </c>
    </row>
    <row r="377" spans="7:16" ht="12.75">
      <c r="G377" t="s">
        <v>39</v>
      </c>
      <c r="L377">
        <v>0.5</v>
      </c>
      <c r="M377">
        <v>159</v>
      </c>
      <c r="P377" s="4">
        <f t="shared" si="25"/>
        <v>79.5</v>
      </c>
    </row>
    <row r="378" spans="7:16" ht="12.75">
      <c r="G378" t="s">
        <v>20</v>
      </c>
      <c r="L378">
        <v>0.5</v>
      </c>
      <c r="M378">
        <v>135</v>
      </c>
      <c r="P378" s="4">
        <f t="shared" si="25"/>
        <v>67.5</v>
      </c>
    </row>
    <row r="379" spans="7:16" ht="12.75">
      <c r="G379" t="s">
        <v>30</v>
      </c>
      <c r="L379">
        <v>0.5</v>
      </c>
      <c r="M379">
        <v>89</v>
      </c>
      <c r="P379" s="4">
        <f t="shared" si="25"/>
        <v>44.5</v>
      </c>
    </row>
    <row r="380" spans="7:16" ht="12.75">
      <c r="G380" t="s">
        <v>31</v>
      </c>
      <c r="L380">
        <v>0.5</v>
      </c>
      <c r="M380">
        <v>99</v>
      </c>
      <c r="P380" s="4">
        <f t="shared" si="25"/>
        <v>49.5</v>
      </c>
    </row>
    <row r="381" spans="7:16" ht="12.75">
      <c r="G381" t="s">
        <v>32</v>
      </c>
      <c r="L381">
        <v>0.5</v>
      </c>
      <c r="M381">
        <v>129</v>
      </c>
      <c r="P381" s="4">
        <f t="shared" si="25"/>
        <v>64.5</v>
      </c>
    </row>
    <row r="382" spans="17:19" s="5" customFormat="1" ht="13.5" thickBot="1">
      <c r="Q382" s="5">
        <f>SUM(P376:P381)</f>
        <v>395.5</v>
      </c>
      <c r="S382" s="23"/>
    </row>
    <row r="383" spans="1:16" ht="12.75">
      <c r="A383" s="7" t="s">
        <v>98</v>
      </c>
      <c r="G383" t="s">
        <v>21</v>
      </c>
      <c r="L383">
        <v>0.5</v>
      </c>
      <c r="M383">
        <v>180</v>
      </c>
      <c r="P383" s="4">
        <f aca="true" t="shared" si="26" ref="P383:P389">L383*M383</f>
        <v>90</v>
      </c>
    </row>
    <row r="384" spans="7:16" ht="12.75">
      <c r="G384" t="s">
        <v>39</v>
      </c>
      <c r="L384">
        <v>0.5</v>
      </c>
      <c r="M384">
        <v>159</v>
      </c>
      <c r="P384" s="4">
        <f t="shared" si="26"/>
        <v>79.5</v>
      </c>
    </row>
    <row r="385" spans="7:16" ht="12.75">
      <c r="G385" t="s">
        <v>18</v>
      </c>
      <c r="L385">
        <v>0.5</v>
      </c>
      <c r="M385">
        <v>209</v>
      </c>
      <c r="P385" s="4">
        <f t="shared" si="26"/>
        <v>104.5</v>
      </c>
    </row>
    <row r="386" spans="7:16" ht="12.75">
      <c r="G386" t="s">
        <v>30</v>
      </c>
      <c r="L386">
        <v>1</v>
      </c>
      <c r="M386">
        <v>89</v>
      </c>
      <c r="P386" s="4">
        <f t="shared" si="26"/>
        <v>89</v>
      </c>
    </row>
    <row r="387" spans="7:16" ht="12.75">
      <c r="G387" t="s">
        <v>31</v>
      </c>
      <c r="L387">
        <v>1</v>
      </c>
      <c r="M387">
        <v>99</v>
      </c>
      <c r="P387" s="4">
        <f t="shared" si="26"/>
        <v>99</v>
      </c>
    </row>
    <row r="388" spans="7:16" ht="12.75">
      <c r="G388" t="s">
        <v>19</v>
      </c>
      <c r="L388">
        <v>1</v>
      </c>
      <c r="M388">
        <v>213</v>
      </c>
      <c r="P388" s="4">
        <f t="shared" si="26"/>
        <v>213</v>
      </c>
    </row>
    <row r="389" spans="7:16" ht="12.75">
      <c r="G389" t="s">
        <v>56</v>
      </c>
      <c r="L389">
        <v>1</v>
      </c>
      <c r="M389">
        <v>124</v>
      </c>
      <c r="P389" s="4">
        <f t="shared" si="26"/>
        <v>124</v>
      </c>
    </row>
    <row r="390" spans="17:19" s="5" customFormat="1" ht="13.5" thickBot="1">
      <c r="Q390" s="5">
        <f>SUM(P383:P389)</f>
        <v>799</v>
      </c>
      <c r="S390" s="23"/>
    </row>
    <row r="391" spans="1:19" s="14" customFormat="1" ht="12.75">
      <c r="A391" s="13" t="s">
        <v>99</v>
      </c>
      <c r="G391" s="14" t="s">
        <v>21</v>
      </c>
      <c r="L391" s="14">
        <v>0.5</v>
      </c>
      <c r="M391" s="14">
        <v>179</v>
      </c>
      <c r="P391" s="18">
        <f aca="true" t="shared" si="27" ref="P391:P397">L391*M391</f>
        <v>89.5</v>
      </c>
      <c r="S391" s="22"/>
    </row>
    <row r="392" spans="7:19" s="14" customFormat="1" ht="12.75">
      <c r="G392" s="15" t="s">
        <v>39</v>
      </c>
      <c r="H392" s="15"/>
      <c r="I392" s="15"/>
      <c r="J392" s="15"/>
      <c r="K392" s="15"/>
      <c r="L392" s="15">
        <v>0.5</v>
      </c>
      <c r="M392" s="15">
        <v>0</v>
      </c>
      <c r="N392" s="15"/>
      <c r="O392" s="15"/>
      <c r="P392" s="16">
        <f t="shared" si="27"/>
        <v>0</v>
      </c>
      <c r="S392" s="22"/>
    </row>
    <row r="393" spans="7:19" s="14" customFormat="1" ht="12.75">
      <c r="G393" s="14" t="s">
        <v>18</v>
      </c>
      <c r="L393" s="14">
        <v>0.5</v>
      </c>
      <c r="M393" s="14">
        <v>209</v>
      </c>
      <c r="P393" s="18">
        <f t="shared" si="27"/>
        <v>104.5</v>
      </c>
      <c r="S393" s="22"/>
    </row>
    <row r="394" spans="7:19" s="14" customFormat="1" ht="12.75">
      <c r="G394" s="14" t="s">
        <v>30</v>
      </c>
      <c r="L394" s="14">
        <v>1</v>
      </c>
      <c r="M394" s="14">
        <v>89</v>
      </c>
      <c r="P394" s="18">
        <f t="shared" si="27"/>
        <v>89</v>
      </c>
      <c r="S394" s="22"/>
    </row>
    <row r="395" spans="7:19" s="14" customFormat="1" ht="12.75">
      <c r="G395" s="14" t="s">
        <v>31</v>
      </c>
      <c r="L395" s="14">
        <v>1</v>
      </c>
      <c r="M395" s="14">
        <v>99</v>
      </c>
      <c r="P395" s="18">
        <f t="shared" si="27"/>
        <v>99</v>
      </c>
      <c r="S395" s="22"/>
    </row>
    <row r="396" spans="7:19" s="14" customFormat="1" ht="12.75">
      <c r="G396" s="14" t="s">
        <v>32</v>
      </c>
      <c r="L396" s="14">
        <v>1</v>
      </c>
      <c r="M396" s="14">
        <v>129</v>
      </c>
      <c r="P396" s="18">
        <f t="shared" si="27"/>
        <v>129</v>
      </c>
      <c r="S396" s="22"/>
    </row>
    <row r="397" spans="7:19" s="14" customFormat="1" ht="12.75">
      <c r="G397" s="14" t="s">
        <v>27</v>
      </c>
      <c r="L397" s="14">
        <v>0.5</v>
      </c>
      <c r="M397" s="14">
        <v>219</v>
      </c>
      <c r="P397" s="18">
        <f t="shared" si="27"/>
        <v>109.5</v>
      </c>
      <c r="S397" s="22"/>
    </row>
    <row r="398" spans="7:19" s="14" customFormat="1" ht="12.75">
      <c r="G398" s="15" t="s">
        <v>19</v>
      </c>
      <c r="H398" s="15"/>
      <c r="I398" s="15"/>
      <c r="J398" s="15"/>
      <c r="K398" s="15"/>
      <c r="L398" s="15">
        <v>1</v>
      </c>
      <c r="M398" s="15">
        <v>0</v>
      </c>
      <c r="N398" s="15"/>
      <c r="O398" s="15"/>
      <c r="P398" s="16">
        <f>L398*M398</f>
        <v>0</v>
      </c>
      <c r="S398" s="22"/>
    </row>
    <row r="399" spans="7:19" s="14" customFormat="1" ht="12.75">
      <c r="G399" s="15" t="s">
        <v>78</v>
      </c>
      <c r="H399" s="15"/>
      <c r="I399" s="15"/>
      <c r="J399" s="15"/>
      <c r="K399" s="15"/>
      <c r="L399" s="15">
        <v>1</v>
      </c>
      <c r="M399" s="15">
        <v>0</v>
      </c>
      <c r="N399" s="15"/>
      <c r="O399" s="15"/>
      <c r="P399" s="16">
        <f>L399*M399</f>
        <v>0</v>
      </c>
      <c r="S399" s="22"/>
    </row>
    <row r="400" spans="7:19" s="14" customFormat="1" ht="12.75">
      <c r="G400" s="14" t="s">
        <v>35</v>
      </c>
      <c r="L400" s="14">
        <v>0.5</v>
      </c>
      <c r="M400" s="14">
        <v>309</v>
      </c>
      <c r="P400" s="18">
        <f>L400*M400</f>
        <v>154.5</v>
      </c>
      <c r="S400" s="22"/>
    </row>
    <row r="401" spans="7:19" s="14" customFormat="1" ht="12.75">
      <c r="G401" s="15" t="s">
        <v>15</v>
      </c>
      <c r="H401" s="15"/>
      <c r="I401" s="15"/>
      <c r="J401" s="15"/>
      <c r="K401" s="15"/>
      <c r="L401" s="15">
        <v>0.5</v>
      </c>
      <c r="M401" s="15">
        <v>0</v>
      </c>
      <c r="N401" s="15"/>
      <c r="O401" s="15"/>
      <c r="P401" s="16">
        <f>L401*M401</f>
        <v>0</v>
      </c>
      <c r="S401" s="22"/>
    </row>
    <row r="402" spans="7:19" s="14" customFormat="1" ht="12.75">
      <c r="G402" s="14" t="s">
        <v>16</v>
      </c>
      <c r="N402" s="14">
        <v>1</v>
      </c>
      <c r="O402" s="14">
        <v>59</v>
      </c>
      <c r="P402" s="14">
        <f>N402*O402</f>
        <v>59</v>
      </c>
      <c r="S402" s="22"/>
    </row>
    <row r="403" spans="5:19" s="14" customFormat="1" ht="12.75">
      <c r="E403" s="17"/>
      <c r="F403" s="17"/>
      <c r="G403" s="17" t="s">
        <v>136</v>
      </c>
      <c r="H403" s="17"/>
      <c r="I403" s="17"/>
      <c r="J403" s="17"/>
      <c r="K403" s="17"/>
      <c r="L403" s="17">
        <v>1</v>
      </c>
      <c r="M403" s="17">
        <v>99</v>
      </c>
      <c r="N403" s="17"/>
      <c r="O403" s="17"/>
      <c r="P403" s="18">
        <f>L403*M403</f>
        <v>99</v>
      </c>
      <c r="S403" s="22"/>
    </row>
    <row r="404" spans="5:19" s="14" customFormat="1" ht="12.75">
      <c r="E404" s="17"/>
      <c r="F404" s="17"/>
      <c r="G404" s="14" t="s">
        <v>59</v>
      </c>
      <c r="L404" s="14">
        <v>1</v>
      </c>
      <c r="M404" s="14">
        <v>149</v>
      </c>
      <c r="P404" s="18">
        <f>L404*M404</f>
        <v>149</v>
      </c>
      <c r="S404" s="22"/>
    </row>
    <row r="405" spans="5:19" s="14" customFormat="1" ht="12.75">
      <c r="E405" s="17"/>
      <c r="F405" s="17"/>
      <c r="G405" s="17" t="s">
        <v>131</v>
      </c>
      <c r="H405" s="17"/>
      <c r="I405" s="17"/>
      <c r="J405" s="17"/>
      <c r="K405" s="17"/>
      <c r="L405" s="17">
        <v>0.5</v>
      </c>
      <c r="M405" s="17">
        <v>269</v>
      </c>
      <c r="N405" s="17"/>
      <c r="O405" s="17"/>
      <c r="P405" s="18">
        <f>L405*M405</f>
        <v>134.5</v>
      </c>
      <c r="S405" s="22"/>
    </row>
    <row r="406" spans="5:19" s="14" customFormat="1" ht="12.75">
      <c r="E406" s="17"/>
      <c r="F406" s="17"/>
      <c r="G406" s="17" t="s">
        <v>65</v>
      </c>
      <c r="H406" s="17"/>
      <c r="I406" s="17"/>
      <c r="J406" s="17"/>
      <c r="K406" s="17"/>
      <c r="L406" s="17">
        <v>0.5</v>
      </c>
      <c r="M406" s="17">
        <v>129</v>
      </c>
      <c r="N406" s="17"/>
      <c r="O406" s="17"/>
      <c r="P406" s="18">
        <f>L406*M406</f>
        <v>64.5</v>
      </c>
      <c r="S406" s="22"/>
    </row>
    <row r="407" spans="5:19" s="14" customFormat="1" ht="12.75">
      <c r="E407" s="17"/>
      <c r="F407" s="17"/>
      <c r="G407" s="17" t="s">
        <v>20</v>
      </c>
      <c r="H407" s="17"/>
      <c r="I407" s="17"/>
      <c r="J407" s="17"/>
      <c r="K407" s="17"/>
      <c r="L407" s="17">
        <v>1</v>
      </c>
      <c r="M407" s="17">
        <v>169</v>
      </c>
      <c r="N407" s="17"/>
      <c r="O407" s="17"/>
      <c r="P407" s="18">
        <f>L407*M407</f>
        <v>169</v>
      </c>
      <c r="S407" s="22"/>
    </row>
    <row r="408" spans="17:19" s="5" customFormat="1" ht="13.5" thickBot="1">
      <c r="Q408" s="5">
        <f>SUM(P391:P407)</f>
        <v>1450</v>
      </c>
      <c r="S408" s="23">
        <f>Q408*1.15</f>
        <v>1667.4999999999998</v>
      </c>
    </row>
    <row r="409" spans="1:19" s="14" customFormat="1" ht="12.75">
      <c r="A409" s="13" t="s">
        <v>100</v>
      </c>
      <c r="G409" s="15" t="s">
        <v>39</v>
      </c>
      <c r="H409" s="15"/>
      <c r="I409" s="15"/>
      <c r="J409" s="15"/>
      <c r="K409" s="15"/>
      <c r="L409" s="15">
        <v>2</v>
      </c>
      <c r="M409" s="15">
        <v>0</v>
      </c>
      <c r="N409" s="15"/>
      <c r="O409" s="15"/>
      <c r="P409" s="16">
        <f>L409*M409</f>
        <v>0</v>
      </c>
      <c r="S409" s="22"/>
    </row>
    <row r="410" spans="7:19" s="14" customFormat="1" ht="12.75">
      <c r="G410" s="14" t="s">
        <v>35</v>
      </c>
      <c r="L410" s="14">
        <v>1.5</v>
      </c>
      <c r="M410" s="14">
        <v>309</v>
      </c>
      <c r="P410" s="18">
        <f>L410*M410</f>
        <v>463.5</v>
      </c>
      <c r="S410" s="22"/>
    </row>
    <row r="411" spans="7:19" s="14" customFormat="1" ht="12.75">
      <c r="G411" s="14" t="s">
        <v>20</v>
      </c>
      <c r="L411" s="14">
        <v>1</v>
      </c>
      <c r="M411" s="14">
        <v>169</v>
      </c>
      <c r="P411" s="18">
        <f>L411*M411</f>
        <v>169</v>
      </c>
      <c r="S411" s="22"/>
    </row>
    <row r="412" spans="7:19" s="14" customFormat="1" ht="12.75">
      <c r="G412" s="14" t="s">
        <v>30</v>
      </c>
      <c r="L412" s="14">
        <v>1</v>
      </c>
      <c r="M412" s="14">
        <v>89</v>
      </c>
      <c r="P412" s="18">
        <f>L412*M412</f>
        <v>89</v>
      </c>
      <c r="S412" s="22"/>
    </row>
    <row r="413" spans="7:19" s="14" customFormat="1" ht="12.75">
      <c r="G413" s="17" t="s">
        <v>131</v>
      </c>
      <c r="H413" s="17"/>
      <c r="I413" s="17"/>
      <c r="J413" s="17"/>
      <c r="K413" s="17"/>
      <c r="L413" s="17">
        <v>2</v>
      </c>
      <c r="M413" s="17">
        <v>269</v>
      </c>
      <c r="N413" s="17"/>
      <c r="O413" s="17"/>
      <c r="P413" s="18">
        <f>L413*M413</f>
        <v>538</v>
      </c>
      <c r="S413" s="22"/>
    </row>
    <row r="414" spans="7:19" s="14" customFormat="1" ht="12.75">
      <c r="G414" s="14" t="s">
        <v>139</v>
      </c>
      <c r="L414" s="14">
        <v>1</v>
      </c>
      <c r="M414" s="14">
        <v>119</v>
      </c>
      <c r="P414" s="18">
        <f>L414*M414</f>
        <v>119</v>
      </c>
      <c r="S414" s="22"/>
    </row>
    <row r="415" spans="17:19" s="5" customFormat="1" ht="13.5" thickBot="1">
      <c r="Q415" s="5">
        <f>SUM(P409:P412)</f>
        <v>721.5</v>
      </c>
      <c r="S415" s="23">
        <f>Q415*1.15</f>
        <v>829.7249999999999</v>
      </c>
    </row>
    <row r="416" spans="1:19" s="14" customFormat="1" ht="12.75">
      <c r="A416" s="13" t="s">
        <v>101</v>
      </c>
      <c r="G416" s="14" t="s">
        <v>21</v>
      </c>
      <c r="L416" s="14">
        <v>2</v>
      </c>
      <c r="M416" s="14">
        <v>179</v>
      </c>
      <c r="P416" s="18">
        <f aca="true" t="shared" si="28" ref="P416:P431">L416*M416</f>
        <v>358</v>
      </c>
      <c r="S416" s="22"/>
    </row>
    <row r="417" spans="7:19" s="14" customFormat="1" ht="12.75">
      <c r="G417" s="15" t="s">
        <v>39</v>
      </c>
      <c r="H417" s="15"/>
      <c r="I417" s="15"/>
      <c r="J417" s="15"/>
      <c r="K417" s="15"/>
      <c r="L417" s="15">
        <v>1</v>
      </c>
      <c r="M417" s="15">
        <v>0</v>
      </c>
      <c r="N417" s="15"/>
      <c r="O417" s="15"/>
      <c r="P417" s="16">
        <f t="shared" si="28"/>
        <v>0</v>
      </c>
      <c r="S417" s="22"/>
    </row>
    <row r="418" spans="7:19" s="14" customFormat="1" ht="12.75">
      <c r="G418" s="14" t="s">
        <v>18</v>
      </c>
      <c r="L418" s="14">
        <v>2</v>
      </c>
      <c r="M418" s="14">
        <v>209</v>
      </c>
      <c r="P418" s="18">
        <f t="shared" si="28"/>
        <v>418</v>
      </c>
      <c r="S418" s="22"/>
    </row>
    <row r="419" spans="7:19" s="14" customFormat="1" ht="12.75">
      <c r="G419" s="14" t="s">
        <v>23</v>
      </c>
      <c r="L419" s="14">
        <v>1</v>
      </c>
      <c r="M419" s="14">
        <v>159</v>
      </c>
      <c r="P419" s="18">
        <f t="shared" si="28"/>
        <v>159</v>
      </c>
      <c r="S419" s="22"/>
    </row>
    <row r="420" spans="7:19" s="14" customFormat="1" ht="12.75">
      <c r="G420" s="14" t="s">
        <v>32</v>
      </c>
      <c r="L420" s="14">
        <v>2</v>
      </c>
      <c r="M420" s="14">
        <v>129</v>
      </c>
      <c r="P420" s="18">
        <f t="shared" si="28"/>
        <v>258</v>
      </c>
      <c r="S420" s="22"/>
    </row>
    <row r="421" spans="7:19" s="14" customFormat="1" ht="12.75">
      <c r="G421" s="14" t="s">
        <v>27</v>
      </c>
      <c r="L421" s="14">
        <v>2</v>
      </c>
      <c r="M421" s="14">
        <v>219</v>
      </c>
      <c r="P421" s="18">
        <f t="shared" si="28"/>
        <v>438</v>
      </c>
      <c r="S421" s="22"/>
    </row>
    <row r="422" spans="7:19" s="14" customFormat="1" ht="12.75">
      <c r="G422" s="15" t="s">
        <v>71</v>
      </c>
      <c r="H422" s="15"/>
      <c r="I422" s="15"/>
      <c r="J422" s="15"/>
      <c r="K422" s="15"/>
      <c r="L422" s="15">
        <v>1</v>
      </c>
      <c r="M422" s="15">
        <v>0</v>
      </c>
      <c r="N422" s="15"/>
      <c r="O422" s="15"/>
      <c r="P422" s="16">
        <f t="shared" si="28"/>
        <v>0</v>
      </c>
      <c r="S422" s="22"/>
    </row>
    <row r="423" spans="7:19" s="14" customFormat="1" ht="12.75">
      <c r="G423" s="15" t="s">
        <v>19</v>
      </c>
      <c r="H423" s="15"/>
      <c r="I423" s="15"/>
      <c r="J423" s="15"/>
      <c r="K423" s="15"/>
      <c r="L423" s="15">
        <v>1</v>
      </c>
      <c r="M423" s="15">
        <v>0</v>
      </c>
      <c r="N423" s="15"/>
      <c r="O423" s="15"/>
      <c r="P423" s="16">
        <f t="shared" si="28"/>
        <v>0</v>
      </c>
      <c r="S423" s="22"/>
    </row>
    <row r="424" spans="7:19" s="14" customFormat="1" ht="12.75">
      <c r="G424" s="14" t="s">
        <v>35</v>
      </c>
      <c r="L424" s="14">
        <v>1</v>
      </c>
      <c r="M424" s="14">
        <v>309</v>
      </c>
      <c r="P424" s="18">
        <f t="shared" si="28"/>
        <v>309</v>
      </c>
      <c r="S424" s="22"/>
    </row>
    <row r="425" spans="7:19" s="14" customFormat="1" ht="12.75">
      <c r="G425" s="15" t="s">
        <v>15</v>
      </c>
      <c r="H425" s="15"/>
      <c r="I425" s="15"/>
      <c r="J425" s="15"/>
      <c r="K425" s="15"/>
      <c r="L425" s="15">
        <v>1</v>
      </c>
      <c r="M425" s="15">
        <v>0</v>
      </c>
      <c r="N425" s="15"/>
      <c r="O425" s="15"/>
      <c r="P425" s="16">
        <f t="shared" si="28"/>
        <v>0</v>
      </c>
      <c r="S425" s="22"/>
    </row>
    <row r="426" spans="7:19" s="14" customFormat="1" ht="12.75">
      <c r="G426" s="14" t="s">
        <v>20</v>
      </c>
      <c r="L426" s="14">
        <v>1</v>
      </c>
      <c r="M426" s="14">
        <v>169</v>
      </c>
      <c r="P426" s="18">
        <f t="shared" si="28"/>
        <v>169</v>
      </c>
      <c r="S426" s="22"/>
    </row>
    <row r="427" spans="7:19" s="14" customFormat="1" ht="12.75">
      <c r="G427" s="14" t="s">
        <v>144</v>
      </c>
      <c r="L427" s="14">
        <v>1</v>
      </c>
      <c r="M427" s="14">
        <v>179</v>
      </c>
      <c r="P427" s="18">
        <f t="shared" si="28"/>
        <v>179</v>
      </c>
      <c r="S427" s="22"/>
    </row>
    <row r="428" spans="7:19" s="14" customFormat="1" ht="12.75">
      <c r="G428" s="14" t="s">
        <v>59</v>
      </c>
      <c r="L428" s="14">
        <v>1</v>
      </c>
      <c r="M428" s="14">
        <v>149</v>
      </c>
      <c r="P428" s="18">
        <f t="shared" si="28"/>
        <v>149</v>
      </c>
      <c r="S428" s="22"/>
    </row>
    <row r="429" spans="7:19" s="14" customFormat="1" ht="12.75">
      <c r="G429" s="14" t="s">
        <v>161</v>
      </c>
      <c r="L429" s="14">
        <v>2</v>
      </c>
      <c r="M429" s="14">
        <v>149</v>
      </c>
      <c r="P429" s="18">
        <f t="shared" si="28"/>
        <v>298</v>
      </c>
      <c r="S429" s="22"/>
    </row>
    <row r="430" spans="7:19" s="14" customFormat="1" ht="12.75">
      <c r="G430" s="14" t="s">
        <v>131</v>
      </c>
      <c r="L430" s="14">
        <v>2</v>
      </c>
      <c r="M430" s="14">
        <v>269</v>
      </c>
      <c r="P430" s="18">
        <f t="shared" si="28"/>
        <v>538</v>
      </c>
      <c r="S430" s="22"/>
    </row>
    <row r="431" spans="7:19" s="14" customFormat="1" ht="12.75">
      <c r="G431" s="14" t="s">
        <v>136</v>
      </c>
      <c r="L431" s="14">
        <v>1</v>
      </c>
      <c r="M431" s="14">
        <v>99</v>
      </c>
      <c r="P431" s="18">
        <f t="shared" si="28"/>
        <v>99</v>
      </c>
      <c r="S431" s="22"/>
    </row>
    <row r="432" spans="17:19" s="5" customFormat="1" ht="13.5" thickBot="1">
      <c r="Q432" s="5">
        <f>SUM(P416:P431)</f>
        <v>3372</v>
      </c>
      <c r="S432" s="23">
        <f>Q432*1.12</f>
        <v>3776.6400000000003</v>
      </c>
    </row>
    <row r="433" spans="1:16" ht="12.75">
      <c r="A433" s="7" t="s">
        <v>102</v>
      </c>
      <c r="G433" t="s">
        <v>39</v>
      </c>
      <c r="L433">
        <v>1</v>
      </c>
      <c r="M433">
        <v>159</v>
      </c>
      <c r="P433" s="4">
        <f>L433*M433</f>
        <v>159</v>
      </c>
    </row>
    <row r="434" spans="7:16" ht="12.75">
      <c r="G434" t="s">
        <v>30</v>
      </c>
      <c r="L434">
        <v>1</v>
      </c>
      <c r="M434">
        <v>89</v>
      </c>
      <c r="P434" s="4">
        <f>L434*M434</f>
        <v>89</v>
      </c>
    </row>
    <row r="435" spans="7:16" ht="12.75">
      <c r="G435" t="s">
        <v>31</v>
      </c>
      <c r="L435">
        <v>1</v>
      </c>
      <c r="M435">
        <v>99</v>
      </c>
      <c r="P435" s="4">
        <f>L435*M435</f>
        <v>99</v>
      </c>
    </row>
    <row r="436" spans="7:16" ht="12.75">
      <c r="G436" t="s">
        <v>32</v>
      </c>
      <c r="L436">
        <v>1</v>
      </c>
      <c r="M436">
        <v>129</v>
      </c>
      <c r="P436" s="4">
        <f>L436*M436</f>
        <v>129</v>
      </c>
    </row>
    <row r="437" spans="7:16" ht="12.75">
      <c r="G437" t="s">
        <v>27</v>
      </c>
      <c r="L437">
        <v>1</v>
      </c>
      <c r="M437">
        <v>213</v>
      </c>
      <c r="P437" s="4">
        <f>L437*M437</f>
        <v>213</v>
      </c>
    </row>
    <row r="438" spans="7:16" ht="12.75">
      <c r="G438" t="s">
        <v>16</v>
      </c>
      <c r="N438">
        <v>1</v>
      </c>
      <c r="O438">
        <v>50</v>
      </c>
      <c r="P438">
        <f>N438*O438</f>
        <v>50</v>
      </c>
    </row>
    <row r="439" spans="7:16" ht="12.75">
      <c r="G439" t="s">
        <v>20</v>
      </c>
      <c r="L439">
        <v>1</v>
      </c>
      <c r="M439">
        <v>135</v>
      </c>
      <c r="P439" s="4">
        <f>L439*M439</f>
        <v>135</v>
      </c>
    </row>
    <row r="440" spans="17:19" s="5" customFormat="1" ht="13.5" thickBot="1">
      <c r="Q440" s="5">
        <f>SUM(P433:P439)</f>
        <v>874</v>
      </c>
      <c r="S440" s="23"/>
    </row>
    <row r="441" spans="1:16" ht="12.75">
      <c r="A441" s="7" t="s">
        <v>104</v>
      </c>
      <c r="G441" t="s">
        <v>39</v>
      </c>
      <c r="L441">
        <v>5</v>
      </c>
      <c r="M441">
        <v>159</v>
      </c>
      <c r="P441" s="4">
        <f>L441*M441</f>
        <v>795</v>
      </c>
    </row>
    <row r="442" spans="7:16" ht="12.75">
      <c r="G442" t="s">
        <v>31</v>
      </c>
      <c r="L442">
        <v>2</v>
      </c>
      <c r="M442">
        <v>99</v>
      </c>
      <c r="P442" s="4">
        <f>L442*M442</f>
        <v>198</v>
      </c>
    </row>
    <row r="443" spans="7:16" ht="12.75">
      <c r="G443" t="s">
        <v>32</v>
      </c>
      <c r="L443">
        <v>2</v>
      </c>
      <c r="M443">
        <v>129</v>
      </c>
      <c r="P443" s="4">
        <f>L443*M443</f>
        <v>258</v>
      </c>
    </row>
    <row r="444" spans="7:16" ht="12.75">
      <c r="G444" t="s">
        <v>20</v>
      </c>
      <c r="L444">
        <v>5</v>
      </c>
      <c r="M444">
        <v>135</v>
      </c>
      <c r="P444" s="4">
        <f>L444*M444</f>
        <v>675</v>
      </c>
    </row>
    <row r="445" spans="17:19" s="5" customFormat="1" ht="13.5" thickBot="1">
      <c r="Q445" s="5">
        <f>SUM(P441:P444)</f>
        <v>1926</v>
      </c>
      <c r="S445" s="23"/>
    </row>
    <row r="446" spans="1:16" ht="12.75">
      <c r="A446" s="7" t="s">
        <v>105</v>
      </c>
      <c r="G446" t="s">
        <v>39</v>
      </c>
      <c r="L446">
        <v>1</v>
      </c>
      <c r="M446">
        <v>159</v>
      </c>
      <c r="P446" s="4">
        <f>L446*M446</f>
        <v>159</v>
      </c>
    </row>
    <row r="447" spans="7:16" ht="12.75">
      <c r="G447" t="s">
        <v>30</v>
      </c>
      <c r="L447">
        <v>1</v>
      </c>
      <c r="M447">
        <v>89</v>
      </c>
      <c r="P447" s="4">
        <f>L447*M447</f>
        <v>89</v>
      </c>
    </row>
    <row r="448" spans="7:16" ht="12.75">
      <c r="G448" t="s">
        <v>56</v>
      </c>
      <c r="L448">
        <v>1</v>
      </c>
      <c r="M448">
        <v>124</v>
      </c>
      <c r="P448" s="4">
        <f>L448*M448</f>
        <v>124</v>
      </c>
    </row>
    <row r="449" spans="17:19" s="5" customFormat="1" ht="13.5" thickBot="1">
      <c r="Q449" s="5">
        <f>SUM(P446:P448)</f>
        <v>372</v>
      </c>
      <c r="S449" s="23"/>
    </row>
    <row r="450" spans="1:19" s="14" customFormat="1" ht="12.75">
      <c r="A450" s="14" t="s">
        <v>106</v>
      </c>
      <c r="G450" s="14" t="s">
        <v>56</v>
      </c>
      <c r="L450" s="14">
        <v>2</v>
      </c>
      <c r="M450" s="14">
        <v>129</v>
      </c>
      <c r="P450" s="18">
        <f>L450*M450</f>
        <v>258</v>
      </c>
      <c r="S450" s="22"/>
    </row>
    <row r="451" spans="17:19" s="5" customFormat="1" ht="13.5" thickBot="1">
      <c r="Q451" s="5">
        <f>SUM(P450)</f>
        <v>258</v>
      </c>
      <c r="S451" s="23">
        <f>Q451*1.05</f>
        <v>270.90000000000003</v>
      </c>
    </row>
    <row r="452" spans="1:16" ht="12.75">
      <c r="A452" s="7" t="s">
        <v>107</v>
      </c>
      <c r="G452" t="s">
        <v>30</v>
      </c>
      <c r="L452">
        <v>2</v>
      </c>
      <c r="M452">
        <v>89</v>
      </c>
      <c r="P452" s="4">
        <f>L452*M452</f>
        <v>178</v>
      </c>
    </row>
    <row r="453" spans="7:16" ht="12.75">
      <c r="G453" t="s">
        <v>31</v>
      </c>
      <c r="L453">
        <v>2</v>
      </c>
      <c r="M453">
        <v>99</v>
      </c>
      <c r="P453" s="4">
        <f>L453*M453</f>
        <v>198</v>
      </c>
    </row>
    <row r="454" spans="7:16" ht="12.75">
      <c r="G454" t="s">
        <v>32</v>
      </c>
      <c r="L454">
        <v>2</v>
      </c>
      <c r="M454">
        <v>129</v>
      </c>
      <c r="P454" s="4">
        <f>L454*M454</f>
        <v>258</v>
      </c>
    </row>
    <row r="455" spans="7:16" ht="12.75">
      <c r="G455" t="s">
        <v>15</v>
      </c>
      <c r="L455">
        <v>2</v>
      </c>
      <c r="M455">
        <v>369</v>
      </c>
      <c r="P455" s="4">
        <f>L455*M455</f>
        <v>738</v>
      </c>
    </row>
    <row r="456" spans="7:16" ht="12.75">
      <c r="G456" t="s">
        <v>16</v>
      </c>
      <c r="N456">
        <v>2</v>
      </c>
      <c r="O456">
        <v>50</v>
      </c>
      <c r="P456">
        <f>N456*O456</f>
        <v>100</v>
      </c>
    </row>
    <row r="457" spans="7:16" ht="12.75">
      <c r="G457" t="s">
        <v>19</v>
      </c>
      <c r="L457">
        <v>1</v>
      </c>
      <c r="M457">
        <v>213</v>
      </c>
      <c r="P457" s="4">
        <f>L457*M457</f>
        <v>213</v>
      </c>
    </row>
    <row r="458" spans="7:16" ht="12.75">
      <c r="G458" t="s">
        <v>35</v>
      </c>
      <c r="L458">
        <v>1</v>
      </c>
      <c r="M458">
        <v>307</v>
      </c>
      <c r="P458" s="4">
        <f>L458*M458</f>
        <v>307</v>
      </c>
    </row>
    <row r="459" spans="7:16" ht="12.75">
      <c r="G459" t="s">
        <v>18</v>
      </c>
      <c r="L459">
        <v>2</v>
      </c>
      <c r="M459">
        <v>209</v>
      </c>
      <c r="P459" s="4">
        <f>L459*M459</f>
        <v>418</v>
      </c>
    </row>
    <row r="460" spans="7:16" ht="12.75">
      <c r="G460" t="s">
        <v>39</v>
      </c>
      <c r="L460">
        <v>2</v>
      </c>
      <c r="M460">
        <v>159</v>
      </c>
      <c r="P460" s="4">
        <f>L460*M460</f>
        <v>318</v>
      </c>
    </row>
    <row r="461" spans="17:19" s="5" customFormat="1" ht="13.5" thickBot="1">
      <c r="Q461" s="5">
        <f>SUM(P452:P458)</f>
        <v>1992</v>
      </c>
      <c r="S461" s="23"/>
    </row>
    <row r="462" spans="1:16" ht="12.75">
      <c r="A462" s="7" t="s">
        <v>109</v>
      </c>
      <c r="G462" t="s">
        <v>56</v>
      </c>
      <c r="L462">
        <v>3</v>
      </c>
      <c r="M462">
        <v>124</v>
      </c>
      <c r="P462" s="4">
        <f aca="true" t="shared" si="29" ref="P462:P467">L462*M462</f>
        <v>372</v>
      </c>
    </row>
    <row r="463" spans="7:16" ht="12.75">
      <c r="G463" t="s">
        <v>39</v>
      </c>
      <c r="L463">
        <v>2</v>
      </c>
      <c r="M463">
        <v>159</v>
      </c>
      <c r="P463" s="4">
        <f t="shared" si="29"/>
        <v>318</v>
      </c>
    </row>
    <row r="464" spans="7:16" ht="12.75">
      <c r="G464" t="s">
        <v>30</v>
      </c>
      <c r="L464">
        <v>2</v>
      </c>
      <c r="M464">
        <v>89</v>
      </c>
      <c r="P464" s="4">
        <f t="shared" si="29"/>
        <v>178</v>
      </c>
    </row>
    <row r="465" spans="7:16" ht="12.75">
      <c r="G465" t="s">
        <v>31</v>
      </c>
      <c r="L465">
        <v>2</v>
      </c>
      <c r="M465">
        <v>99</v>
      </c>
      <c r="P465" s="4">
        <f t="shared" si="29"/>
        <v>198</v>
      </c>
    </row>
    <row r="466" spans="7:16" ht="12.75">
      <c r="G466" t="s">
        <v>32</v>
      </c>
      <c r="L466">
        <v>2</v>
      </c>
      <c r="M466">
        <v>129</v>
      </c>
      <c r="P466" s="4">
        <f t="shared" si="29"/>
        <v>258</v>
      </c>
    </row>
    <row r="467" spans="7:16" ht="12.75">
      <c r="G467" t="s">
        <v>78</v>
      </c>
      <c r="L467">
        <v>2</v>
      </c>
      <c r="M467">
        <v>70</v>
      </c>
      <c r="P467" s="4">
        <f t="shared" si="29"/>
        <v>140</v>
      </c>
    </row>
    <row r="468" spans="7:16" ht="12.75">
      <c r="G468" t="s">
        <v>16</v>
      </c>
      <c r="N468">
        <v>3</v>
      </c>
      <c r="O468">
        <v>50</v>
      </c>
      <c r="P468">
        <f>N468*O468</f>
        <v>150</v>
      </c>
    </row>
    <row r="469" spans="17:19" s="5" customFormat="1" ht="13.5" thickBot="1">
      <c r="Q469" s="5">
        <f>SUM(P462:P468)</f>
        <v>1614</v>
      </c>
      <c r="S469" s="23"/>
    </row>
    <row r="470" spans="1:16" ht="12.75">
      <c r="A470" s="7" t="s">
        <v>110</v>
      </c>
      <c r="G470" t="s">
        <v>27</v>
      </c>
      <c r="L470">
        <v>1</v>
      </c>
      <c r="M470">
        <v>213</v>
      </c>
      <c r="P470" s="4">
        <f>L470*M470</f>
        <v>213</v>
      </c>
    </row>
    <row r="471" spans="7:16" ht="12.75">
      <c r="G471" t="s">
        <v>39</v>
      </c>
      <c r="L471">
        <v>2</v>
      </c>
      <c r="M471">
        <v>159</v>
      </c>
      <c r="P471" s="4">
        <f>L471*M471</f>
        <v>318</v>
      </c>
    </row>
    <row r="472" spans="7:16" ht="12.75">
      <c r="G472" t="s">
        <v>16</v>
      </c>
      <c r="N472">
        <v>2</v>
      </c>
      <c r="O472">
        <v>50</v>
      </c>
      <c r="P472">
        <f>N472*O472</f>
        <v>100</v>
      </c>
    </row>
    <row r="473" spans="7:16" ht="12.75">
      <c r="G473" t="s">
        <v>35</v>
      </c>
      <c r="L473">
        <v>0.5</v>
      </c>
      <c r="M473">
        <v>307</v>
      </c>
      <c r="P473" s="4">
        <f>L473*M473</f>
        <v>153.5</v>
      </c>
    </row>
    <row r="474" spans="7:16" ht="12.75">
      <c r="G474" t="s">
        <v>19</v>
      </c>
      <c r="L474">
        <v>1</v>
      </c>
      <c r="M474">
        <v>213</v>
      </c>
      <c r="P474" s="4">
        <f>L474*M474</f>
        <v>213</v>
      </c>
    </row>
    <row r="475" spans="7:16" ht="12.75">
      <c r="G475" t="s">
        <v>56</v>
      </c>
      <c r="L475">
        <v>1</v>
      </c>
      <c r="M475">
        <v>124</v>
      </c>
      <c r="P475" s="4">
        <f>L475*M475</f>
        <v>124</v>
      </c>
    </row>
    <row r="476" spans="7:16" ht="12.75">
      <c r="G476" t="s">
        <v>15</v>
      </c>
      <c r="L476">
        <v>0.5</v>
      </c>
      <c r="M476">
        <v>369</v>
      </c>
      <c r="P476" s="4">
        <f>L476*M476</f>
        <v>184.5</v>
      </c>
    </row>
    <row r="477" spans="7:16" ht="12.75">
      <c r="G477" t="s">
        <v>20</v>
      </c>
      <c r="L477">
        <v>2</v>
      </c>
      <c r="M477">
        <v>135</v>
      </c>
      <c r="P477" s="4">
        <f>L477*M477</f>
        <v>270</v>
      </c>
    </row>
    <row r="478" spans="17:19" s="5" customFormat="1" ht="13.5" thickBot="1">
      <c r="Q478" s="5">
        <f>SUM(P470:P477)</f>
        <v>1576</v>
      </c>
      <c r="S478" s="23"/>
    </row>
    <row r="479" spans="1:19" s="14" customFormat="1" ht="12.75">
      <c r="A479" s="13" t="s">
        <v>112</v>
      </c>
      <c r="G479" s="14" t="s">
        <v>27</v>
      </c>
      <c r="L479" s="14">
        <v>0.5</v>
      </c>
      <c r="M479" s="14">
        <v>219</v>
      </c>
      <c r="P479" s="18">
        <f>L479*M479</f>
        <v>109.5</v>
      </c>
      <c r="S479" s="22"/>
    </row>
    <row r="480" spans="7:19" s="14" customFormat="1" ht="12.75">
      <c r="G480" s="15" t="s">
        <v>39</v>
      </c>
      <c r="H480" s="15"/>
      <c r="I480" s="15"/>
      <c r="J480" s="15"/>
      <c r="K480" s="15"/>
      <c r="L480" s="15">
        <v>0.5</v>
      </c>
      <c r="M480" s="15">
        <v>0</v>
      </c>
      <c r="N480" s="15"/>
      <c r="O480" s="15"/>
      <c r="P480" s="16">
        <f>L480*M480</f>
        <v>0</v>
      </c>
      <c r="S480" s="22"/>
    </row>
    <row r="481" spans="7:19" s="14" customFormat="1" ht="12.75">
      <c r="G481" s="14" t="s">
        <v>21</v>
      </c>
      <c r="L481" s="14">
        <v>1</v>
      </c>
      <c r="M481" s="14">
        <v>179</v>
      </c>
      <c r="P481" s="18">
        <f>L481*M481</f>
        <v>179</v>
      </c>
      <c r="Q481" s="14" t="s">
        <v>148</v>
      </c>
      <c r="S481" s="22"/>
    </row>
    <row r="482" spans="7:19" s="14" customFormat="1" ht="12.75">
      <c r="G482" s="14" t="s">
        <v>35</v>
      </c>
      <c r="L482" s="14">
        <v>0.5</v>
      </c>
      <c r="M482" s="14">
        <v>309</v>
      </c>
      <c r="P482" s="18">
        <f>L482*M482</f>
        <v>154.5</v>
      </c>
      <c r="S482" s="22"/>
    </row>
    <row r="483" spans="17:19" s="5" customFormat="1" ht="13.5" thickBot="1">
      <c r="Q483" s="5">
        <f>SUM(P479:P482)</f>
        <v>443</v>
      </c>
      <c r="S483" s="23">
        <f>Q483*1.15</f>
        <v>509.45</v>
      </c>
    </row>
    <row r="484" spans="1:16" ht="12.75">
      <c r="A484" s="7" t="s">
        <v>113</v>
      </c>
      <c r="G484" t="s">
        <v>59</v>
      </c>
      <c r="L484">
        <v>8</v>
      </c>
      <c r="M484">
        <v>149</v>
      </c>
      <c r="P484" s="4">
        <f>L484*M484</f>
        <v>1192</v>
      </c>
    </row>
    <row r="485" spans="17:19" s="5" customFormat="1" ht="13.5" thickBot="1">
      <c r="Q485" s="5">
        <f>SUM(P484)</f>
        <v>1192</v>
      </c>
      <c r="S485" s="23"/>
    </row>
    <row r="486" spans="1:19" s="14" customFormat="1" ht="12.75">
      <c r="A486" s="13" t="s">
        <v>114</v>
      </c>
      <c r="G486" s="14" t="s">
        <v>21</v>
      </c>
      <c r="L486" s="14">
        <v>2</v>
      </c>
      <c r="M486" s="14">
        <v>179</v>
      </c>
      <c r="P486" s="18">
        <f aca="true" t="shared" si="30" ref="P486:P492">L486*M486</f>
        <v>358</v>
      </c>
      <c r="S486" s="22"/>
    </row>
    <row r="487" spans="7:19" s="14" customFormat="1" ht="12.75">
      <c r="G487" s="14" t="s">
        <v>23</v>
      </c>
      <c r="L487" s="14">
        <v>1</v>
      </c>
      <c r="M487" s="14">
        <v>163</v>
      </c>
      <c r="P487" s="18">
        <f t="shared" si="30"/>
        <v>163</v>
      </c>
      <c r="S487" s="22"/>
    </row>
    <row r="488" spans="7:19" s="14" customFormat="1" ht="12.75">
      <c r="G488" s="15" t="s">
        <v>78</v>
      </c>
      <c r="H488" s="15"/>
      <c r="I488" s="15"/>
      <c r="J488" s="15"/>
      <c r="K488" s="15"/>
      <c r="L488" s="15">
        <v>2</v>
      </c>
      <c r="M488" s="15">
        <v>0</v>
      </c>
      <c r="N488" s="15"/>
      <c r="O488" s="15"/>
      <c r="P488" s="16">
        <f t="shared" si="30"/>
        <v>0</v>
      </c>
      <c r="S488" s="22"/>
    </row>
    <row r="489" spans="7:19" s="14" customFormat="1" ht="12.75">
      <c r="G489" s="14" t="s">
        <v>59</v>
      </c>
      <c r="L489" s="14">
        <v>1</v>
      </c>
      <c r="M489" s="14">
        <v>149</v>
      </c>
      <c r="P489" s="18">
        <f t="shared" si="30"/>
        <v>149</v>
      </c>
      <c r="S489" s="22"/>
    </row>
    <row r="490" spans="7:19" s="14" customFormat="1" ht="12.75">
      <c r="G490" s="15" t="s">
        <v>143</v>
      </c>
      <c r="H490" s="15"/>
      <c r="I490" s="15"/>
      <c r="J490" s="15"/>
      <c r="K490" s="15"/>
      <c r="L490" s="15">
        <v>1</v>
      </c>
      <c r="M490" s="15">
        <v>0</v>
      </c>
      <c r="N490" s="15"/>
      <c r="O490" s="15"/>
      <c r="P490" s="16">
        <f t="shared" si="30"/>
        <v>0</v>
      </c>
      <c r="S490" s="22"/>
    </row>
    <row r="491" spans="7:19" s="14" customFormat="1" ht="12.75">
      <c r="G491" s="14" t="s">
        <v>140</v>
      </c>
      <c r="L491" s="14">
        <v>1</v>
      </c>
      <c r="M491" s="14">
        <v>89</v>
      </c>
      <c r="P491" s="18">
        <f t="shared" si="30"/>
        <v>89</v>
      </c>
      <c r="S491" s="22"/>
    </row>
    <row r="492" spans="7:19" s="14" customFormat="1" ht="12.75">
      <c r="G492" s="14" t="s">
        <v>32</v>
      </c>
      <c r="L492" s="14">
        <v>1</v>
      </c>
      <c r="M492" s="14">
        <v>129</v>
      </c>
      <c r="P492" s="18">
        <f t="shared" si="30"/>
        <v>129</v>
      </c>
      <c r="S492" s="22"/>
    </row>
    <row r="493" spans="17:19" s="5" customFormat="1" ht="13.5" thickBot="1">
      <c r="Q493" s="5">
        <f>SUM(P486:P492)</f>
        <v>888</v>
      </c>
      <c r="S493" s="23">
        <f>Q493*1.15</f>
        <v>1021.1999999999999</v>
      </c>
    </row>
    <row r="494" spans="1:16" ht="12.75">
      <c r="A494" s="7" t="s">
        <v>115</v>
      </c>
      <c r="G494" t="s">
        <v>18</v>
      </c>
      <c r="L494">
        <v>0.5</v>
      </c>
      <c r="M494">
        <v>209</v>
      </c>
      <c r="P494" s="4">
        <f>L494*M494</f>
        <v>104.5</v>
      </c>
    </row>
    <row r="495" spans="7:16" ht="12.75">
      <c r="G495" t="s">
        <v>27</v>
      </c>
      <c r="L495">
        <v>0.5</v>
      </c>
      <c r="M495">
        <v>213</v>
      </c>
      <c r="P495" s="4">
        <f>L495*M495</f>
        <v>106.5</v>
      </c>
    </row>
    <row r="496" spans="7:16" ht="12.75">
      <c r="G496" t="s">
        <v>19</v>
      </c>
      <c r="L496">
        <v>0.5</v>
      </c>
      <c r="M496">
        <v>213</v>
      </c>
      <c r="P496" s="4">
        <f>L496*M496</f>
        <v>106.5</v>
      </c>
    </row>
    <row r="497" spans="7:16" ht="12.75">
      <c r="G497" t="s">
        <v>35</v>
      </c>
      <c r="L497">
        <v>0.5</v>
      </c>
      <c r="M497">
        <v>307</v>
      </c>
      <c r="P497" s="4">
        <f>L497*M497</f>
        <v>153.5</v>
      </c>
    </row>
    <row r="498" spans="17:19" s="5" customFormat="1" ht="12.75" customHeight="1" thickBot="1">
      <c r="Q498" s="5">
        <f>SUM(P494:P497)</f>
        <v>471</v>
      </c>
      <c r="S498" s="23"/>
    </row>
    <row r="499" spans="1:19" s="14" customFormat="1" ht="12.75">
      <c r="A499" s="13" t="s">
        <v>116</v>
      </c>
      <c r="G499" s="15" t="s">
        <v>39</v>
      </c>
      <c r="H499" s="15"/>
      <c r="I499" s="15"/>
      <c r="J499" s="15"/>
      <c r="K499" s="15"/>
      <c r="L499" s="15">
        <v>2</v>
      </c>
      <c r="M499" s="15">
        <v>0</v>
      </c>
      <c r="N499" s="15"/>
      <c r="O499" s="15"/>
      <c r="P499" s="16">
        <f aca="true" t="shared" si="31" ref="P499:P506">L499*M499</f>
        <v>0</v>
      </c>
      <c r="S499" s="22"/>
    </row>
    <row r="500" spans="7:19" s="14" customFormat="1" ht="12.75">
      <c r="G500" s="14" t="s">
        <v>18</v>
      </c>
      <c r="L500" s="14">
        <v>1</v>
      </c>
      <c r="M500" s="14">
        <v>209</v>
      </c>
      <c r="P500" s="18">
        <f t="shared" si="31"/>
        <v>209</v>
      </c>
      <c r="S500" s="22"/>
    </row>
    <row r="501" spans="7:19" s="14" customFormat="1" ht="12.75">
      <c r="G501" s="14" t="s">
        <v>23</v>
      </c>
      <c r="L501" s="14">
        <v>2</v>
      </c>
      <c r="M501" s="14">
        <v>159</v>
      </c>
      <c r="P501" s="18">
        <f t="shared" si="31"/>
        <v>318</v>
      </c>
      <c r="S501" s="22"/>
    </row>
    <row r="502" spans="7:19" s="14" customFormat="1" ht="12.75">
      <c r="G502" s="14" t="s">
        <v>30</v>
      </c>
      <c r="L502" s="14">
        <v>1</v>
      </c>
      <c r="M502" s="14">
        <v>89</v>
      </c>
      <c r="P502" s="18">
        <f t="shared" si="31"/>
        <v>89</v>
      </c>
      <c r="S502" s="22"/>
    </row>
    <row r="503" spans="7:19" s="14" customFormat="1" ht="12.75">
      <c r="G503" s="14" t="s">
        <v>31</v>
      </c>
      <c r="L503" s="14">
        <v>1</v>
      </c>
      <c r="M503" s="14">
        <v>99</v>
      </c>
      <c r="P503" s="18">
        <f t="shared" si="31"/>
        <v>99</v>
      </c>
      <c r="S503" s="22"/>
    </row>
    <row r="504" spans="7:19" s="14" customFormat="1" ht="12.75">
      <c r="G504" s="14" t="s">
        <v>32</v>
      </c>
      <c r="L504" s="14">
        <v>1</v>
      </c>
      <c r="M504" s="14">
        <v>129</v>
      </c>
      <c r="P504" s="18">
        <f t="shared" si="31"/>
        <v>129</v>
      </c>
      <c r="S504" s="22"/>
    </row>
    <row r="505" spans="7:19" s="14" customFormat="1" ht="12.75">
      <c r="G505" s="14" t="s">
        <v>55</v>
      </c>
      <c r="L505" s="14">
        <v>1</v>
      </c>
      <c r="M505" s="14">
        <v>229</v>
      </c>
      <c r="P505" s="18">
        <f t="shared" si="31"/>
        <v>229</v>
      </c>
      <c r="Q505" s="14" t="s">
        <v>111</v>
      </c>
      <c r="S505" s="22"/>
    </row>
    <row r="506" spans="7:19" s="14" customFormat="1" ht="12.75">
      <c r="G506" s="15" t="s">
        <v>19</v>
      </c>
      <c r="H506" s="15"/>
      <c r="I506" s="15"/>
      <c r="J506" s="15"/>
      <c r="K506" s="15"/>
      <c r="L506" s="15">
        <v>1</v>
      </c>
      <c r="M506" s="15">
        <v>0</v>
      </c>
      <c r="N506" s="15"/>
      <c r="O506" s="15"/>
      <c r="P506" s="16">
        <f t="shared" si="31"/>
        <v>0</v>
      </c>
      <c r="S506" s="22"/>
    </row>
    <row r="507" spans="7:19" s="14" customFormat="1" ht="12.75">
      <c r="G507" s="14" t="s">
        <v>16</v>
      </c>
      <c r="N507" s="14">
        <v>3</v>
      </c>
      <c r="O507" s="14">
        <v>59</v>
      </c>
      <c r="P507" s="14">
        <f>N507*O507</f>
        <v>177</v>
      </c>
      <c r="S507" s="22"/>
    </row>
    <row r="508" spans="7:19" s="14" customFormat="1" ht="12.75">
      <c r="G508" s="14" t="s">
        <v>137</v>
      </c>
      <c r="L508" s="14">
        <v>1</v>
      </c>
      <c r="M508" s="14">
        <v>89</v>
      </c>
      <c r="P508" s="18">
        <f>L508*M508</f>
        <v>89</v>
      </c>
      <c r="S508" s="22"/>
    </row>
    <row r="509" spans="17:19" s="5" customFormat="1" ht="13.5" thickBot="1">
      <c r="Q509" s="5">
        <f>SUM(P499:P508)</f>
        <v>1339</v>
      </c>
      <c r="S509" s="23">
        <f>Q509*1.1</f>
        <v>1472.9</v>
      </c>
    </row>
    <row r="510" spans="1:16" ht="12.75">
      <c r="A510" s="7" t="s">
        <v>117</v>
      </c>
      <c r="G510" t="s">
        <v>39</v>
      </c>
      <c r="L510">
        <v>3</v>
      </c>
      <c r="M510">
        <v>159</v>
      </c>
      <c r="P510" s="4">
        <f>L510*M510</f>
        <v>477</v>
      </c>
    </row>
    <row r="511" spans="7:16" ht="12.75">
      <c r="G511" t="s">
        <v>20</v>
      </c>
      <c r="L511">
        <v>3</v>
      </c>
      <c r="M511">
        <v>135</v>
      </c>
      <c r="P511" s="4">
        <f>L511*M511</f>
        <v>405</v>
      </c>
    </row>
    <row r="512" spans="7:16" ht="12.75">
      <c r="G512" t="s">
        <v>27</v>
      </c>
      <c r="L512">
        <v>2</v>
      </c>
      <c r="M512">
        <v>213</v>
      </c>
      <c r="P512" s="4">
        <f>L512*M512</f>
        <v>426</v>
      </c>
    </row>
    <row r="513" spans="7:16" ht="12.75">
      <c r="G513" t="s">
        <v>30</v>
      </c>
      <c r="L513">
        <v>1</v>
      </c>
      <c r="M513">
        <v>89</v>
      </c>
      <c r="P513" s="4">
        <f>L513*M513</f>
        <v>89</v>
      </c>
    </row>
    <row r="514" spans="7:16" ht="12.75">
      <c r="G514" t="s">
        <v>19</v>
      </c>
      <c r="L514">
        <v>0.5</v>
      </c>
      <c r="M514">
        <v>213</v>
      </c>
      <c r="P514" s="4">
        <f>L514*M514</f>
        <v>106.5</v>
      </c>
    </row>
    <row r="515" spans="17:19" s="5" customFormat="1" ht="13.5" thickBot="1">
      <c r="Q515" s="5">
        <f>SUM(P510:P514)</f>
        <v>1503.5</v>
      </c>
      <c r="S515" s="23"/>
    </row>
    <row r="516" spans="1:19" s="14" customFormat="1" ht="12.75">
      <c r="A516" s="13" t="s">
        <v>118</v>
      </c>
      <c r="G516" s="15" t="s">
        <v>39</v>
      </c>
      <c r="H516" s="15"/>
      <c r="I516" s="15"/>
      <c r="J516" s="15"/>
      <c r="K516" s="15"/>
      <c r="L516" s="15">
        <v>1</v>
      </c>
      <c r="M516" s="15">
        <v>0</v>
      </c>
      <c r="N516" s="15"/>
      <c r="O516" s="15"/>
      <c r="P516" s="16">
        <f aca="true" t="shared" si="32" ref="P516:P522">L516*M516</f>
        <v>0</v>
      </c>
      <c r="S516" s="22"/>
    </row>
    <row r="517" spans="7:19" s="14" customFormat="1" ht="12.75">
      <c r="G517" s="14" t="s">
        <v>18</v>
      </c>
      <c r="L517" s="14">
        <v>0.5</v>
      </c>
      <c r="M517" s="14">
        <v>209</v>
      </c>
      <c r="P517" s="18">
        <f t="shared" si="32"/>
        <v>104.5</v>
      </c>
      <c r="S517" s="22"/>
    </row>
    <row r="518" spans="7:19" s="14" customFormat="1" ht="12.75">
      <c r="G518" s="14" t="s">
        <v>30</v>
      </c>
      <c r="L518" s="14">
        <v>1</v>
      </c>
      <c r="M518" s="14">
        <v>89</v>
      </c>
      <c r="P518" s="18">
        <f t="shared" si="32"/>
        <v>89</v>
      </c>
      <c r="S518" s="22"/>
    </row>
    <row r="519" spans="7:19" s="14" customFormat="1" ht="12.75">
      <c r="G519" s="14" t="s">
        <v>32</v>
      </c>
      <c r="L519" s="14">
        <v>0.5</v>
      </c>
      <c r="M519" s="14">
        <v>129</v>
      </c>
      <c r="P519" s="18">
        <f t="shared" si="32"/>
        <v>64.5</v>
      </c>
      <c r="S519" s="22"/>
    </row>
    <row r="520" spans="7:19" s="14" customFormat="1" ht="12.75">
      <c r="G520" s="14" t="s">
        <v>21</v>
      </c>
      <c r="L520" s="14">
        <v>1</v>
      </c>
      <c r="M520" s="14">
        <v>179</v>
      </c>
      <c r="P520" s="18">
        <f t="shared" si="32"/>
        <v>179</v>
      </c>
      <c r="Q520" s="14" t="s">
        <v>148</v>
      </c>
      <c r="S520" s="22"/>
    </row>
    <row r="521" spans="7:19" s="14" customFormat="1" ht="12.75">
      <c r="G521" s="14" t="s">
        <v>20</v>
      </c>
      <c r="L521" s="14">
        <v>1</v>
      </c>
      <c r="M521" s="14">
        <v>169</v>
      </c>
      <c r="P521" s="18">
        <f t="shared" si="32"/>
        <v>169</v>
      </c>
      <c r="Q521" s="14" t="s">
        <v>125</v>
      </c>
      <c r="S521" s="22"/>
    </row>
    <row r="522" spans="7:19" s="14" customFormat="1" ht="12.75">
      <c r="G522" s="14" t="s">
        <v>35</v>
      </c>
      <c r="L522" s="14">
        <v>0.5</v>
      </c>
      <c r="M522" s="14">
        <v>309</v>
      </c>
      <c r="P522" s="18">
        <f t="shared" si="32"/>
        <v>154.5</v>
      </c>
      <c r="S522" s="22"/>
    </row>
    <row r="523" spans="17:19" s="5" customFormat="1" ht="13.5" thickBot="1">
      <c r="Q523" s="5">
        <f>SUM(P516:P522)</f>
        <v>760.5</v>
      </c>
      <c r="S523" s="23">
        <f>Q523*1.1</f>
        <v>836.5500000000001</v>
      </c>
    </row>
    <row r="524" spans="1:19" s="14" customFormat="1" ht="12.75">
      <c r="A524" s="13" t="s">
        <v>119</v>
      </c>
      <c r="G524" s="14" t="s">
        <v>131</v>
      </c>
      <c r="L524" s="14">
        <v>2</v>
      </c>
      <c r="M524" s="14">
        <v>269</v>
      </c>
      <c r="P524" s="18">
        <f>L524*M524</f>
        <v>538</v>
      </c>
      <c r="S524" s="22"/>
    </row>
    <row r="525" spans="7:19" s="14" customFormat="1" ht="12.75">
      <c r="G525" s="14" t="s">
        <v>16</v>
      </c>
      <c r="N525" s="14">
        <v>2</v>
      </c>
      <c r="O525" s="14">
        <v>59</v>
      </c>
      <c r="P525" s="14">
        <f>N525*O525</f>
        <v>118</v>
      </c>
      <c r="S525" s="22"/>
    </row>
    <row r="526" spans="7:19" s="14" customFormat="1" ht="12.75">
      <c r="G526" s="14" t="s">
        <v>18</v>
      </c>
      <c r="L526" s="14">
        <v>1</v>
      </c>
      <c r="M526" s="14">
        <v>209</v>
      </c>
      <c r="P526" s="18">
        <f>L526*M526</f>
        <v>209</v>
      </c>
      <c r="S526" s="22"/>
    </row>
    <row r="527" spans="7:19" s="14" customFormat="1" ht="12.75">
      <c r="G527" s="14" t="s">
        <v>20</v>
      </c>
      <c r="L527" s="14">
        <v>1</v>
      </c>
      <c r="M527" s="14">
        <v>169</v>
      </c>
      <c r="P527" s="18">
        <f>L527*M527</f>
        <v>169</v>
      </c>
      <c r="S527" s="22"/>
    </row>
    <row r="528" spans="7:19" s="14" customFormat="1" ht="12.75">
      <c r="G528" s="14" t="s">
        <v>27</v>
      </c>
      <c r="L528" s="14">
        <v>1</v>
      </c>
      <c r="M528" s="14">
        <v>219</v>
      </c>
      <c r="P528" s="18">
        <f>L528*M528</f>
        <v>219</v>
      </c>
      <c r="S528" s="22"/>
    </row>
    <row r="529" spans="17:19" s="5" customFormat="1" ht="13.5" thickBot="1">
      <c r="Q529" s="5">
        <f>SUM(P524:P528)</f>
        <v>1253</v>
      </c>
      <c r="S529" s="23">
        <f>Q529*1.15</f>
        <v>1440.9499999999998</v>
      </c>
    </row>
    <row r="530" spans="1:16" ht="12.75">
      <c r="A530" t="s">
        <v>120</v>
      </c>
      <c r="G530" t="s">
        <v>39</v>
      </c>
      <c r="L530">
        <v>1</v>
      </c>
      <c r="M530">
        <v>159</v>
      </c>
      <c r="P530" s="4">
        <f aca="true" t="shared" si="33" ref="P530:P540">L530*M530</f>
        <v>159</v>
      </c>
    </row>
    <row r="531" spans="7:16" ht="12.75">
      <c r="G531" t="s">
        <v>21</v>
      </c>
      <c r="L531">
        <v>1</v>
      </c>
      <c r="M531">
        <v>180</v>
      </c>
      <c r="P531" s="4">
        <f t="shared" si="33"/>
        <v>180</v>
      </c>
    </row>
    <row r="532" spans="7:16" ht="12.75">
      <c r="G532" t="s">
        <v>18</v>
      </c>
      <c r="L532">
        <v>1</v>
      </c>
      <c r="M532">
        <v>209</v>
      </c>
      <c r="P532" s="4">
        <f t="shared" si="33"/>
        <v>209</v>
      </c>
    </row>
    <row r="533" spans="7:16" ht="12.75">
      <c r="G533" t="s">
        <v>23</v>
      </c>
      <c r="L533">
        <v>1</v>
      </c>
      <c r="M533">
        <v>163</v>
      </c>
      <c r="P533" s="4">
        <f t="shared" si="33"/>
        <v>163</v>
      </c>
    </row>
    <row r="534" spans="7:16" ht="12.75">
      <c r="G534" t="s">
        <v>19</v>
      </c>
      <c r="L534">
        <v>3</v>
      </c>
      <c r="M534">
        <v>213</v>
      </c>
      <c r="P534" s="4">
        <f t="shared" si="33"/>
        <v>639</v>
      </c>
    </row>
    <row r="535" spans="7:16" ht="12.75">
      <c r="G535" t="s">
        <v>59</v>
      </c>
      <c r="L535">
        <v>3</v>
      </c>
      <c r="M535">
        <v>125</v>
      </c>
      <c r="P535" s="4">
        <f t="shared" si="33"/>
        <v>375</v>
      </c>
    </row>
    <row r="536" spans="7:16" ht="12.75">
      <c r="G536" t="s">
        <v>31</v>
      </c>
      <c r="L536">
        <v>1</v>
      </c>
      <c r="M536">
        <v>99</v>
      </c>
      <c r="P536" s="4">
        <f t="shared" si="33"/>
        <v>99</v>
      </c>
    </row>
    <row r="537" spans="7:16" ht="12.75">
      <c r="G537" t="s">
        <v>32</v>
      </c>
      <c r="L537">
        <v>0.5</v>
      </c>
      <c r="M537">
        <v>129</v>
      </c>
      <c r="P537" s="4">
        <f t="shared" si="33"/>
        <v>64.5</v>
      </c>
    </row>
    <row r="538" spans="7:16" ht="12.75">
      <c r="G538" t="s">
        <v>20</v>
      </c>
      <c r="L538">
        <v>2</v>
      </c>
      <c r="M538">
        <v>135</v>
      </c>
      <c r="P538" s="4">
        <f t="shared" si="33"/>
        <v>270</v>
      </c>
    </row>
    <row r="539" spans="7:16" ht="12.75">
      <c r="G539" t="s">
        <v>35</v>
      </c>
      <c r="L539">
        <v>1</v>
      </c>
      <c r="M539">
        <v>307</v>
      </c>
      <c r="P539" s="4">
        <f t="shared" si="33"/>
        <v>307</v>
      </c>
    </row>
    <row r="540" spans="7:16" ht="12.75">
      <c r="G540" t="s">
        <v>15</v>
      </c>
      <c r="L540">
        <v>2</v>
      </c>
      <c r="M540">
        <v>369</v>
      </c>
      <c r="P540" s="4">
        <f t="shared" si="33"/>
        <v>738</v>
      </c>
    </row>
    <row r="541" spans="7:16" ht="12.75">
      <c r="G541" t="s">
        <v>16</v>
      </c>
      <c r="N541">
        <v>5</v>
      </c>
      <c r="O541">
        <v>50</v>
      </c>
      <c r="P541">
        <f>N541*O541</f>
        <v>250</v>
      </c>
    </row>
    <row r="542" spans="17:19" s="5" customFormat="1" ht="13.5" thickBot="1">
      <c r="Q542" s="5">
        <f>SUM(P530:P541)</f>
        <v>3453.5</v>
      </c>
      <c r="S542" s="23"/>
    </row>
    <row r="543" spans="1:19" s="14" customFormat="1" ht="12.75">
      <c r="A543" s="13" t="s">
        <v>122</v>
      </c>
      <c r="G543" s="14" t="s">
        <v>131</v>
      </c>
      <c r="L543" s="14">
        <v>1</v>
      </c>
      <c r="M543" s="14">
        <v>269</v>
      </c>
      <c r="P543" s="18">
        <f aca="true" t="shared" si="34" ref="P543:P550">L543*M543</f>
        <v>269</v>
      </c>
      <c r="S543" s="22"/>
    </row>
    <row r="544" spans="7:19" s="14" customFormat="1" ht="12.75">
      <c r="G544" s="14" t="s">
        <v>31</v>
      </c>
      <c r="L544" s="14">
        <v>2</v>
      </c>
      <c r="M544" s="14">
        <v>99</v>
      </c>
      <c r="P544" s="18">
        <f t="shared" si="34"/>
        <v>198</v>
      </c>
      <c r="S544" s="22"/>
    </row>
    <row r="545" spans="7:19" s="14" customFormat="1" ht="12.75">
      <c r="G545" s="14" t="s">
        <v>32</v>
      </c>
      <c r="L545" s="14">
        <v>2</v>
      </c>
      <c r="M545" s="14">
        <v>129</v>
      </c>
      <c r="P545" s="18">
        <f t="shared" si="34"/>
        <v>258</v>
      </c>
      <c r="S545" s="22"/>
    </row>
    <row r="546" spans="7:19" s="14" customFormat="1" ht="12.75">
      <c r="G546" s="14" t="s">
        <v>15</v>
      </c>
      <c r="L546" s="14">
        <v>2</v>
      </c>
      <c r="M546" s="14">
        <v>0</v>
      </c>
      <c r="P546" s="18">
        <f t="shared" si="34"/>
        <v>0</v>
      </c>
      <c r="S546" s="22"/>
    </row>
    <row r="547" spans="7:19" s="14" customFormat="1" ht="12.75">
      <c r="G547" s="14" t="s">
        <v>20</v>
      </c>
      <c r="L547" s="14">
        <v>1</v>
      </c>
      <c r="M547" s="14">
        <v>169</v>
      </c>
      <c r="P547" s="18">
        <f t="shared" si="34"/>
        <v>169</v>
      </c>
      <c r="S547" s="22"/>
    </row>
    <row r="548" spans="7:19" s="14" customFormat="1" ht="12.75">
      <c r="G548" s="14" t="s">
        <v>35</v>
      </c>
      <c r="L548" s="14">
        <v>1</v>
      </c>
      <c r="M548" s="14">
        <v>309</v>
      </c>
      <c r="P548" s="18">
        <f t="shared" si="34"/>
        <v>309</v>
      </c>
      <c r="S548" s="22"/>
    </row>
    <row r="549" spans="7:19" s="14" customFormat="1" ht="12.75">
      <c r="G549" s="14" t="s">
        <v>136</v>
      </c>
      <c r="L549" s="14">
        <v>1</v>
      </c>
      <c r="M549" s="14">
        <v>99</v>
      </c>
      <c r="P549" s="18">
        <f t="shared" si="34"/>
        <v>99</v>
      </c>
      <c r="S549" s="22"/>
    </row>
    <row r="550" spans="7:19" s="14" customFormat="1" ht="12.75">
      <c r="G550" s="14" t="s">
        <v>59</v>
      </c>
      <c r="L550" s="14">
        <v>3</v>
      </c>
      <c r="M550" s="14">
        <v>149</v>
      </c>
      <c r="P550" s="18">
        <f t="shared" si="34"/>
        <v>447</v>
      </c>
      <c r="S550" s="22"/>
    </row>
    <row r="551" spans="7:19" s="14" customFormat="1" ht="12.75">
      <c r="G551" s="14" t="s">
        <v>16</v>
      </c>
      <c r="N551" s="14">
        <v>5</v>
      </c>
      <c r="O551" s="14">
        <v>59</v>
      </c>
      <c r="P551" s="14">
        <f>N551*O551</f>
        <v>295</v>
      </c>
      <c r="S551" s="22"/>
    </row>
    <row r="552" spans="17:19" s="5" customFormat="1" ht="13.5" thickBot="1">
      <c r="Q552" s="5">
        <f>SUM(P543:P551)</f>
        <v>2044</v>
      </c>
      <c r="S552" s="23">
        <f>Q552*1.12</f>
        <v>2289.28</v>
      </c>
    </row>
    <row r="553" spans="1:19" s="14" customFormat="1" ht="12.75">
      <c r="A553" s="13" t="s">
        <v>123</v>
      </c>
      <c r="G553" s="14" t="s">
        <v>131</v>
      </c>
      <c r="L553" s="14">
        <v>2</v>
      </c>
      <c r="M553" s="14">
        <v>269</v>
      </c>
      <c r="P553" s="18">
        <f aca="true" t="shared" si="35" ref="P553:P559">L553*M553</f>
        <v>538</v>
      </c>
      <c r="S553" s="22"/>
    </row>
    <row r="554" spans="7:19" s="14" customFormat="1" ht="12.75">
      <c r="G554" s="14" t="s">
        <v>21</v>
      </c>
      <c r="L554" s="14">
        <v>2</v>
      </c>
      <c r="M554" s="14">
        <v>179</v>
      </c>
      <c r="P554" s="18">
        <f t="shared" si="35"/>
        <v>358</v>
      </c>
      <c r="S554" s="22"/>
    </row>
    <row r="555" spans="7:19" s="14" customFormat="1" ht="12.75">
      <c r="G555" s="14" t="s">
        <v>30</v>
      </c>
      <c r="L555" s="14">
        <v>2</v>
      </c>
      <c r="M555" s="14">
        <v>89</v>
      </c>
      <c r="P555" s="18">
        <f t="shared" si="35"/>
        <v>178</v>
      </c>
      <c r="S555" s="22"/>
    </row>
    <row r="556" spans="7:19" s="14" customFormat="1" ht="12.75">
      <c r="G556" s="14" t="s">
        <v>31</v>
      </c>
      <c r="L556" s="14">
        <v>2</v>
      </c>
      <c r="M556" s="14">
        <v>99</v>
      </c>
      <c r="P556" s="18">
        <f t="shared" si="35"/>
        <v>198</v>
      </c>
      <c r="S556" s="22"/>
    </row>
    <row r="557" spans="7:19" s="14" customFormat="1" ht="12.75">
      <c r="G557" s="14" t="s">
        <v>32</v>
      </c>
      <c r="L557" s="14">
        <v>2</v>
      </c>
      <c r="M557" s="14">
        <v>129</v>
      </c>
      <c r="P557" s="18">
        <f t="shared" si="35"/>
        <v>258</v>
      </c>
      <c r="S557" s="22"/>
    </row>
    <row r="558" spans="7:19" s="14" customFormat="1" ht="12.75">
      <c r="G558" s="14" t="s">
        <v>160</v>
      </c>
      <c r="L558" s="14">
        <v>1</v>
      </c>
      <c r="M558" s="14">
        <v>169</v>
      </c>
      <c r="P558" s="18">
        <f t="shared" si="35"/>
        <v>169</v>
      </c>
      <c r="S558" s="22"/>
    </row>
    <row r="559" spans="7:19" s="14" customFormat="1" ht="12.75">
      <c r="G559" s="14" t="s">
        <v>149</v>
      </c>
      <c r="L559" s="14">
        <v>1</v>
      </c>
      <c r="M559" s="14">
        <v>119</v>
      </c>
      <c r="P559" s="18">
        <f t="shared" si="35"/>
        <v>119</v>
      </c>
      <c r="S559" s="22"/>
    </row>
    <row r="560" spans="7:19" s="14" customFormat="1" ht="12.75">
      <c r="G560" s="14" t="s">
        <v>16</v>
      </c>
      <c r="N560" s="14">
        <v>1</v>
      </c>
      <c r="O560" s="14">
        <v>59</v>
      </c>
      <c r="P560" s="14">
        <f>N560*O560</f>
        <v>59</v>
      </c>
      <c r="S560" s="22"/>
    </row>
    <row r="561" spans="17:19" s="5" customFormat="1" ht="13.5" thickBot="1">
      <c r="Q561" s="5">
        <f>SUM(P553:P560)</f>
        <v>1877</v>
      </c>
      <c r="S561" s="23">
        <f>Q561*1.12</f>
        <v>2102.2400000000002</v>
      </c>
    </row>
    <row r="562" spans="1:19" s="14" customFormat="1" ht="12.75">
      <c r="A562" s="20" t="s">
        <v>158</v>
      </c>
      <c r="G562" s="14" t="s">
        <v>131</v>
      </c>
      <c r="L562" s="14">
        <v>2</v>
      </c>
      <c r="M562" s="14">
        <v>269</v>
      </c>
      <c r="P562" s="18">
        <f aca="true" t="shared" si="36" ref="P562:P567">L562*M562</f>
        <v>538</v>
      </c>
      <c r="S562" s="22"/>
    </row>
    <row r="563" spans="7:19" s="14" customFormat="1" ht="12.75">
      <c r="G563" s="14" t="s">
        <v>30</v>
      </c>
      <c r="L563" s="14">
        <v>2</v>
      </c>
      <c r="M563" s="14">
        <v>89</v>
      </c>
      <c r="P563" s="18">
        <f t="shared" si="36"/>
        <v>178</v>
      </c>
      <c r="S563" s="22"/>
    </row>
    <row r="564" spans="7:19" s="14" customFormat="1" ht="12.75">
      <c r="G564" s="14" t="s">
        <v>31</v>
      </c>
      <c r="L564" s="14">
        <v>2</v>
      </c>
      <c r="M564" s="14">
        <v>99</v>
      </c>
      <c r="P564" s="18">
        <f t="shared" si="36"/>
        <v>198</v>
      </c>
      <c r="S564" s="22"/>
    </row>
    <row r="565" spans="7:19" s="14" customFormat="1" ht="12.75">
      <c r="G565" s="14" t="s">
        <v>32</v>
      </c>
      <c r="L565" s="14">
        <v>1</v>
      </c>
      <c r="M565" s="14">
        <v>129</v>
      </c>
      <c r="P565" s="18">
        <f t="shared" si="36"/>
        <v>129</v>
      </c>
      <c r="S565" s="22"/>
    </row>
    <row r="566" spans="6:19" s="14" customFormat="1" ht="12.75">
      <c r="F566" s="15"/>
      <c r="G566" s="15" t="s">
        <v>15</v>
      </c>
      <c r="H566" s="15"/>
      <c r="I566" s="15"/>
      <c r="J566" s="15"/>
      <c r="K566" s="15"/>
      <c r="L566" s="15">
        <v>1</v>
      </c>
      <c r="M566" s="15">
        <v>0</v>
      </c>
      <c r="N566" s="15"/>
      <c r="O566" s="15"/>
      <c r="P566" s="16">
        <f t="shared" si="36"/>
        <v>0</v>
      </c>
      <c r="Q566" s="15"/>
      <c r="S566" s="22"/>
    </row>
    <row r="567" spans="7:19" s="14" customFormat="1" ht="12.75">
      <c r="G567" s="14" t="s">
        <v>65</v>
      </c>
      <c r="L567" s="14">
        <v>1</v>
      </c>
      <c r="M567" s="14">
        <v>129</v>
      </c>
      <c r="P567" s="18">
        <f t="shared" si="36"/>
        <v>129</v>
      </c>
      <c r="S567" s="22"/>
    </row>
    <row r="568" spans="17:19" s="5" customFormat="1" ht="13.5" thickBot="1">
      <c r="Q568" s="5">
        <f>SUM(P562:P567)</f>
        <v>1172</v>
      </c>
      <c r="S568" s="23">
        <f>Q568*1.1</f>
        <v>1289.2</v>
      </c>
    </row>
    <row r="569" spans="1:19" s="14" customFormat="1" ht="12.75">
      <c r="A569" s="13" t="s">
        <v>124</v>
      </c>
      <c r="G569" s="14" t="s">
        <v>162</v>
      </c>
      <c r="L569" s="14">
        <v>1</v>
      </c>
      <c r="M569" s="14">
        <v>169</v>
      </c>
      <c r="P569" s="18">
        <f aca="true" t="shared" si="37" ref="P569:P576">L569*M569</f>
        <v>169</v>
      </c>
      <c r="S569" s="22"/>
    </row>
    <row r="570" spans="7:19" s="14" customFormat="1" ht="12.75">
      <c r="G570" s="14" t="s">
        <v>21</v>
      </c>
      <c r="L570" s="14">
        <v>1</v>
      </c>
      <c r="M570" s="14">
        <v>179</v>
      </c>
      <c r="P570" s="18">
        <f t="shared" si="37"/>
        <v>179</v>
      </c>
      <c r="S570" s="22"/>
    </row>
    <row r="571" spans="7:19" s="14" customFormat="1" ht="12.75">
      <c r="G571" s="14" t="s">
        <v>18</v>
      </c>
      <c r="L571" s="14">
        <v>2</v>
      </c>
      <c r="M571" s="14">
        <v>209</v>
      </c>
      <c r="P571" s="18">
        <f t="shared" si="37"/>
        <v>418</v>
      </c>
      <c r="S571" s="22"/>
    </row>
    <row r="572" spans="7:19" s="14" customFormat="1" ht="12.75">
      <c r="G572" s="14" t="s">
        <v>23</v>
      </c>
      <c r="L572" s="14">
        <v>1</v>
      </c>
      <c r="M572" s="14">
        <v>159</v>
      </c>
      <c r="P572" s="18">
        <f t="shared" si="37"/>
        <v>159</v>
      </c>
      <c r="S572" s="22"/>
    </row>
    <row r="573" spans="7:19" s="14" customFormat="1" ht="12.75">
      <c r="G573" s="14" t="s">
        <v>27</v>
      </c>
      <c r="L573" s="14">
        <v>1</v>
      </c>
      <c r="M573" s="14">
        <v>219</v>
      </c>
      <c r="P573" s="18">
        <f t="shared" si="37"/>
        <v>219</v>
      </c>
      <c r="Q573" s="14" t="s">
        <v>125</v>
      </c>
      <c r="S573" s="22"/>
    </row>
    <row r="574" spans="7:19" s="14" customFormat="1" ht="12.75">
      <c r="G574" s="14" t="s">
        <v>19</v>
      </c>
      <c r="L574" s="14">
        <v>1</v>
      </c>
      <c r="M574" s="14">
        <v>0</v>
      </c>
      <c r="P574" s="18">
        <f t="shared" si="37"/>
        <v>0</v>
      </c>
      <c r="S574" s="22"/>
    </row>
    <row r="575" spans="7:19" s="14" customFormat="1" ht="12.75">
      <c r="G575" s="14" t="s">
        <v>35</v>
      </c>
      <c r="L575" s="14">
        <v>1</v>
      </c>
      <c r="M575" s="14">
        <v>309</v>
      </c>
      <c r="P575" s="18">
        <f t="shared" si="37"/>
        <v>309</v>
      </c>
      <c r="S575" s="22"/>
    </row>
    <row r="576" spans="7:19" s="14" customFormat="1" ht="12.75">
      <c r="G576" s="14" t="s">
        <v>161</v>
      </c>
      <c r="L576" s="14">
        <v>1</v>
      </c>
      <c r="M576" s="14">
        <v>149</v>
      </c>
      <c r="P576" s="18">
        <f t="shared" si="37"/>
        <v>149</v>
      </c>
      <c r="S576" s="22"/>
    </row>
    <row r="577" spans="17:19" s="5" customFormat="1" ht="13.5" thickBot="1">
      <c r="Q577" s="5">
        <f>SUM(P569:P576)</f>
        <v>1602</v>
      </c>
      <c r="S577" s="23">
        <f>Q577*1.12</f>
        <v>1794.2400000000002</v>
      </c>
    </row>
    <row r="578" spans="1:19" s="14" customFormat="1" ht="12.75">
      <c r="A578" s="13" t="s">
        <v>126</v>
      </c>
      <c r="G578" s="15" t="s">
        <v>39</v>
      </c>
      <c r="H578" s="15"/>
      <c r="I578" s="15"/>
      <c r="J578" s="15"/>
      <c r="K578" s="15"/>
      <c r="L578" s="15">
        <v>1</v>
      </c>
      <c r="M578" s="15">
        <v>0</v>
      </c>
      <c r="N578" s="15"/>
      <c r="O578" s="15"/>
      <c r="P578" s="16">
        <f>L578*M578</f>
        <v>0</v>
      </c>
      <c r="S578" s="22"/>
    </row>
    <row r="579" spans="1:19" s="14" customFormat="1" ht="12.75">
      <c r="A579" s="13"/>
      <c r="G579" s="17" t="s">
        <v>132</v>
      </c>
      <c r="H579" s="17"/>
      <c r="I579" s="17"/>
      <c r="J579" s="17"/>
      <c r="K579" s="17"/>
      <c r="L579" s="17">
        <v>1</v>
      </c>
      <c r="M579" s="17">
        <v>179</v>
      </c>
      <c r="N579" s="17"/>
      <c r="O579" s="17"/>
      <c r="P579" s="18">
        <f>L579*M579</f>
        <v>179</v>
      </c>
      <c r="Q579" s="17" t="s">
        <v>133</v>
      </c>
      <c r="S579" s="22"/>
    </row>
    <row r="580" spans="7:19" s="14" customFormat="1" ht="12.75">
      <c r="G580" s="17" t="s">
        <v>32</v>
      </c>
      <c r="H580" s="17"/>
      <c r="I580" s="17"/>
      <c r="J580" s="17"/>
      <c r="K580" s="17"/>
      <c r="L580" s="17">
        <v>1</v>
      </c>
      <c r="M580" s="17">
        <v>129</v>
      </c>
      <c r="N580" s="17"/>
      <c r="O580" s="17"/>
      <c r="P580" s="18">
        <f>L580*M580</f>
        <v>129</v>
      </c>
      <c r="Q580" s="17"/>
      <c r="S580" s="22"/>
    </row>
    <row r="581" spans="7:19" s="14" customFormat="1" ht="12.75">
      <c r="G581" s="14" t="s">
        <v>16</v>
      </c>
      <c r="N581" s="14">
        <v>2</v>
      </c>
      <c r="O581" s="14">
        <v>59</v>
      </c>
      <c r="P581" s="14">
        <f>N581*O581</f>
        <v>118</v>
      </c>
      <c r="S581" s="22"/>
    </row>
    <row r="582" spans="7:19" s="14" customFormat="1" ht="12.75">
      <c r="G582" s="14" t="s">
        <v>20</v>
      </c>
      <c r="L582" s="14">
        <v>1</v>
      </c>
      <c r="M582" s="14">
        <v>169</v>
      </c>
      <c r="P582" s="18">
        <f>L582*M582</f>
        <v>169</v>
      </c>
      <c r="S582" s="22"/>
    </row>
    <row r="583" spans="17:19" s="5" customFormat="1" ht="13.5" thickBot="1">
      <c r="Q583" s="5">
        <f>SUM(P578:P582)</f>
        <v>595</v>
      </c>
      <c r="S583" s="23"/>
    </row>
    <row r="584" spans="1:19" s="14" customFormat="1" ht="12.75">
      <c r="A584" s="13" t="s">
        <v>127</v>
      </c>
      <c r="G584" s="15" t="s">
        <v>19</v>
      </c>
      <c r="H584" s="15"/>
      <c r="I584" s="15"/>
      <c r="J584" s="15"/>
      <c r="K584" s="15"/>
      <c r="L584" s="15">
        <v>1</v>
      </c>
      <c r="M584" s="15">
        <v>0</v>
      </c>
      <c r="N584" s="15"/>
      <c r="O584" s="15"/>
      <c r="P584" s="16">
        <f aca="true" t="shared" si="38" ref="P584:P590">L584*M584</f>
        <v>0</v>
      </c>
      <c r="S584" s="22"/>
    </row>
    <row r="585" spans="7:19" s="14" customFormat="1" ht="12.75">
      <c r="G585" s="15" t="s">
        <v>15</v>
      </c>
      <c r="H585" s="15"/>
      <c r="I585" s="15"/>
      <c r="J585" s="15"/>
      <c r="K585" s="15"/>
      <c r="L585" s="15">
        <v>1</v>
      </c>
      <c r="M585" s="15">
        <v>0</v>
      </c>
      <c r="N585" s="15"/>
      <c r="O585" s="15"/>
      <c r="P585" s="16">
        <f t="shared" si="38"/>
        <v>0</v>
      </c>
      <c r="S585" s="22"/>
    </row>
    <row r="586" spans="7:19" s="14" customFormat="1" ht="12.75">
      <c r="G586" s="14" t="s">
        <v>59</v>
      </c>
      <c r="L586" s="14">
        <v>1</v>
      </c>
      <c r="M586" s="14">
        <v>149</v>
      </c>
      <c r="P586" s="18">
        <f t="shared" si="38"/>
        <v>149</v>
      </c>
      <c r="S586" s="22"/>
    </row>
    <row r="587" spans="7:19" s="14" customFormat="1" ht="12.75">
      <c r="G587" s="14" t="s">
        <v>136</v>
      </c>
      <c r="L587" s="14">
        <v>1</v>
      </c>
      <c r="M587" s="14">
        <v>99</v>
      </c>
      <c r="P587" s="18">
        <f t="shared" si="38"/>
        <v>99</v>
      </c>
      <c r="S587" s="22"/>
    </row>
    <row r="588" spans="7:19" s="14" customFormat="1" ht="12.75">
      <c r="G588" s="14" t="s">
        <v>30</v>
      </c>
      <c r="L588" s="14">
        <v>1</v>
      </c>
      <c r="M588" s="14">
        <v>89</v>
      </c>
      <c r="P588" s="18">
        <f t="shared" si="38"/>
        <v>89</v>
      </c>
      <c r="S588" s="22"/>
    </row>
    <row r="589" spans="7:19" s="14" customFormat="1" ht="12.75">
      <c r="G589" s="14" t="s">
        <v>31</v>
      </c>
      <c r="L589" s="14">
        <v>1</v>
      </c>
      <c r="M589" s="14">
        <v>99</v>
      </c>
      <c r="P589" s="18">
        <f t="shared" si="38"/>
        <v>99</v>
      </c>
      <c r="S589" s="22"/>
    </row>
    <row r="590" spans="7:19" s="14" customFormat="1" ht="12.75">
      <c r="G590" s="14" t="s">
        <v>32</v>
      </c>
      <c r="L590" s="14">
        <v>1</v>
      </c>
      <c r="M590" s="14">
        <v>129</v>
      </c>
      <c r="P590" s="18">
        <f t="shared" si="38"/>
        <v>129</v>
      </c>
      <c r="S590" s="22"/>
    </row>
    <row r="591" spans="17:19" s="5" customFormat="1" ht="13.5" thickBot="1">
      <c r="Q591" s="5">
        <f>SUM(P584:P590)</f>
        <v>565</v>
      </c>
      <c r="S591" s="23">
        <f>Q591*1.15</f>
        <v>649.75</v>
      </c>
    </row>
    <row r="592" spans="1:19" s="14" customFormat="1" ht="12.75">
      <c r="A592" s="13" t="s">
        <v>128</v>
      </c>
      <c r="G592" s="14" t="s">
        <v>145</v>
      </c>
      <c r="L592" s="14">
        <v>1</v>
      </c>
      <c r="M592" s="14">
        <v>89</v>
      </c>
      <c r="P592" s="18">
        <f aca="true" t="shared" si="39" ref="P592:P601">L592*M592</f>
        <v>89</v>
      </c>
      <c r="S592" s="22"/>
    </row>
    <row r="593" spans="7:19" s="14" customFormat="1" ht="12.75">
      <c r="G593" s="14" t="s">
        <v>30</v>
      </c>
      <c r="L593" s="14">
        <v>1</v>
      </c>
      <c r="M593" s="14">
        <v>89</v>
      </c>
      <c r="P593" s="18">
        <f t="shared" si="39"/>
        <v>89</v>
      </c>
      <c r="S593" s="22"/>
    </row>
    <row r="594" spans="7:19" s="14" customFormat="1" ht="12.75">
      <c r="G594" s="14" t="s">
        <v>31</v>
      </c>
      <c r="L594" s="14">
        <v>1</v>
      </c>
      <c r="M594" s="14">
        <v>99</v>
      </c>
      <c r="P594" s="18">
        <f t="shared" si="39"/>
        <v>99</v>
      </c>
      <c r="S594" s="22"/>
    </row>
    <row r="595" spans="7:19" s="14" customFormat="1" ht="12.75">
      <c r="G595" s="14" t="s">
        <v>32</v>
      </c>
      <c r="L595" s="14">
        <v>1</v>
      </c>
      <c r="M595" s="14">
        <v>129</v>
      </c>
      <c r="P595" s="18">
        <f t="shared" si="39"/>
        <v>129</v>
      </c>
      <c r="S595" s="22"/>
    </row>
    <row r="596" spans="7:19" s="14" customFormat="1" ht="12.75">
      <c r="G596" s="14" t="s">
        <v>55</v>
      </c>
      <c r="L596" s="14">
        <v>1</v>
      </c>
      <c r="M596" s="14">
        <v>229</v>
      </c>
      <c r="P596" s="18">
        <f t="shared" si="39"/>
        <v>229</v>
      </c>
      <c r="S596" s="22"/>
    </row>
    <row r="597" spans="7:19" s="14" customFormat="1" ht="12.75">
      <c r="G597" s="14" t="s">
        <v>59</v>
      </c>
      <c r="L597" s="14">
        <v>1</v>
      </c>
      <c r="M597" s="14">
        <v>149</v>
      </c>
      <c r="P597" s="18">
        <f t="shared" si="39"/>
        <v>149</v>
      </c>
      <c r="S597" s="22"/>
    </row>
    <row r="598" spans="7:19" s="14" customFormat="1" ht="12.75">
      <c r="G598" s="14" t="s">
        <v>18</v>
      </c>
      <c r="L598" s="14">
        <v>1</v>
      </c>
      <c r="M598" s="14">
        <v>209</v>
      </c>
      <c r="P598" s="18">
        <f t="shared" si="39"/>
        <v>209</v>
      </c>
      <c r="S598" s="22"/>
    </row>
    <row r="599" spans="7:19" s="14" customFormat="1" ht="12.75">
      <c r="G599" s="14" t="s">
        <v>136</v>
      </c>
      <c r="L599" s="14">
        <v>1</v>
      </c>
      <c r="M599" s="14">
        <v>99</v>
      </c>
      <c r="P599" s="18">
        <f t="shared" si="39"/>
        <v>99</v>
      </c>
      <c r="S599" s="22"/>
    </row>
    <row r="600" spans="7:19" s="14" customFormat="1" ht="12.75">
      <c r="G600" s="14" t="s">
        <v>146</v>
      </c>
      <c r="L600" s="14">
        <v>1</v>
      </c>
      <c r="M600" s="14">
        <v>119</v>
      </c>
      <c r="P600" s="18">
        <f t="shared" si="39"/>
        <v>119</v>
      </c>
      <c r="S600" s="22"/>
    </row>
    <row r="601" spans="7:19" s="14" customFormat="1" ht="12.75">
      <c r="G601" s="14" t="s">
        <v>147</v>
      </c>
      <c r="L601" s="14">
        <v>1</v>
      </c>
      <c r="M601" s="14">
        <v>159</v>
      </c>
      <c r="P601" s="18">
        <f t="shared" si="39"/>
        <v>159</v>
      </c>
      <c r="S601" s="22"/>
    </row>
    <row r="602" spans="7:19" s="14" customFormat="1" ht="12.75">
      <c r="G602" s="14" t="s">
        <v>16</v>
      </c>
      <c r="N602" s="14">
        <v>2</v>
      </c>
      <c r="O602" s="14">
        <v>59</v>
      </c>
      <c r="P602" s="14">
        <f>N602*O602</f>
        <v>118</v>
      </c>
      <c r="S602" s="22"/>
    </row>
    <row r="603" spans="17:19" s="5" customFormat="1" ht="13.5" thickBot="1">
      <c r="Q603" s="5">
        <f>SUM(P592:P602)</f>
        <v>1488</v>
      </c>
      <c r="S603" s="23">
        <f>Q603*1.1</f>
        <v>1636.8000000000002</v>
      </c>
    </row>
    <row r="604" spans="1:19" s="14" customFormat="1" ht="12.75">
      <c r="A604" s="13" t="s">
        <v>129</v>
      </c>
      <c r="G604" s="14" t="s">
        <v>20</v>
      </c>
      <c r="L604" s="14">
        <v>1</v>
      </c>
      <c r="M604" s="14">
        <v>169</v>
      </c>
      <c r="P604" s="18">
        <f>L604*M604</f>
        <v>169</v>
      </c>
      <c r="S604" s="22"/>
    </row>
    <row r="605" spans="1:19" s="14" customFormat="1" ht="12.75">
      <c r="A605" s="13"/>
      <c r="G605" s="14" t="s">
        <v>145</v>
      </c>
      <c r="L605" s="14">
        <v>2</v>
      </c>
      <c r="M605" s="14">
        <v>89</v>
      </c>
      <c r="P605" s="18">
        <f>L605*M605</f>
        <v>178</v>
      </c>
      <c r="S605" s="22"/>
    </row>
    <row r="606" spans="1:19" s="14" customFormat="1" ht="12.75">
      <c r="A606" s="13"/>
      <c r="G606" s="14" t="s">
        <v>136</v>
      </c>
      <c r="L606" s="14">
        <v>2</v>
      </c>
      <c r="M606" s="14">
        <v>99</v>
      </c>
      <c r="P606" s="18">
        <f>L606*M606</f>
        <v>198</v>
      </c>
      <c r="S606" s="22"/>
    </row>
    <row r="607" spans="7:19" s="14" customFormat="1" ht="12.75">
      <c r="G607" s="14" t="s">
        <v>21</v>
      </c>
      <c r="L607" s="14">
        <v>2</v>
      </c>
      <c r="M607" s="14">
        <v>269</v>
      </c>
      <c r="P607" s="18">
        <f>L607*M607</f>
        <v>538</v>
      </c>
      <c r="Q607" s="14" t="s">
        <v>148</v>
      </c>
      <c r="S607" s="22"/>
    </row>
    <row r="608" spans="17:19" s="5" customFormat="1" ht="13.5" thickBot="1">
      <c r="Q608" s="5">
        <f>SUM(P604:P607)</f>
        <v>1083</v>
      </c>
      <c r="S608" s="23">
        <f>Q608*1.15</f>
        <v>1245.4499999999998</v>
      </c>
    </row>
    <row r="609" spans="1:19" s="14" customFormat="1" ht="12.75">
      <c r="A609" s="13" t="s">
        <v>163</v>
      </c>
      <c r="G609" s="14" t="s">
        <v>30</v>
      </c>
      <c r="L609" s="14">
        <v>1</v>
      </c>
      <c r="M609" s="14">
        <v>89</v>
      </c>
      <c r="P609" s="18">
        <f>L609*M609</f>
        <v>89</v>
      </c>
      <c r="S609" s="22"/>
    </row>
    <row r="610" spans="7:19" s="14" customFormat="1" ht="12.75">
      <c r="G610" s="14" t="s">
        <v>31</v>
      </c>
      <c r="L610" s="14">
        <v>1</v>
      </c>
      <c r="M610" s="14">
        <v>99</v>
      </c>
      <c r="P610" s="18">
        <f>L610*M610</f>
        <v>99</v>
      </c>
      <c r="S610" s="22"/>
    </row>
    <row r="611" spans="7:19" s="14" customFormat="1" ht="12.75">
      <c r="G611" s="14" t="s">
        <v>55</v>
      </c>
      <c r="L611" s="14">
        <v>1</v>
      </c>
      <c r="M611" s="14">
        <v>229</v>
      </c>
      <c r="P611" s="18">
        <f>L611*M611</f>
        <v>229</v>
      </c>
      <c r="S611" s="22"/>
    </row>
    <row r="612" spans="7:19" s="14" customFormat="1" ht="12.75">
      <c r="G612" s="14" t="s">
        <v>35</v>
      </c>
      <c r="L612" s="14">
        <v>1</v>
      </c>
      <c r="M612" s="14">
        <v>309</v>
      </c>
      <c r="P612" s="18">
        <f>L612*M612</f>
        <v>309</v>
      </c>
      <c r="S612" s="22"/>
    </row>
    <row r="613" spans="7:19" s="14" customFormat="1" ht="12.75">
      <c r="G613" s="14" t="s">
        <v>65</v>
      </c>
      <c r="L613" s="14">
        <v>1</v>
      </c>
      <c r="M613" s="14">
        <v>129</v>
      </c>
      <c r="P613" s="18">
        <f>L613*M613</f>
        <v>129</v>
      </c>
      <c r="S613" s="22"/>
    </row>
    <row r="614" spans="7:19" s="14" customFormat="1" ht="12.75">
      <c r="G614" s="14" t="s">
        <v>39</v>
      </c>
      <c r="L614" s="14">
        <v>1</v>
      </c>
      <c r="M614" s="14">
        <v>269</v>
      </c>
      <c r="P614" s="18">
        <f>L614*M614</f>
        <v>269</v>
      </c>
      <c r="S614" s="22"/>
    </row>
    <row r="615" spans="7:19" s="14" customFormat="1" ht="12.75">
      <c r="G615" s="14" t="s">
        <v>18</v>
      </c>
      <c r="L615" s="14">
        <v>2</v>
      </c>
      <c r="M615" s="14">
        <v>209</v>
      </c>
      <c r="P615" s="18">
        <f>L615*M615</f>
        <v>418</v>
      </c>
      <c r="S615" s="22"/>
    </row>
    <row r="616" spans="7:19" s="14" customFormat="1" ht="12.75">
      <c r="G616" s="14" t="s">
        <v>20</v>
      </c>
      <c r="L616" s="14">
        <v>1</v>
      </c>
      <c r="M616" s="14">
        <v>169</v>
      </c>
      <c r="P616" s="18">
        <f>L616*M616</f>
        <v>169</v>
      </c>
      <c r="S616" s="22"/>
    </row>
    <row r="617" spans="7:19" s="14" customFormat="1" ht="12.75">
      <c r="G617" s="14" t="s">
        <v>161</v>
      </c>
      <c r="L617" s="14">
        <v>2</v>
      </c>
      <c r="M617" s="14">
        <v>149</v>
      </c>
      <c r="P617" s="18">
        <f>L617*M617</f>
        <v>298</v>
      </c>
      <c r="S617" s="22"/>
    </row>
    <row r="618" spans="17:19" s="5" customFormat="1" ht="13.5" thickBot="1">
      <c r="Q618" s="5">
        <f>SUM(P609:P617)</f>
        <v>2009</v>
      </c>
      <c r="S618" s="23">
        <f>Q618*1.12</f>
        <v>2250.0800000000004</v>
      </c>
    </row>
    <row r="619" spans="1:19" s="14" customFormat="1" ht="12.75">
      <c r="A619" s="20" t="s">
        <v>79</v>
      </c>
      <c r="B619" s="14">
        <v>2</v>
      </c>
      <c r="G619" s="14" t="s">
        <v>131</v>
      </c>
      <c r="L619" s="14">
        <v>0.5</v>
      </c>
      <c r="M619" s="14">
        <v>269</v>
      </c>
      <c r="P619" s="18">
        <f>L619*M619</f>
        <v>134.5</v>
      </c>
      <c r="S619" s="22"/>
    </row>
    <row r="620" spans="7:19" s="14" customFormat="1" ht="12.75">
      <c r="G620" s="14" t="s">
        <v>18</v>
      </c>
      <c r="L620" s="14">
        <v>0.5</v>
      </c>
      <c r="M620" s="14">
        <v>209</v>
      </c>
      <c r="P620" s="18">
        <f>L620*M620</f>
        <v>104.5</v>
      </c>
      <c r="S620" s="22"/>
    </row>
    <row r="621" spans="7:19" s="14" customFormat="1" ht="12.75">
      <c r="G621" s="14" t="s">
        <v>141</v>
      </c>
      <c r="L621" s="14">
        <v>0.5</v>
      </c>
      <c r="M621" s="14">
        <v>149</v>
      </c>
      <c r="P621" s="18">
        <f>L621*M621</f>
        <v>74.5</v>
      </c>
      <c r="S621" s="22"/>
    </row>
    <row r="622" spans="17:19" s="5" customFormat="1" ht="13.5" thickBot="1">
      <c r="Q622" s="5">
        <f>SUM(P619:P621)</f>
        <v>313.5</v>
      </c>
      <c r="S622" s="23">
        <f>Q622*1.15</f>
        <v>360.525</v>
      </c>
    </row>
    <row r="623" spans="1:19" s="14" customFormat="1" ht="12.75">
      <c r="A623" s="13" t="s">
        <v>164</v>
      </c>
      <c r="G623" s="14" t="s">
        <v>27</v>
      </c>
      <c r="L623" s="14">
        <v>1</v>
      </c>
      <c r="M623" s="14">
        <v>219</v>
      </c>
      <c r="P623" s="18">
        <f>L623*M623</f>
        <v>219</v>
      </c>
      <c r="S623" s="22"/>
    </row>
    <row r="624" spans="7:19" s="14" customFormat="1" ht="12.75">
      <c r="G624" s="14" t="s">
        <v>23</v>
      </c>
      <c r="L624" s="14">
        <v>1</v>
      </c>
      <c r="M624" s="14">
        <v>159</v>
      </c>
      <c r="P624" s="18">
        <f>L624*M624</f>
        <v>159</v>
      </c>
      <c r="S624" s="22"/>
    </row>
    <row r="625" spans="7:19" s="14" customFormat="1" ht="12.75">
      <c r="G625" s="14" t="s">
        <v>21</v>
      </c>
      <c r="L625" s="14">
        <v>1</v>
      </c>
      <c r="M625" s="14">
        <v>179</v>
      </c>
      <c r="P625" s="18">
        <f>L625*M625</f>
        <v>179</v>
      </c>
      <c r="S625" s="22"/>
    </row>
    <row r="626" spans="7:19" s="14" customFormat="1" ht="12.75">
      <c r="G626" s="14" t="s">
        <v>145</v>
      </c>
      <c r="L626" s="14">
        <v>1</v>
      </c>
      <c r="M626" s="14">
        <v>89</v>
      </c>
      <c r="P626" s="18">
        <f>L626*M626</f>
        <v>89</v>
      </c>
      <c r="S626" s="22"/>
    </row>
    <row r="627" spans="7:19" s="14" customFormat="1" ht="12.75">
      <c r="G627" s="14" t="s">
        <v>152</v>
      </c>
      <c r="L627" s="14">
        <v>0.5</v>
      </c>
      <c r="S627" s="22"/>
    </row>
    <row r="628" spans="7:19" s="14" customFormat="1" ht="12.75">
      <c r="G628" s="14" t="s">
        <v>165</v>
      </c>
      <c r="L628" s="14">
        <v>0.5</v>
      </c>
      <c r="S628" s="22"/>
    </row>
    <row r="629" spans="7:19" s="14" customFormat="1" ht="12.75">
      <c r="G629" s="14" t="s">
        <v>166</v>
      </c>
      <c r="L629" s="14">
        <v>0.5</v>
      </c>
      <c r="S629" s="22"/>
    </row>
    <row r="630" spans="7:19" s="14" customFormat="1" ht="12.75">
      <c r="G630" s="14" t="s">
        <v>167</v>
      </c>
      <c r="L630" s="14">
        <v>1</v>
      </c>
      <c r="S630" s="22"/>
    </row>
    <row r="631" spans="17:19" s="5" customFormat="1" ht="13.5" thickBot="1">
      <c r="Q631" s="5">
        <f>SUM(P623:P630)</f>
        <v>646</v>
      </c>
      <c r="S631" s="23">
        <f>Q631*1.15</f>
        <v>742.9</v>
      </c>
    </row>
  </sheetData>
  <hyperlinks>
    <hyperlink ref="A2" r:id="rId1" display="http://forum.sibmama.ru/profile.php?mode=viewprofile&amp;u=113436"/>
    <hyperlink ref="A5" r:id="rId2" display="http://forum.sibmama.ru/profile.php?mode=viewprofile&amp;u=114777"/>
    <hyperlink ref="A16" r:id="rId3" display="http://blog.sibmama.ru/weblog_entry.php?e=421947"/>
    <hyperlink ref="A21" r:id="rId4" display="http://blog.sibmama.ru/weblog_entry.php?e=421947"/>
    <hyperlink ref="A33" r:id="rId5" display="http://blog.sibmama.ru/weblog_entry.php?e=421947&amp;postdays=0&amp;postorder=asc&amp;start=0"/>
    <hyperlink ref="A40" r:id="rId6" display="http://blog.sibmama.ru/weblog_entry.php?e=421947&amp;postdays=0&amp;postorder=asc&amp;start=0"/>
    <hyperlink ref="A47" r:id="rId7" display="http://blog.sibmama.ru/weblog_entry.php?e=421947&amp;postdays=0&amp;postorder=asc&amp;start=0"/>
    <hyperlink ref="A53" r:id="rId8" display="http://blog.sibmama.ru/weblog_entry.php?e=421947&amp;postdays=0&amp;postorder=asc&amp;start=10"/>
    <hyperlink ref="A64" r:id="rId9" display="http://blog.sibmama.ru/weblog_entry.php?e=421947&amp;postdays=0&amp;postorder=asc&amp;start=10"/>
    <hyperlink ref="A67" r:id="rId10" display="http://blog.sibmama.ru/weblog_entry.php?e=421947&amp;postdays=0&amp;postorder=asc&amp;start=10"/>
    <hyperlink ref="A75" r:id="rId11" display="http://blog.sibmama.ru/weblog_entry.php?e=421947&amp;postdays=0&amp;postorder=asc&amp;start=20"/>
    <hyperlink ref="A89" r:id="rId12" display="http://blog.sibmama.ru/weblog_entry.php?e=421947&amp;postdays=0&amp;postorder=asc&amp;start=20"/>
    <hyperlink ref="A101" r:id="rId13" display="http://blog.sibmama.ru/weblog_entry.php?e=421947&amp;postdays=0&amp;postorder=asc&amp;start=30&amp;sid=84d3fd2f39f147c5a94d96472e7d502c"/>
    <hyperlink ref="A109" r:id="rId14" display="http://blog.sibmama.ru/weblog_entry.php?e=421947&amp;postdays=0&amp;postorder=asc&amp;start=30&amp;sid=84d3fd2f39f147c5a94d96472e7d502c"/>
    <hyperlink ref="A117" r:id="rId15" display="http://blog.sibmama.ru/weblog_entry.php?e=421947&amp;postdays=0&amp;postorder=asc&amp;start=40"/>
    <hyperlink ref="A133" r:id="rId16" display="http://blog.sibmama.ru/weblog_entry.php?e=421947&amp;postdays=0&amp;postorder=asc&amp;start=40"/>
    <hyperlink ref="A147" r:id="rId17" display="http://blog.sibmama.ru/weblog_entry.php?e=421947&amp;postdays=0&amp;postorder=asc&amp;start=40"/>
    <hyperlink ref="A155" r:id="rId18" display="http://blog.sibmama.ru/weblog_entry.php?e=421947&amp;postdays=0&amp;postorder=asc&amp;start=40"/>
    <hyperlink ref="A163" r:id="rId19" display="http://blog.sibmama.ru/weblog_entry.php?e=421947&amp;postdays=0&amp;postorder=asc&amp;start=50"/>
    <hyperlink ref="A167" r:id="rId20" display="http://blog.sibmama.ru/weblog_entry.php?e=421947&amp;postdays=0&amp;postorder=asc&amp;start=50"/>
    <hyperlink ref="A176" r:id="rId21" display="http://blog.sibmama.ru/weblog_entry.php?e=421947&amp;postdays=0&amp;postorder=asc&amp;start=50"/>
    <hyperlink ref="A185" r:id="rId22" display="http://blog.sibmama.ru/weblog_entry.php?e=421947&amp;postdays=0&amp;postorder=asc&amp;start=50"/>
    <hyperlink ref="A190" r:id="rId23" display="http://blog.sibmama.ru/weblog_entry.php?e=421947&amp;postdays=0&amp;postorder=asc&amp;start=50"/>
    <hyperlink ref="A195" r:id="rId24" display="http://blog.sibmama.ru/weblog_entry.php?e=421947&amp;postdays=0&amp;postorder=asc&amp;start=60"/>
    <hyperlink ref="A204" r:id="rId25" display="http://blog.sibmama.ru/weblog_entry.php?e=421947&amp;postdays=0&amp;postorder=asc&amp;start=60"/>
    <hyperlink ref="A223" r:id="rId26" display="http://blog.sibmama.ru/weblog_entry.php?e=421947&amp;postdays=0&amp;postorder=asc&amp;start=60"/>
    <hyperlink ref="A231" r:id="rId27" display="http://blog.sibmama.ru/weblog_entry.php?e=421947&amp;postdays=0&amp;postorder=asc&amp;start=60"/>
    <hyperlink ref="A244" r:id="rId28" display="http://blog.sibmama.ru/weblog_entry.php?e=421947&amp;postdays=0&amp;postorder=asc&amp;start=70"/>
    <hyperlink ref="A258" r:id="rId29" display="http://blog.sibmama.ru/weblog_entry.php?e=421947&amp;postdays=0&amp;postorder=asc&amp;start=70"/>
    <hyperlink ref="A267" r:id="rId30" display="http://blog.sibmama.ru/weblog_entry.php?e=421947&amp;postdays=0&amp;postorder=asc&amp;start=70"/>
    <hyperlink ref="A274" r:id="rId31" display="http://blog.sibmama.ru/weblog_entry.php?e=421947&amp;postdays=0&amp;postorder=asc&amp;start=80"/>
    <hyperlink ref="A284" r:id="rId32" display="http://blog.sibmama.ru/weblog_entry.php?e=421947&amp;postdays=0&amp;postorder=asc&amp;start=80"/>
    <hyperlink ref="A289" r:id="rId33" display="http://blog.sibmama.ru/weblog_entry.php?e=421947&amp;postdays=0&amp;postorder=asc&amp;start=80"/>
    <hyperlink ref="A291" r:id="rId34" display="http://blog.sibmama.ru/weblog_entry.php?e=421947&amp;postdays=0&amp;postorder=asc&amp;start=90"/>
    <hyperlink ref="A302" r:id="rId35" display="http://blog.sibmama.ru/weblog_entry.php?e=421947&amp;postdays=0&amp;postorder=asc&amp;start=90"/>
    <hyperlink ref="A310" r:id="rId36" display="http://blog.sibmama.ru/weblog_entry.php?e=421947&amp;postdays=0&amp;postorder=asc&amp;start=90"/>
    <hyperlink ref="A319" r:id="rId37" display="http://blog.sibmama.ru/weblog_entry.php?e=421947&amp;postdays=0&amp;postorder=asc&amp;start=90"/>
    <hyperlink ref="A332" r:id="rId38" display="http://blog.sibmama.ru/weblog_entry.php?e=421947&amp;postdays=0&amp;postorder=asc&amp;start=90"/>
    <hyperlink ref="A340" r:id="rId39" display="http://blog.sibmama.ru/weblog_entry.php?e=421947&amp;postdays=0&amp;postorder=asc&amp;start=90"/>
    <hyperlink ref="A342" r:id="rId40" display="http://blog.sibmama.ru/weblog_entry.php?e=421947&amp;postdays=0&amp;postorder=asc&amp;start=100"/>
    <hyperlink ref="A353" r:id="rId41" display="http://blog.sibmama.ru/weblog_entry.php?e=421947&amp;postdays=0&amp;postorder=asc&amp;start=100"/>
    <hyperlink ref="A356" r:id="rId42" display="http://blog.sibmama.ru/weblog_entry.php?e=421947&amp;postdays=0&amp;postorder=asc&amp;start=110"/>
    <hyperlink ref="A366" r:id="rId43" display="http://blog.sibmama.ru/weblog_entry.php?e=421947&amp;postdays=0&amp;postorder=asc&amp;start=110"/>
    <hyperlink ref="A376" r:id="rId44" display="http://blog.sibmama.ru/weblog_entry.php?e=421947&amp;postdays=0&amp;postorder=asc&amp;start=120"/>
    <hyperlink ref="A383" r:id="rId45" display="http://blog.sibmama.ru/weblog_entry.php?e=421947&amp;postdays=0&amp;postorder=asc&amp;start=120"/>
    <hyperlink ref="A391" r:id="rId46" display="http://blog.sibmama.ru/weblog_entry.php?e=421947&amp;postdays=0&amp;postorder=asc&amp;start=120"/>
    <hyperlink ref="A409" r:id="rId47" display="http://blog.sibmama.ru/weblog_entry.php?e=421947&amp;postdays=0&amp;postorder=asc&amp;start=120"/>
    <hyperlink ref="A416" r:id="rId48" display="http://blog.sibmama.ru/weblog_entry.php?e=421947&amp;postdays=0&amp;postorder=asc&amp;start=120"/>
    <hyperlink ref="A433" r:id="rId49" display="http://blog.sibmama.ru/weblog_entry.php?e=421947&amp;postdays=0&amp;postorder=asc&amp;start=130"/>
    <hyperlink ref="A441" r:id="rId50" display="http://blog.sibmama.ru/weblog_entry.php?e=421947&amp;postdays=0&amp;postorder=asc&amp;start=130"/>
    <hyperlink ref="A446" r:id="rId51" display="http://blog.sibmama.ru/weblog_entry.php?e=421947&amp;postdays=0&amp;postorder=asc&amp;start=130"/>
    <hyperlink ref="A452" r:id="rId52" display="http://blog.sibmama.ru/weblog_entry.php?e=421947&amp;postdays=0&amp;postorder=asc&amp;start=140"/>
    <hyperlink ref="A462" r:id="rId53" display="http://blog.sibmama.ru/weblog_entry.php?e=421947&amp;postdays=0&amp;postorder=asc&amp;start=150"/>
    <hyperlink ref="A470" r:id="rId54" display="http://blog.sibmama.ru/weblog_entry.php?e=421947&amp;postdays=0&amp;postorder=asc&amp;start=160"/>
    <hyperlink ref="A479" r:id="rId55" display="http://blog.sibmama.ru/weblog_entry.php?e=421947&amp;postdays=0&amp;postorder=asc&amp;start=170"/>
    <hyperlink ref="A484" r:id="rId56" display="http://blog.sibmama.ru/weblog_entry.php?e=421947&amp;postdays=0&amp;postorder=asc&amp;start=170"/>
    <hyperlink ref="A486" r:id="rId57" display="http://blog.sibmama.ru/weblog_entry.php?e=421947&amp;postdays=0&amp;postorder=asc&amp;start=180"/>
    <hyperlink ref="A494" r:id="rId58" display="http://blog.sibmama.ru/weblog_entry.php?e=421947&amp;postdays=0&amp;postorder=asc&amp;start=180"/>
    <hyperlink ref="A499" r:id="rId59" display="http://blog.sibmama.ru/weblog_entry.php?e=421947&amp;postdays=0&amp;postorder=asc&amp;start=180"/>
    <hyperlink ref="A510" r:id="rId60" display="http://blog.sibmama.ru/weblog_entry.php?e=421947&amp;postdays=0&amp;postorder=asc&amp;start=180"/>
    <hyperlink ref="A516" r:id="rId61" display="http://blog.sibmama.ru/weblog_entry.php?e=421947&amp;postdays=0&amp;postorder=asc&amp;start=190"/>
    <hyperlink ref="A524" r:id="rId62" display="http://blog.sibmama.ru/weblog_entry.php?e=421947&amp;postdays=0&amp;postorder=asc&amp;start=190"/>
    <hyperlink ref="A543" r:id="rId63" display="http://blog.sibmama.ru/weblog_entry.php?r=4644989"/>
    <hyperlink ref="A553" r:id="rId64" display="http://blog.sibmama.ru/weblog_entry.php?r=4644989"/>
    <hyperlink ref="A569" r:id="rId65" display="http://blog.sibmama.ru/weblog_entry.php?r=4650944"/>
    <hyperlink ref="A578" r:id="rId66" display="http://blog.sibmama.ru/weblog_entry.php?e=421947&amp;postdays=0&amp;postorder=asc&amp;start=210"/>
    <hyperlink ref="A584" r:id="rId67" display="http://blog.sibmama.ru/weblog_entry.php?e=421947&amp;postdays=0&amp;postorder=asc&amp;start=220"/>
    <hyperlink ref="A592" r:id="rId68" display="http://blog.sibmama.ru/weblog_entry.php?e=421947&amp;postdays=0&amp;postorder=asc&amp;start=220"/>
    <hyperlink ref="A604" r:id="rId69" display="http://blog.sibmama.ru/weblog_entry.php?e=421947&amp;postdays=0&amp;postorder=asc&amp;start=220"/>
    <hyperlink ref="A562" r:id="rId70" display="http://blog.sibmama.ru/weblog_entry.php?e=421947&amp;postdays=0&amp;postorder=asc&amp;start=200"/>
    <hyperlink ref="A609" r:id="rId71" display="http://blog.sibmama.ru/weblog_entry.php?e=421947&amp;postdays=0&amp;postorder=asc&amp;start=270"/>
    <hyperlink ref="A619" r:id="rId72" display="http://blog.sibmama.ru/weblog_entry.php?e=421947&amp;postdays=0&amp;postorder=asc&amp;start=270"/>
    <hyperlink ref="A623" r:id="rId73" display="http://blog.sibmama.ru/weblog_entry.php?e=421947&amp;postdays=0&amp;postorder=asc&amp;start=270"/>
  </hyperlinks>
  <printOptions/>
  <pageMargins left="0.75" right="0.75" top="1" bottom="1" header="0.5" footer="0.5"/>
  <pageSetup horizontalDpi="100" verticalDpi="100" orientation="portrait" paperSize="9" r:id="rId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2"/>
  <sheetViews>
    <sheetView workbookViewId="0" topLeftCell="L1">
      <pane ySplit="1" topLeftCell="BM53" activePane="bottomLeft" state="frozen"/>
      <selection pane="topLeft" activeCell="A1" sqref="A1"/>
      <selection pane="bottomLeft" activeCell="R80" sqref="R80"/>
    </sheetView>
  </sheetViews>
  <sheetFormatPr defaultColWidth="9.00390625" defaultRowHeight="12.75"/>
  <cols>
    <col min="3" max="3" width="9.125" style="10" customWidth="1"/>
    <col min="4" max="5" width="9.125" style="12" customWidth="1"/>
    <col min="14" max="14" width="9.125" style="10" customWidth="1"/>
    <col min="16" max="16" width="9.125" style="10" customWidth="1"/>
  </cols>
  <sheetData>
    <row r="1" spans="2:36" s="8" customFormat="1" ht="12.75">
      <c r="B1" s="8" t="s">
        <v>21</v>
      </c>
      <c r="C1" s="9" t="s">
        <v>24</v>
      </c>
      <c r="D1" s="11" t="s">
        <v>130</v>
      </c>
      <c r="E1" s="11" t="s">
        <v>131</v>
      </c>
      <c r="F1" s="8" t="s">
        <v>25</v>
      </c>
      <c r="G1" s="8" t="s">
        <v>26</v>
      </c>
      <c r="H1" s="8" t="s">
        <v>27</v>
      </c>
      <c r="I1" s="8" t="s">
        <v>28</v>
      </c>
      <c r="J1" s="8" t="s">
        <v>29</v>
      </c>
      <c r="K1" s="8" t="s">
        <v>30</v>
      </c>
      <c r="L1" s="8" t="s">
        <v>31</v>
      </c>
      <c r="M1" s="8" t="s">
        <v>32</v>
      </c>
      <c r="N1" s="9" t="s">
        <v>33</v>
      </c>
      <c r="O1" s="8" t="s">
        <v>34</v>
      </c>
      <c r="P1" s="9" t="s">
        <v>15</v>
      </c>
      <c r="Q1" s="8" t="s">
        <v>35</v>
      </c>
      <c r="R1" s="8" t="s">
        <v>36</v>
      </c>
      <c r="S1" s="8" t="s">
        <v>16</v>
      </c>
      <c r="T1" s="8" t="s">
        <v>37</v>
      </c>
      <c r="U1" s="8" t="s">
        <v>140</v>
      </c>
      <c r="V1" s="8" t="s">
        <v>141</v>
      </c>
      <c r="W1" s="8" t="s">
        <v>136</v>
      </c>
      <c r="X1" s="8" t="s">
        <v>142</v>
      </c>
      <c r="Y1" s="8" t="s">
        <v>143</v>
      </c>
      <c r="Z1" s="8" t="s">
        <v>42</v>
      </c>
      <c r="AA1" s="8" t="s">
        <v>43</v>
      </c>
      <c r="AB1" s="8" t="s">
        <v>147</v>
      </c>
      <c r="AC1" s="8" t="s">
        <v>44</v>
      </c>
      <c r="AD1" s="8" t="s">
        <v>51</v>
      </c>
      <c r="AE1" s="8" t="s">
        <v>50</v>
      </c>
      <c r="AF1" s="8" t="s">
        <v>65</v>
      </c>
      <c r="AG1" s="8" t="s">
        <v>80</v>
      </c>
      <c r="AH1" s="8" t="s">
        <v>83</v>
      </c>
      <c r="AI1" s="8" t="s">
        <v>152</v>
      </c>
      <c r="AJ1" s="8" t="s">
        <v>153</v>
      </c>
    </row>
    <row r="2" spans="1:19" ht="12.75">
      <c r="A2" t="s">
        <v>14</v>
      </c>
      <c r="P2" s="10">
        <v>1</v>
      </c>
      <c r="S2">
        <v>3</v>
      </c>
    </row>
    <row r="3" spans="1:20" ht="12.75">
      <c r="A3" t="s">
        <v>17</v>
      </c>
      <c r="C3" s="10">
        <v>2</v>
      </c>
      <c r="F3">
        <v>2</v>
      </c>
      <c r="I3">
        <v>2</v>
      </c>
      <c r="K3">
        <v>1</v>
      </c>
      <c r="L3">
        <v>1</v>
      </c>
      <c r="N3" s="10">
        <v>7</v>
      </c>
      <c r="P3" s="10">
        <v>2</v>
      </c>
      <c r="Q3">
        <v>1</v>
      </c>
      <c r="S3">
        <v>15</v>
      </c>
      <c r="T3">
        <v>2</v>
      </c>
    </row>
    <row r="4" spans="1:16" ht="12.75">
      <c r="A4" t="s">
        <v>22</v>
      </c>
      <c r="F4">
        <v>2</v>
      </c>
      <c r="G4">
        <v>1</v>
      </c>
      <c r="P4" s="10">
        <v>1</v>
      </c>
    </row>
    <row r="5" spans="1:29" ht="12.75">
      <c r="A5" t="s">
        <v>38</v>
      </c>
      <c r="C5" s="10">
        <v>3</v>
      </c>
      <c r="F5">
        <v>5</v>
      </c>
      <c r="G5">
        <v>2</v>
      </c>
      <c r="P5" s="10">
        <v>1</v>
      </c>
      <c r="S5">
        <v>5</v>
      </c>
      <c r="T5">
        <v>2</v>
      </c>
      <c r="Z5">
        <v>3</v>
      </c>
      <c r="AA5">
        <v>2</v>
      </c>
      <c r="AC5">
        <v>4</v>
      </c>
    </row>
    <row r="6" spans="1:20" ht="12.75">
      <c r="A6" t="s">
        <v>45</v>
      </c>
      <c r="C6" s="10">
        <v>1</v>
      </c>
      <c r="F6">
        <v>1</v>
      </c>
      <c r="G6">
        <v>1</v>
      </c>
      <c r="H6">
        <v>1</v>
      </c>
      <c r="N6" s="10">
        <v>1</v>
      </c>
      <c r="T6">
        <v>1</v>
      </c>
    </row>
    <row r="7" spans="1:27" ht="12.75">
      <c r="A7" t="s">
        <v>46</v>
      </c>
      <c r="C7" s="10">
        <v>2</v>
      </c>
      <c r="F7">
        <v>1</v>
      </c>
      <c r="H7">
        <v>1</v>
      </c>
      <c r="K7">
        <v>5</v>
      </c>
      <c r="T7">
        <v>2</v>
      </c>
      <c r="AA7">
        <v>2</v>
      </c>
    </row>
    <row r="8" spans="1:19" ht="12.75">
      <c r="A8" t="s">
        <v>47</v>
      </c>
      <c r="H8">
        <v>0.5</v>
      </c>
      <c r="N8" s="10">
        <v>2</v>
      </c>
      <c r="P8" s="10">
        <v>2</v>
      </c>
      <c r="Q8">
        <v>1</v>
      </c>
      <c r="S8">
        <v>1</v>
      </c>
    </row>
    <row r="9" spans="1:31" ht="12.75">
      <c r="A9" t="s">
        <v>48</v>
      </c>
      <c r="F9">
        <v>1</v>
      </c>
      <c r="G9">
        <v>1</v>
      </c>
      <c r="H9">
        <v>1</v>
      </c>
      <c r="K9">
        <v>1</v>
      </c>
      <c r="M9">
        <v>0.5</v>
      </c>
      <c r="N9" s="10">
        <v>1</v>
      </c>
      <c r="P9" s="10">
        <v>1.5</v>
      </c>
      <c r="Q9">
        <v>1</v>
      </c>
      <c r="AD9">
        <v>0.5</v>
      </c>
      <c r="AE9">
        <v>0.5</v>
      </c>
    </row>
    <row r="10" spans="1:23" ht="12.75">
      <c r="A10" t="s">
        <v>52</v>
      </c>
      <c r="P10" s="10">
        <v>1</v>
      </c>
      <c r="S10">
        <v>2</v>
      </c>
      <c r="W10">
        <v>1</v>
      </c>
    </row>
    <row r="11" spans="1:16" ht="12.75">
      <c r="A11" t="s">
        <v>53</v>
      </c>
      <c r="C11" s="10">
        <v>1</v>
      </c>
      <c r="F11">
        <v>1</v>
      </c>
      <c r="H11">
        <v>1</v>
      </c>
      <c r="K11">
        <v>1</v>
      </c>
      <c r="L11">
        <v>1</v>
      </c>
      <c r="M11">
        <v>1</v>
      </c>
      <c r="P11" s="10">
        <v>1</v>
      </c>
    </row>
    <row r="12" spans="1:32" ht="12.75">
      <c r="A12" t="s">
        <v>54</v>
      </c>
      <c r="B12">
        <v>2</v>
      </c>
      <c r="C12" s="10">
        <v>2</v>
      </c>
      <c r="F12">
        <v>3</v>
      </c>
      <c r="H12">
        <v>1</v>
      </c>
      <c r="I12">
        <v>3</v>
      </c>
      <c r="K12">
        <v>1</v>
      </c>
      <c r="L12">
        <v>1</v>
      </c>
      <c r="M12">
        <v>1</v>
      </c>
      <c r="N12" s="10">
        <v>1.5</v>
      </c>
      <c r="O12">
        <v>0.5</v>
      </c>
      <c r="R12">
        <v>2</v>
      </c>
      <c r="T12">
        <v>2</v>
      </c>
      <c r="AF12">
        <v>1</v>
      </c>
    </row>
    <row r="13" spans="1:20" ht="12.75">
      <c r="A13" t="s">
        <v>57</v>
      </c>
      <c r="B13">
        <v>2</v>
      </c>
      <c r="C13" s="10">
        <v>5</v>
      </c>
      <c r="F13">
        <v>2</v>
      </c>
      <c r="G13">
        <v>5</v>
      </c>
      <c r="H13">
        <v>4</v>
      </c>
      <c r="I13">
        <v>3</v>
      </c>
      <c r="K13">
        <v>5</v>
      </c>
      <c r="L13">
        <v>4</v>
      </c>
      <c r="M13">
        <v>4</v>
      </c>
      <c r="N13" s="10">
        <v>1</v>
      </c>
      <c r="T13">
        <v>5</v>
      </c>
    </row>
    <row r="14" spans="1:24" ht="12.75">
      <c r="A14" t="s">
        <v>58</v>
      </c>
      <c r="B14">
        <v>0.5</v>
      </c>
      <c r="C14" s="10">
        <v>1</v>
      </c>
      <c r="E14" s="12">
        <v>1</v>
      </c>
      <c r="F14">
        <v>1</v>
      </c>
      <c r="I14">
        <v>0.5</v>
      </c>
      <c r="O14">
        <v>1</v>
      </c>
      <c r="P14" s="10">
        <v>0.5</v>
      </c>
      <c r="Q14">
        <v>1</v>
      </c>
      <c r="X14">
        <v>1</v>
      </c>
    </row>
    <row r="15" spans="1:20" ht="12.75">
      <c r="A15" t="s">
        <v>60</v>
      </c>
      <c r="C15" s="10">
        <v>1</v>
      </c>
      <c r="K15">
        <v>2</v>
      </c>
      <c r="L15">
        <v>2</v>
      </c>
      <c r="M15">
        <v>1</v>
      </c>
      <c r="N15" s="10">
        <v>1</v>
      </c>
      <c r="P15" s="10">
        <v>2</v>
      </c>
      <c r="T15">
        <v>1</v>
      </c>
    </row>
    <row r="16" spans="1:20" ht="12.75">
      <c r="A16" t="s">
        <v>61</v>
      </c>
      <c r="B16">
        <v>1</v>
      </c>
      <c r="C16" s="10">
        <v>1</v>
      </c>
      <c r="E16" s="12">
        <v>2</v>
      </c>
      <c r="F16">
        <v>1</v>
      </c>
      <c r="G16">
        <v>1</v>
      </c>
      <c r="H16">
        <v>1</v>
      </c>
      <c r="I16">
        <v>1</v>
      </c>
      <c r="K16">
        <v>2</v>
      </c>
      <c r="L16">
        <v>2</v>
      </c>
      <c r="M16">
        <v>2</v>
      </c>
      <c r="N16" s="10">
        <v>2</v>
      </c>
      <c r="O16">
        <v>1</v>
      </c>
      <c r="P16" s="10">
        <v>1</v>
      </c>
      <c r="Q16">
        <v>2</v>
      </c>
      <c r="T16">
        <v>2</v>
      </c>
    </row>
    <row r="17" spans="1:22" ht="12.75">
      <c r="A17" t="s">
        <v>62</v>
      </c>
      <c r="C17" s="10">
        <v>2</v>
      </c>
      <c r="E17" s="12">
        <v>4</v>
      </c>
      <c r="F17">
        <v>1</v>
      </c>
      <c r="G17">
        <v>1</v>
      </c>
      <c r="H17">
        <v>1</v>
      </c>
      <c r="N17" s="10">
        <v>2</v>
      </c>
      <c r="O17">
        <v>1</v>
      </c>
      <c r="P17" s="10">
        <v>1</v>
      </c>
      <c r="Q17">
        <v>1</v>
      </c>
      <c r="T17">
        <v>2</v>
      </c>
      <c r="V17">
        <v>1</v>
      </c>
    </row>
    <row r="18" spans="1:18" ht="12.75">
      <c r="A18" t="s">
        <v>63</v>
      </c>
      <c r="B18">
        <v>1</v>
      </c>
      <c r="H18">
        <v>0.5</v>
      </c>
      <c r="K18">
        <v>1</v>
      </c>
      <c r="L18">
        <v>1</v>
      </c>
      <c r="M18">
        <v>1</v>
      </c>
      <c r="N18" s="10">
        <v>1</v>
      </c>
      <c r="R18">
        <v>0.5</v>
      </c>
    </row>
    <row r="19" spans="1:32" ht="12.75">
      <c r="A19" t="s">
        <v>64</v>
      </c>
      <c r="K19">
        <v>2</v>
      </c>
      <c r="L19">
        <v>2</v>
      </c>
      <c r="M19">
        <v>0.5</v>
      </c>
      <c r="P19" s="10">
        <v>0.5</v>
      </c>
      <c r="Q19">
        <v>0.5</v>
      </c>
      <c r="S19">
        <v>2</v>
      </c>
      <c r="AF19">
        <v>2</v>
      </c>
    </row>
    <row r="20" spans="1:20" ht="12.75">
      <c r="A20" t="s">
        <v>66</v>
      </c>
      <c r="B20">
        <v>1</v>
      </c>
      <c r="O20">
        <v>3</v>
      </c>
      <c r="T20">
        <v>1</v>
      </c>
    </row>
    <row r="21" spans="1:19" ht="12.75">
      <c r="A21" t="s">
        <v>67</v>
      </c>
      <c r="B21">
        <v>1</v>
      </c>
      <c r="G21">
        <v>1</v>
      </c>
      <c r="H21">
        <v>1</v>
      </c>
      <c r="K21">
        <v>1</v>
      </c>
      <c r="L21">
        <v>1</v>
      </c>
      <c r="M21">
        <v>1</v>
      </c>
      <c r="N21" s="10">
        <v>1</v>
      </c>
      <c r="S21">
        <v>2</v>
      </c>
    </row>
    <row r="22" spans="1:14" ht="12.75">
      <c r="A22" t="s">
        <v>68</v>
      </c>
      <c r="C22" s="10">
        <v>1</v>
      </c>
      <c r="E22" s="12">
        <v>1</v>
      </c>
      <c r="F22">
        <v>1</v>
      </c>
      <c r="G22">
        <v>1</v>
      </c>
      <c r="H22">
        <v>1</v>
      </c>
      <c r="K22">
        <v>3</v>
      </c>
      <c r="L22">
        <v>1</v>
      </c>
      <c r="M22">
        <v>1</v>
      </c>
      <c r="N22" s="10">
        <v>0.5</v>
      </c>
    </row>
    <row r="23" spans="1:19" ht="12.75">
      <c r="A23" t="s">
        <v>69</v>
      </c>
      <c r="H23">
        <v>1</v>
      </c>
      <c r="Q23">
        <v>3</v>
      </c>
      <c r="S23">
        <v>2</v>
      </c>
    </row>
    <row r="24" spans="1:10" ht="12.75">
      <c r="A24" t="s">
        <v>70</v>
      </c>
      <c r="B24">
        <v>2</v>
      </c>
      <c r="F24">
        <v>1</v>
      </c>
      <c r="H24">
        <v>2</v>
      </c>
      <c r="J24">
        <v>1</v>
      </c>
    </row>
    <row r="25" spans="1:32" ht="12.75">
      <c r="A25" t="s">
        <v>72</v>
      </c>
      <c r="E25" s="12">
        <v>1</v>
      </c>
      <c r="F25">
        <v>1</v>
      </c>
      <c r="H25">
        <v>0.5</v>
      </c>
      <c r="M25">
        <v>0.5</v>
      </c>
      <c r="N25" s="10">
        <v>2</v>
      </c>
      <c r="O25">
        <v>1</v>
      </c>
      <c r="Q25">
        <v>0.5</v>
      </c>
      <c r="AF25">
        <v>1</v>
      </c>
    </row>
    <row r="26" spans="1:32" ht="12.75">
      <c r="A26" t="s">
        <v>73</v>
      </c>
      <c r="B26">
        <v>2</v>
      </c>
      <c r="C26" s="10">
        <v>2</v>
      </c>
      <c r="D26" s="12">
        <v>2</v>
      </c>
      <c r="F26">
        <v>2</v>
      </c>
      <c r="G26">
        <v>2</v>
      </c>
      <c r="H26">
        <v>2</v>
      </c>
      <c r="I26">
        <v>2</v>
      </c>
      <c r="K26">
        <v>4</v>
      </c>
      <c r="L26">
        <v>4</v>
      </c>
      <c r="M26">
        <v>1</v>
      </c>
      <c r="N26" s="10">
        <v>2</v>
      </c>
      <c r="P26" s="10">
        <v>1</v>
      </c>
      <c r="Q26">
        <v>1</v>
      </c>
      <c r="S26">
        <v>3</v>
      </c>
      <c r="T26">
        <v>4</v>
      </c>
      <c r="W26">
        <v>2</v>
      </c>
      <c r="AF26">
        <v>1</v>
      </c>
    </row>
    <row r="27" spans="1:32" ht="12.75">
      <c r="A27" t="s">
        <v>75</v>
      </c>
      <c r="C27" s="10">
        <v>0.5</v>
      </c>
      <c r="K27">
        <v>0.5</v>
      </c>
      <c r="L27">
        <v>0.5</v>
      </c>
      <c r="M27">
        <v>0.5</v>
      </c>
      <c r="O27">
        <v>0.5</v>
      </c>
      <c r="T27">
        <v>0.5</v>
      </c>
      <c r="AF27">
        <v>1</v>
      </c>
    </row>
    <row r="28" spans="1:36" ht="12.75">
      <c r="A28" t="s">
        <v>76</v>
      </c>
      <c r="B28">
        <v>2.5</v>
      </c>
      <c r="H28">
        <v>2.5</v>
      </c>
      <c r="O28">
        <v>2</v>
      </c>
      <c r="R28">
        <v>0.5</v>
      </c>
      <c r="S28">
        <v>3</v>
      </c>
      <c r="T28">
        <v>2.5</v>
      </c>
      <c r="AA28">
        <v>1</v>
      </c>
      <c r="AF28">
        <v>1.5</v>
      </c>
      <c r="AI28">
        <v>0.5</v>
      </c>
      <c r="AJ28">
        <v>0.5</v>
      </c>
    </row>
    <row r="29" spans="1:33" ht="12.75">
      <c r="A29" t="s">
        <v>77</v>
      </c>
      <c r="B29">
        <v>1</v>
      </c>
      <c r="C29" s="10">
        <v>1</v>
      </c>
      <c r="G29">
        <v>0.5</v>
      </c>
      <c r="H29">
        <v>0.5</v>
      </c>
      <c r="L29">
        <v>1</v>
      </c>
      <c r="M29">
        <v>1</v>
      </c>
      <c r="Q29">
        <v>0.5</v>
      </c>
      <c r="R29">
        <v>1</v>
      </c>
      <c r="T29">
        <v>1</v>
      </c>
      <c r="Z29">
        <v>0.5</v>
      </c>
      <c r="AA29">
        <v>0.5</v>
      </c>
      <c r="AD29">
        <v>0.5</v>
      </c>
      <c r="AF29">
        <v>2</v>
      </c>
      <c r="AG29">
        <v>1</v>
      </c>
    </row>
    <row r="30" spans="1:22" ht="12.75">
      <c r="A30" t="s">
        <v>79</v>
      </c>
      <c r="C30" s="10">
        <v>0.5</v>
      </c>
      <c r="E30" s="12">
        <v>1</v>
      </c>
      <c r="F30">
        <v>1</v>
      </c>
      <c r="I30">
        <v>0.5</v>
      </c>
      <c r="J30">
        <v>0.5</v>
      </c>
      <c r="N30" s="10">
        <v>0.5</v>
      </c>
      <c r="P30" s="10">
        <v>0.5</v>
      </c>
      <c r="Q30">
        <v>0.5</v>
      </c>
      <c r="V30">
        <v>0.5</v>
      </c>
    </row>
    <row r="31" spans="1:34" ht="12.75">
      <c r="A31" t="s">
        <v>82</v>
      </c>
      <c r="B31">
        <v>1</v>
      </c>
      <c r="H31">
        <v>1</v>
      </c>
      <c r="M31">
        <v>1</v>
      </c>
      <c r="P31" s="10">
        <v>2</v>
      </c>
      <c r="T31">
        <v>1</v>
      </c>
      <c r="AH31">
        <v>1</v>
      </c>
    </row>
    <row r="32" spans="1:20" ht="12.75">
      <c r="A32" t="s">
        <v>84</v>
      </c>
      <c r="C32" s="10">
        <v>2</v>
      </c>
      <c r="F32">
        <v>2</v>
      </c>
      <c r="G32">
        <v>2</v>
      </c>
      <c r="I32">
        <v>4</v>
      </c>
      <c r="K32">
        <v>1</v>
      </c>
      <c r="L32">
        <v>2</v>
      </c>
      <c r="M32">
        <v>3</v>
      </c>
      <c r="R32">
        <v>3</v>
      </c>
      <c r="T32">
        <v>1</v>
      </c>
    </row>
    <row r="33" spans="1:19" ht="12.75">
      <c r="A33" t="s">
        <v>85</v>
      </c>
      <c r="L33">
        <v>1</v>
      </c>
      <c r="P33" s="10">
        <v>2</v>
      </c>
      <c r="Q33">
        <v>1</v>
      </c>
      <c r="S33">
        <v>1</v>
      </c>
    </row>
    <row r="34" spans="1:14" ht="12.75">
      <c r="A34" t="s">
        <v>86</v>
      </c>
      <c r="N34" s="10">
        <v>4</v>
      </c>
    </row>
    <row r="35" spans="1:34" ht="12.75">
      <c r="A35" t="s">
        <v>87</v>
      </c>
      <c r="B35">
        <v>1</v>
      </c>
      <c r="F35">
        <v>1</v>
      </c>
      <c r="H35">
        <v>2</v>
      </c>
      <c r="Q35">
        <v>1</v>
      </c>
      <c r="R35">
        <v>1</v>
      </c>
      <c r="S35">
        <v>1</v>
      </c>
      <c r="T35">
        <v>1</v>
      </c>
      <c r="AA35">
        <v>1</v>
      </c>
      <c r="AC35">
        <v>1</v>
      </c>
      <c r="AH35">
        <v>0.5</v>
      </c>
    </row>
    <row r="36" spans="1:33" ht="12.75">
      <c r="A36" t="s">
        <v>45</v>
      </c>
      <c r="C36" s="10">
        <v>0.5</v>
      </c>
      <c r="F36">
        <v>0.5</v>
      </c>
      <c r="G36">
        <v>0.5</v>
      </c>
      <c r="K36">
        <v>0.5</v>
      </c>
      <c r="L36">
        <v>0.5</v>
      </c>
      <c r="T36">
        <v>0.5</v>
      </c>
      <c r="AG36">
        <v>1</v>
      </c>
    </row>
    <row r="37" spans="1:23" ht="12.75">
      <c r="A37" t="s">
        <v>88</v>
      </c>
      <c r="G37">
        <v>1</v>
      </c>
      <c r="K37">
        <v>1</v>
      </c>
      <c r="L37">
        <v>1</v>
      </c>
      <c r="M37">
        <v>1</v>
      </c>
      <c r="P37" s="10">
        <v>1</v>
      </c>
      <c r="S37">
        <v>2</v>
      </c>
      <c r="U37">
        <v>1</v>
      </c>
      <c r="W37">
        <v>1</v>
      </c>
    </row>
    <row r="38" spans="1:32" ht="12.75">
      <c r="A38" t="s">
        <v>89</v>
      </c>
      <c r="B38">
        <v>1</v>
      </c>
      <c r="C38" s="10">
        <v>1</v>
      </c>
      <c r="D38" s="12">
        <v>1</v>
      </c>
      <c r="G38">
        <v>2</v>
      </c>
      <c r="H38">
        <v>1</v>
      </c>
      <c r="I38">
        <v>1</v>
      </c>
      <c r="K38">
        <v>1</v>
      </c>
      <c r="L38">
        <v>1</v>
      </c>
      <c r="N38" s="10">
        <v>1</v>
      </c>
      <c r="S38">
        <v>3</v>
      </c>
      <c r="T38">
        <v>1</v>
      </c>
      <c r="AF38">
        <v>2</v>
      </c>
    </row>
    <row r="39" spans="1:19" ht="12.75">
      <c r="A39" t="s">
        <v>91</v>
      </c>
      <c r="F39">
        <v>1</v>
      </c>
      <c r="K39">
        <v>1</v>
      </c>
      <c r="L39">
        <v>1</v>
      </c>
      <c r="M39">
        <v>1</v>
      </c>
      <c r="N39" s="10">
        <v>2</v>
      </c>
      <c r="P39" s="10">
        <v>0.5</v>
      </c>
      <c r="S39">
        <v>2</v>
      </c>
    </row>
    <row r="40" spans="1:32" ht="12.75">
      <c r="A40" t="s">
        <v>92</v>
      </c>
      <c r="AF40">
        <v>5</v>
      </c>
    </row>
    <row r="41" spans="1:20" ht="12.75">
      <c r="A41" t="s">
        <v>93</v>
      </c>
      <c r="C41" s="10">
        <v>1</v>
      </c>
      <c r="E41" s="12">
        <v>1</v>
      </c>
      <c r="F41">
        <v>2</v>
      </c>
      <c r="H41">
        <v>1</v>
      </c>
      <c r="K41">
        <v>2</v>
      </c>
      <c r="L41">
        <v>1</v>
      </c>
      <c r="N41" s="10">
        <v>1</v>
      </c>
      <c r="O41">
        <v>1</v>
      </c>
      <c r="S41">
        <v>2</v>
      </c>
      <c r="T41">
        <v>1</v>
      </c>
    </row>
    <row r="42" spans="1:19" ht="12.75">
      <c r="A42" t="s">
        <v>94</v>
      </c>
      <c r="K42">
        <v>2</v>
      </c>
      <c r="S42">
        <v>2</v>
      </c>
    </row>
    <row r="43" spans="1:32" ht="12.75">
      <c r="A43" t="s">
        <v>95</v>
      </c>
      <c r="B43">
        <v>0.5</v>
      </c>
      <c r="C43" s="10">
        <v>0.5</v>
      </c>
      <c r="F43">
        <v>0.5</v>
      </c>
      <c r="H43">
        <v>0.5</v>
      </c>
      <c r="K43">
        <v>0.5</v>
      </c>
      <c r="L43">
        <v>0.5</v>
      </c>
      <c r="M43">
        <v>0.5</v>
      </c>
      <c r="T43">
        <v>0.5</v>
      </c>
      <c r="AF43">
        <v>2</v>
      </c>
    </row>
    <row r="44" spans="1:34" ht="12.75">
      <c r="A44" t="s">
        <v>96</v>
      </c>
      <c r="B44">
        <v>1</v>
      </c>
      <c r="C44" s="10">
        <v>1</v>
      </c>
      <c r="H44">
        <v>1</v>
      </c>
      <c r="K44">
        <v>1</v>
      </c>
      <c r="M44">
        <v>1</v>
      </c>
      <c r="N44" s="10">
        <v>1</v>
      </c>
      <c r="Q44">
        <v>0.5</v>
      </c>
      <c r="T44">
        <v>1</v>
      </c>
      <c r="AH44">
        <v>1</v>
      </c>
    </row>
    <row r="45" spans="1:20" ht="12.75">
      <c r="A45" t="s">
        <v>97</v>
      </c>
      <c r="B45">
        <v>0.5</v>
      </c>
      <c r="C45" s="10">
        <v>0.5</v>
      </c>
      <c r="K45">
        <v>0.5</v>
      </c>
      <c r="L45">
        <v>0.5</v>
      </c>
      <c r="M45">
        <v>0.5</v>
      </c>
      <c r="T45">
        <v>0.5</v>
      </c>
    </row>
    <row r="46" spans="1:32" ht="12.75">
      <c r="A46" t="s">
        <v>98</v>
      </c>
      <c r="B46">
        <v>0.5</v>
      </c>
      <c r="C46" s="10">
        <v>0.5</v>
      </c>
      <c r="F46">
        <v>0.5</v>
      </c>
      <c r="K46">
        <v>1</v>
      </c>
      <c r="L46">
        <v>1</v>
      </c>
      <c r="N46" s="10">
        <v>1</v>
      </c>
      <c r="AF46">
        <v>1</v>
      </c>
    </row>
    <row r="47" spans="1:33" ht="12.75">
      <c r="A47" t="s">
        <v>99</v>
      </c>
      <c r="B47">
        <v>0.5</v>
      </c>
      <c r="C47" s="10">
        <v>0.5</v>
      </c>
      <c r="E47" s="12">
        <v>0.5</v>
      </c>
      <c r="F47">
        <v>0.5</v>
      </c>
      <c r="H47">
        <v>0.5</v>
      </c>
      <c r="K47">
        <v>1</v>
      </c>
      <c r="L47">
        <v>1</v>
      </c>
      <c r="M47">
        <v>1</v>
      </c>
      <c r="N47" s="10">
        <v>1</v>
      </c>
      <c r="O47">
        <v>1</v>
      </c>
      <c r="P47" s="10">
        <v>0.5</v>
      </c>
      <c r="Q47">
        <v>0.5</v>
      </c>
      <c r="S47">
        <v>1</v>
      </c>
      <c r="T47">
        <v>1</v>
      </c>
      <c r="W47">
        <v>1</v>
      </c>
      <c r="AF47">
        <v>0.5</v>
      </c>
      <c r="AG47">
        <v>1</v>
      </c>
    </row>
    <row r="48" spans="1:24" ht="12.75">
      <c r="A48" t="s">
        <v>100</v>
      </c>
      <c r="C48" s="10">
        <v>2</v>
      </c>
      <c r="E48" s="12">
        <v>2</v>
      </c>
      <c r="K48">
        <v>1</v>
      </c>
      <c r="Q48">
        <v>1.5</v>
      </c>
      <c r="T48">
        <v>1</v>
      </c>
      <c r="X48">
        <v>1</v>
      </c>
    </row>
    <row r="49" spans="1:23" ht="12.75">
      <c r="A49" t="s">
        <v>101</v>
      </c>
      <c r="B49">
        <v>2</v>
      </c>
      <c r="C49" s="10">
        <v>1</v>
      </c>
      <c r="D49" s="12">
        <v>1</v>
      </c>
      <c r="E49" s="12">
        <v>2</v>
      </c>
      <c r="F49">
        <v>2</v>
      </c>
      <c r="G49">
        <v>1</v>
      </c>
      <c r="H49">
        <v>2</v>
      </c>
      <c r="J49">
        <v>1</v>
      </c>
      <c r="M49">
        <v>2</v>
      </c>
      <c r="N49" s="10">
        <v>1</v>
      </c>
      <c r="O49">
        <v>1</v>
      </c>
      <c r="P49" s="10">
        <v>1</v>
      </c>
      <c r="Q49">
        <v>1</v>
      </c>
      <c r="T49">
        <v>1</v>
      </c>
      <c r="V49">
        <v>2</v>
      </c>
      <c r="W49">
        <v>1</v>
      </c>
    </row>
    <row r="50" spans="1:20" ht="12.75">
      <c r="A50" t="s">
        <v>102</v>
      </c>
      <c r="C50" s="10">
        <v>1</v>
      </c>
      <c r="H50">
        <v>1</v>
      </c>
      <c r="K50">
        <v>1</v>
      </c>
      <c r="L50">
        <v>1</v>
      </c>
      <c r="M50">
        <v>1</v>
      </c>
      <c r="S50">
        <v>1</v>
      </c>
      <c r="T50">
        <v>1</v>
      </c>
    </row>
    <row r="51" spans="1:20" ht="12.75">
      <c r="A51" t="s">
        <v>104</v>
      </c>
      <c r="C51" s="10">
        <v>5</v>
      </c>
      <c r="L51">
        <v>2</v>
      </c>
      <c r="M51">
        <v>2</v>
      </c>
      <c r="T51">
        <v>5</v>
      </c>
    </row>
    <row r="52" spans="1:32" ht="12.75">
      <c r="A52" t="s">
        <v>105</v>
      </c>
      <c r="C52" s="10">
        <v>1</v>
      </c>
      <c r="K52">
        <v>1</v>
      </c>
      <c r="AF52">
        <v>1</v>
      </c>
    </row>
    <row r="53" spans="1:32" ht="12.75">
      <c r="A53" t="s">
        <v>106</v>
      </c>
      <c r="AF53">
        <v>2</v>
      </c>
    </row>
    <row r="54" spans="1:19" ht="12.75">
      <c r="A54" t="s">
        <v>107</v>
      </c>
      <c r="C54" s="10">
        <v>2</v>
      </c>
      <c r="F54">
        <v>2</v>
      </c>
      <c r="K54">
        <v>2</v>
      </c>
      <c r="L54">
        <v>2</v>
      </c>
      <c r="M54">
        <v>2</v>
      </c>
      <c r="N54" s="10">
        <v>1</v>
      </c>
      <c r="P54" s="10">
        <v>2</v>
      </c>
      <c r="Q54">
        <v>1</v>
      </c>
      <c r="S54">
        <v>2</v>
      </c>
    </row>
    <row r="55" spans="1:33" ht="12.75">
      <c r="A55" t="s">
        <v>109</v>
      </c>
      <c r="C55" s="10">
        <v>2</v>
      </c>
      <c r="K55">
        <v>2</v>
      </c>
      <c r="L55">
        <v>2</v>
      </c>
      <c r="M55">
        <v>2</v>
      </c>
      <c r="S55">
        <v>3</v>
      </c>
      <c r="AF55">
        <v>3</v>
      </c>
      <c r="AG55">
        <v>2</v>
      </c>
    </row>
    <row r="56" spans="1:32" ht="12.75">
      <c r="A56" t="s">
        <v>110</v>
      </c>
      <c r="C56" s="10">
        <v>2</v>
      </c>
      <c r="H56">
        <v>1</v>
      </c>
      <c r="N56" s="10">
        <v>1</v>
      </c>
      <c r="P56" s="10">
        <v>0.5</v>
      </c>
      <c r="Q56">
        <v>0.5</v>
      </c>
      <c r="S56">
        <v>2</v>
      </c>
      <c r="T56">
        <v>2</v>
      </c>
      <c r="AF56">
        <v>1</v>
      </c>
    </row>
    <row r="57" spans="1:17" ht="12.75">
      <c r="A57" t="s">
        <v>112</v>
      </c>
      <c r="B57">
        <v>0.5</v>
      </c>
      <c r="C57" s="10">
        <v>0.5</v>
      </c>
      <c r="H57">
        <v>0.5</v>
      </c>
      <c r="Q57">
        <v>0.5</v>
      </c>
    </row>
    <row r="58" spans="1:15" ht="12.75">
      <c r="A58" t="s">
        <v>113</v>
      </c>
      <c r="O58">
        <v>8</v>
      </c>
    </row>
    <row r="59" spans="1:33" ht="12.75">
      <c r="A59" t="s">
        <v>114</v>
      </c>
      <c r="B59">
        <v>2</v>
      </c>
      <c r="G59">
        <v>1</v>
      </c>
      <c r="M59">
        <v>1</v>
      </c>
      <c r="O59">
        <v>1</v>
      </c>
      <c r="U59">
        <v>1</v>
      </c>
      <c r="Y59">
        <v>1</v>
      </c>
      <c r="AG59">
        <v>2</v>
      </c>
    </row>
    <row r="60" spans="1:17" ht="12.75">
      <c r="A60" t="s">
        <v>115</v>
      </c>
      <c r="F60">
        <v>0.5</v>
      </c>
      <c r="H60">
        <v>0.5</v>
      </c>
      <c r="N60" s="10">
        <v>0.5</v>
      </c>
      <c r="Q60">
        <v>0.5</v>
      </c>
    </row>
    <row r="61" spans="1:20" ht="12.75">
      <c r="A61" t="s">
        <v>116</v>
      </c>
      <c r="C61" s="10">
        <v>2</v>
      </c>
      <c r="D61" s="12">
        <v>2</v>
      </c>
      <c r="F61">
        <v>1</v>
      </c>
      <c r="G61">
        <v>2</v>
      </c>
      <c r="I61">
        <v>1</v>
      </c>
      <c r="K61">
        <v>1</v>
      </c>
      <c r="L61">
        <v>1</v>
      </c>
      <c r="M61">
        <v>1</v>
      </c>
      <c r="N61" s="10">
        <v>1</v>
      </c>
      <c r="O61">
        <v>1</v>
      </c>
      <c r="S61">
        <v>3</v>
      </c>
      <c r="T61">
        <v>1</v>
      </c>
    </row>
    <row r="62" spans="1:20" ht="12.75">
      <c r="A62" t="s">
        <v>117</v>
      </c>
      <c r="C62" s="10">
        <v>3</v>
      </c>
      <c r="H62">
        <v>2</v>
      </c>
      <c r="K62">
        <v>1</v>
      </c>
      <c r="N62" s="10">
        <v>0.5</v>
      </c>
      <c r="T62">
        <v>3</v>
      </c>
    </row>
    <row r="63" spans="1:20" ht="12.75">
      <c r="A63" t="s">
        <v>118</v>
      </c>
      <c r="B63">
        <v>1</v>
      </c>
      <c r="C63" s="10">
        <v>1</v>
      </c>
      <c r="F63">
        <v>0.5</v>
      </c>
      <c r="K63">
        <v>1</v>
      </c>
      <c r="M63">
        <v>0.5</v>
      </c>
      <c r="Q63">
        <v>0.5</v>
      </c>
      <c r="T63">
        <v>1</v>
      </c>
    </row>
    <row r="64" spans="1:20" ht="12.75">
      <c r="A64" t="s">
        <v>119</v>
      </c>
      <c r="C64" s="10">
        <v>3</v>
      </c>
      <c r="E64" s="12">
        <v>2</v>
      </c>
      <c r="F64">
        <v>2</v>
      </c>
      <c r="H64">
        <v>1</v>
      </c>
      <c r="S64">
        <v>2</v>
      </c>
      <c r="T64">
        <v>1</v>
      </c>
    </row>
    <row r="65" spans="1:20" ht="12.75">
      <c r="A65" t="s">
        <v>120</v>
      </c>
      <c r="B65">
        <v>1</v>
      </c>
      <c r="C65" s="10">
        <v>1</v>
      </c>
      <c r="F65">
        <v>1</v>
      </c>
      <c r="G65">
        <v>1</v>
      </c>
      <c r="L65">
        <v>1</v>
      </c>
      <c r="M65">
        <v>0.5</v>
      </c>
      <c r="N65" s="10">
        <v>3</v>
      </c>
      <c r="O65">
        <v>3</v>
      </c>
      <c r="P65" s="10">
        <v>2</v>
      </c>
      <c r="Q65">
        <v>1</v>
      </c>
      <c r="S65">
        <v>5</v>
      </c>
      <c r="T65">
        <v>2</v>
      </c>
    </row>
    <row r="66" spans="1:23" ht="12.75">
      <c r="A66" t="s">
        <v>122</v>
      </c>
      <c r="C66" s="10">
        <v>1</v>
      </c>
      <c r="E66" s="12">
        <v>1</v>
      </c>
      <c r="L66">
        <v>2</v>
      </c>
      <c r="M66">
        <v>2</v>
      </c>
      <c r="N66" s="10">
        <v>1</v>
      </c>
      <c r="O66">
        <v>3</v>
      </c>
      <c r="P66" s="10">
        <v>2</v>
      </c>
      <c r="Q66">
        <v>1</v>
      </c>
      <c r="S66">
        <v>5</v>
      </c>
      <c r="T66">
        <v>1</v>
      </c>
      <c r="W66">
        <v>1</v>
      </c>
    </row>
    <row r="67" spans="1:24" ht="12.75">
      <c r="A67" t="s">
        <v>123</v>
      </c>
      <c r="B67">
        <v>2</v>
      </c>
      <c r="C67" s="10">
        <v>2</v>
      </c>
      <c r="K67">
        <v>2</v>
      </c>
      <c r="L67">
        <v>2</v>
      </c>
      <c r="M67">
        <v>2</v>
      </c>
      <c r="P67" s="10">
        <v>1</v>
      </c>
      <c r="S67">
        <v>1</v>
      </c>
      <c r="T67">
        <v>1</v>
      </c>
      <c r="X67">
        <v>1</v>
      </c>
    </row>
    <row r="68" spans="1:32" ht="12.75">
      <c r="A68" t="s">
        <v>157</v>
      </c>
      <c r="C68" s="10">
        <v>2</v>
      </c>
      <c r="E68" s="12">
        <v>2</v>
      </c>
      <c r="F68">
        <v>1</v>
      </c>
      <c r="K68">
        <v>2</v>
      </c>
      <c r="L68">
        <v>2</v>
      </c>
      <c r="M68">
        <v>1</v>
      </c>
      <c r="P68" s="10">
        <v>0.5</v>
      </c>
      <c r="AF68">
        <v>1</v>
      </c>
    </row>
    <row r="69" spans="1:22" ht="12.75">
      <c r="A69" t="s">
        <v>124</v>
      </c>
      <c r="B69">
        <v>1</v>
      </c>
      <c r="C69" s="10">
        <v>2</v>
      </c>
      <c r="E69" s="12">
        <v>1</v>
      </c>
      <c r="F69">
        <v>2</v>
      </c>
      <c r="G69">
        <v>1</v>
      </c>
      <c r="H69">
        <v>1</v>
      </c>
      <c r="N69" s="10">
        <v>1</v>
      </c>
      <c r="P69" s="10">
        <v>1</v>
      </c>
      <c r="Q69">
        <v>1</v>
      </c>
      <c r="V69">
        <v>2</v>
      </c>
    </row>
    <row r="70" spans="1:20" ht="12.75">
      <c r="A70" t="s">
        <v>126</v>
      </c>
      <c r="B70">
        <v>1</v>
      </c>
      <c r="C70" s="10">
        <v>1</v>
      </c>
      <c r="M70">
        <v>1</v>
      </c>
      <c r="S70">
        <v>2</v>
      </c>
      <c r="T70">
        <v>1</v>
      </c>
    </row>
    <row r="71" spans="1:23" ht="12.75">
      <c r="A71" t="s">
        <v>127</v>
      </c>
      <c r="K71">
        <v>1</v>
      </c>
      <c r="L71">
        <v>1</v>
      </c>
      <c r="M71">
        <v>1</v>
      </c>
      <c r="N71" s="10">
        <v>1</v>
      </c>
      <c r="O71">
        <v>1</v>
      </c>
      <c r="P71" s="10">
        <v>1</v>
      </c>
      <c r="W71">
        <v>1</v>
      </c>
    </row>
    <row r="72" spans="1:28" ht="12.75">
      <c r="A72" t="s">
        <v>128</v>
      </c>
      <c r="C72" s="10">
        <v>1</v>
      </c>
      <c r="F72">
        <v>1</v>
      </c>
      <c r="I72">
        <v>1</v>
      </c>
      <c r="K72">
        <v>1</v>
      </c>
      <c r="L72">
        <v>1</v>
      </c>
      <c r="M72">
        <v>1</v>
      </c>
      <c r="O72">
        <v>1</v>
      </c>
      <c r="S72">
        <v>2</v>
      </c>
      <c r="U72">
        <v>1</v>
      </c>
      <c r="W72">
        <v>1</v>
      </c>
      <c r="X72">
        <v>1</v>
      </c>
      <c r="AB72">
        <v>1</v>
      </c>
    </row>
    <row r="73" spans="1:23" ht="12.75">
      <c r="A73" t="s">
        <v>129</v>
      </c>
      <c r="B73">
        <v>2</v>
      </c>
      <c r="E73" s="12">
        <v>2</v>
      </c>
      <c r="T73">
        <v>1</v>
      </c>
      <c r="U73">
        <v>2</v>
      </c>
      <c r="W73">
        <v>2</v>
      </c>
    </row>
    <row r="74" spans="1:32" ht="12.75">
      <c r="A74" t="s">
        <v>163</v>
      </c>
      <c r="E74" s="12">
        <v>1</v>
      </c>
      <c r="F74">
        <v>2</v>
      </c>
      <c r="H74">
        <v>1</v>
      </c>
      <c r="K74">
        <v>1</v>
      </c>
      <c r="L74">
        <v>1</v>
      </c>
      <c r="Q74">
        <v>1</v>
      </c>
      <c r="T74">
        <v>1</v>
      </c>
      <c r="V74">
        <v>2</v>
      </c>
      <c r="AF74">
        <v>1</v>
      </c>
    </row>
    <row r="75" spans="1:36" ht="12.75">
      <c r="A75" t="s">
        <v>164</v>
      </c>
      <c r="B75">
        <v>1</v>
      </c>
      <c r="G75">
        <v>1</v>
      </c>
      <c r="H75">
        <v>1</v>
      </c>
      <c r="U75">
        <v>1</v>
      </c>
      <c r="AC75">
        <v>0.5</v>
      </c>
      <c r="AI75">
        <v>0.5</v>
      </c>
      <c r="AJ75">
        <v>0.5</v>
      </c>
    </row>
    <row r="80" spans="2:44" ht="12.75">
      <c r="B80">
        <f>SUM(B2:B79)</f>
        <v>35.5</v>
      </c>
      <c r="C80" s="10">
        <f>SUM(C2:C79)</f>
        <v>69</v>
      </c>
      <c r="D80" s="12">
        <f>SUM(D2:D79)</f>
        <v>6</v>
      </c>
      <c r="E80" s="12">
        <f>SUM(E2:E79)</f>
        <v>24.5</v>
      </c>
      <c r="F80" s="12">
        <f>SUM(F2:F79)</f>
        <v>50</v>
      </c>
      <c r="G80" s="12">
        <f aca="true" t="shared" si="0" ref="G80:AO80">SUM(G2:G79)</f>
        <v>29</v>
      </c>
      <c r="H80">
        <f t="shared" si="0"/>
        <v>40.5</v>
      </c>
      <c r="I80">
        <f t="shared" si="0"/>
        <v>19</v>
      </c>
      <c r="J80">
        <f t="shared" si="0"/>
        <v>2.5</v>
      </c>
      <c r="K80">
        <f t="shared" si="0"/>
        <v>59</v>
      </c>
      <c r="L80">
        <f t="shared" si="0"/>
        <v>50</v>
      </c>
      <c r="M80">
        <f t="shared" si="0"/>
        <v>45</v>
      </c>
      <c r="N80" s="10">
        <f t="shared" si="0"/>
        <v>47.5</v>
      </c>
      <c r="O80">
        <f t="shared" si="0"/>
        <v>31</v>
      </c>
      <c r="P80" s="10">
        <f t="shared" si="0"/>
        <v>34</v>
      </c>
      <c r="Q80">
        <f t="shared" si="0"/>
        <v>25.5</v>
      </c>
      <c r="R80">
        <f t="shared" si="0"/>
        <v>8</v>
      </c>
      <c r="S80">
        <f t="shared" si="0"/>
        <v>80</v>
      </c>
      <c r="T80">
        <f t="shared" si="0"/>
        <v>59.5</v>
      </c>
      <c r="U80">
        <f t="shared" si="0"/>
        <v>6</v>
      </c>
      <c r="V80">
        <f t="shared" si="0"/>
        <v>7.5</v>
      </c>
      <c r="W80">
        <f t="shared" si="0"/>
        <v>11</v>
      </c>
      <c r="X80">
        <f t="shared" si="0"/>
        <v>4</v>
      </c>
      <c r="Y80">
        <f>SUM(Y2:Y79)</f>
        <v>1</v>
      </c>
      <c r="Z80">
        <f>SUM(Z2:Z79)</f>
        <v>3.5</v>
      </c>
      <c r="AA80">
        <f>SUM(AA2:AA79)</f>
        <v>6.5</v>
      </c>
      <c r="AB80">
        <f>SUM(AB2:AB79)</f>
        <v>1</v>
      </c>
      <c r="AC80">
        <f>SUM(AC2:AC79)</f>
        <v>5.5</v>
      </c>
      <c r="AD80">
        <f t="shared" si="0"/>
        <v>1</v>
      </c>
      <c r="AE80">
        <f t="shared" si="0"/>
        <v>0.5</v>
      </c>
      <c r="AF80">
        <f t="shared" si="0"/>
        <v>29</v>
      </c>
      <c r="AG80">
        <f t="shared" si="0"/>
        <v>7</v>
      </c>
      <c r="AH80">
        <f t="shared" si="0"/>
        <v>2.5</v>
      </c>
      <c r="AI80">
        <f t="shared" si="0"/>
        <v>1</v>
      </c>
      <c r="AJ80">
        <f t="shared" si="0"/>
        <v>1</v>
      </c>
      <c r="AK80">
        <f t="shared" si="0"/>
        <v>0</v>
      </c>
      <c r="AL80">
        <f t="shared" si="0"/>
        <v>0</v>
      </c>
      <c r="AM80">
        <f t="shared" si="0"/>
        <v>0</v>
      </c>
      <c r="AN80">
        <f t="shared" si="0"/>
        <v>0</v>
      </c>
      <c r="AO80">
        <f t="shared" si="0"/>
        <v>0</v>
      </c>
      <c r="AP80">
        <f>SUM(AP2:AP64)</f>
        <v>0</v>
      </c>
      <c r="AQ80">
        <f>SUM(AQ2:AQ64)</f>
        <v>0</v>
      </c>
      <c r="AR80">
        <f>SUM(AR2:AR64)</f>
        <v>0</v>
      </c>
    </row>
    <row r="82" spans="1:32" ht="12.75">
      <c r="A82" t="s">
        <v>121</v>
      </c>
      <c r="B82">
        <v>40</v>
      </c>
      <c r="C82" s="10">
        <v>70</v>
      </c>
      <c r="F82">
        <v>50</v>
      </c>
      <c r="G82">
        <v>40</v>
      </c>
      <c r="H82">
        <v>40</v>
      </c>
      <c r="I82">
        <v>20</v>
      </c>
      <c r="K82">
        <v>60</v>
      </c>
      <c r="L82">
        <v>50</v>
      </c>
      <c r="M82">
        <v>50</v>
      </c>
      <c r="N82" s="10">
        <v>50</v>
      </c>
      <c r="O82">
        <v>30</v>
      </c>
      <c r="P82" s="10">
        <v>40</v>
      </c>
      <c r="Q82">
        <v>30</v>
      </c>
      <c r="S82">
        <v>100</v>
      </c>
      <c r="T82">
        <v>60</v>
      </c>
      <c r="AF82">
        <v>30</v>
      </c>
    </row>
  </sheetData>
  <printOptions/>
  <pageMargins left="0.75" right="0.75" top="1" bottom="1" header="0.5" footer="0.5"/>
  <pageSetup horizontalDpi="100" verticalDpi="1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Selena</dc:creator>
  <cp:keywords/>
  <dc:description/>
  <cp:lastModifiedBy>Selena</cp:lastModifiedBy>
  <dcterms:created xsi:type="dcterms:W3CDTF">2013-12-14T16:45:27Z</dcterms:created>
  <dcterms:modified xsi:type="dcterms:W3CDTF">2014-03-16T16:35:38Z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