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СВЕРКА СП-2" sheetId="1" r:id="rId1"/>
  </sheets>
  <definedNames>
    <definedName name="_xlnm._FilterDatabase" localSheetId="0" hidden="1">'СВЕРКА СП-2'!$A$2:$P$32</definedName>
  </definedNames>
  <calcPr fullCalcOnLoad="1"/>
</workbook>
</file>

<file path=xl/sharedStrings.xml><?xml version="1.0" encoding="utf-8"?>
<sst xmlns="http://schemas.openxmlformats.org/spreadsheetml/2006/main" count="139" uniqueCount="113">
  <si>
    <t>УЗ</t>
  </si>
  <si>
    <t>Заказ</t>
  </si>
  <si>
    <t>Артикул</t>
  </si>
  <si>
    <t>Цвет</t>
  </si>
  <si>
    <t>Размер</t>
  </si>
  <si>
    <t>Замена</t>
  </si>
  <si>
    <t>Кол-во</t>
  </si>
  <si>
    <t>ТР</t>
  </si>
  <si>
    <t>Yahont</t>
  </si>
  <si>
    <t>Детский махровый халат</t>
  </si>
  <si>
    <t>МЗ-04(7)</t>
  </si>
  <si>
    <t>синий</t>
  </si>
  <si>
    <t>серый или пр. цвета для мальчика</t>
  </si>
  <si>
    <t>olga5822</t>
  </si>
  <si>
    <t>Халат на пуговицах</t>
  </si>
  <si>
    <t>ФП-01</t>
  </si>
  <si>
    <t>сине-голубой</t>
  </si>
  <si>
    <t>MakkyMay</t>
  </si>
  <si>
    <t>Халат на запах с капюшоном Артикул: МЗ-01(9)</t>
  </si>
  <si>
    <t>МЗ-01(9)</t>
  </si>
  <si>
    <t>R-12178 крем</t>
  </si>
  <si>
    <t>персиковый</t>
  </si>
  <si>
    <t>МЗ-04(3)</t>
  </si>
  <si>
    <t>ВЗ-04(1)</t>
  </si>
  <si>
    <t>голубой</t>
  </si>
  <si>
    <t>Juli_</t>
  </si>
  <si>
    <t>Однотонный халат из велсофта для девочки</t>
  </si>
  <si>
    <t>ВЗ-03(4)</t>
  </si>
  <si>
    <t>салат</t>
  </si>
  <si>
    <t>30 (116)</t>
  </si>
  <si>
    <t>ВЗ-03(5)</t>
  </si>
  <si>
    <t>Разноцветный детский халат для мальчика</t>
  </si>
  <si>
    <t>ВЗ-04(2)</t>
  </si>
  <si>
    <t>серый</t>
  </si>
  <si>
    <t>р40(146)</t>
  </si>
  <si>
    <t>Бриджи</t>
  </si>
  <si>
    <t>КБ-01(2)</t>
  </si>
  <si>
    <t>бирюза</t>
  </si>
  <si>
    <t>КБ-01(6)</t>
  </si>
  <si>
    <t>КБ-01(5)</t>
  </si>
  <si>
    <t>Катерина_21</t>
  </si>
  <si>
    <t>Туника со вставкой</t>
  </si>
  <si>
    <t>ВТ-01(2)</t>
  </si>
  <si>
    <t>черный с фиолетовым</t>
  </si>
  <si>
    <t>Туника без рукавов</t>
  </si>
  <si>
    <t>КТ-04(1)</t>
  </si>
  <si>
    <t>красная с маками</t>
  </si>
  <si>
    <t>КБ-01(3)</t>
  </si>
  <si>
    <t>черный</t>
  </si>
  <si>
    <t>Сарафан</t>
  </si>
  <si>
    <t>КС-01(1)</t>
  </si>
  <si>
    <t>разноцвет</t>
  </si>
  <si>
    <t>КТ-04(3)</t>
  </si>
  <si>
    <t>красная в аотолку</t>
  </si>
  <si>
    <t>Махровые тапки с закрытым мысом</t>
  </si>
  <si>
    <t>ТМ-01(15)</t>
  </si>
  <si>
    <t>коричневый</t>
  </si>
  <si>
    <t>38-40</t>
  </si>
  <si>
    <t>41-43</t>
  </si>
  <si>
    <t>Халат с планкой</t>
  </si>
  <si>
    <t>В-03(10)</t>
  </si>
  <si>
    <t>кофейный</t>
  </si>
  <si>
    <t>Халат на молнии</t>
  </si>
  <si>
    <t>КМ-06(4)</t>
  </si>
  <si>
    <t>леопард</t>
  </si>
  <si>
    <t>Халат на запах</t>
  </si>
  <si>
    <t>В-01(1)</t>
  </si>
  <si>
    <t>бежевый</t>
  </si>
  <si>
    <t>Футболка женская</t>
  </si>
  <si>
    <t>КФЖ-02(6)</t>
  </si>
  <si>
    <t>фиолетовый</t>
  </si>
  <si>
    <t>В-01(7)</t>
  </si>
  <si>
    <t>кораловый</t>
  </si>
  <si>
    <t>В-01(2)</t>
  </si>
  <si>
    <t>Туника реглан</t>
  </si>
  <si>
    <t>КТ-02(6)</t>
  </si>
  <si>
    <t>сирень</t>
  </si>
  <si>
    <t>Chechko</t>
  </si>
  <si>
    <t>ВТ-01(1)</t>
  </si>
  <si>
    <t>бордо</t>
  </si>
  <si>
    <t>Артикул: ВТ-01(2)</t>
  </si>
  <si>
    <t>Елена Васильева</t>
  </si>
  <si>
    <t>Халат на запахАртикул: В-01(7)вафельное полотно, 100% хлопок, плотность 170 г/м2</t>
  </si>
  <si>
    <t>Артикул: В-01(7)</t>
  </si>
  <si>
    <t>12127 персик как на сайте на модели</t>
  </si>
  <si>
    <t>нет</t>
  </si>
  <si>
    <t>FayL*ik</t>
  </si>
  <si>
    <t>Костюм (туника и бриджи)</t>
  </si>
  <si>
    <t>К-09(2)</t>
  </si>
  <si>
    <t>К-09(1)</t>
  </si>
  <si>
    <t>Халат на молнии спущенный рукав</t>
  </si>
  <si>
    <t>КМ-02(1)</t>
  </si>
  <si>
    <t>КМ-02(3)</t>
  </si>
  <si>
    <t>Халат на молнии с рукавом</t>
  </si>
  <si>
    <t>ИМ-01(1)</t>
  </si>
  <si>
    <t>малиновый</t>
  </si>
  <si>
    <t>синий,желтый</t>
  </si>
  <si>
    <t>Lisyonok_A</t>
  </si>
  <si>
    <t>Халат на запах удлиненный</t>
  </si>
  <si>
    <t>МЗ-02(3)</t>
  </si>
  <si>
    <t>синий, сирень</t>
  </si>
  <si>
    <t>ЦЕНА без ОРГ %</t>
  </si>
  <si>
    <t>СУММА без ОРГ %</t>
  </si>
  <si>
    <t>СУММА с ОРГ %</t>
  </si>
  <si>
    <t>Межгород</t>
  </si>
  <si>
    <t>ИТОГО к ОПЛАТЕ</t>
  </si>
  <si>
    <t>ОПЛАЧЕНО</t>
  </si>
  <si>
    <t>ДОЛГ (+ долг УЗ, - долг ОРГа)</t>
  </si>
  <si>
    <t>Возврат долгов ОРГом</t>
  </si>
  <si>
    <t>СВЕРКА СП-2</t>
  </si>
  <si>
    <t>OLE4KA@</t>
  </si>
  <si>
    <t>любой,только неслишком темный</t>
  </si>
  <si>
    <t>КАМ-01(2) зеленый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</si>
</sst>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wrapText="1"/>
      <protection/>
    </xf>
    <xf numFmtId="1" fontId="0" fillId="0" borderId="10" xfId="0" applyNumberForma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right" wrapText="1"/>
      <protection/>
    </xf>
    <xf numFmtId="0" fontId="0" fillId="0" borderId="12" xfId="0" applyFill="1" applyBorder="1" applyAlignment="1" applyProtection="1">
      <alignment horizontal="right" wrapText="1"/>
      <protection/>
    </xf>
    <xf numFmtId="0" fontId="0" fillId="0" borderId="13" xfId="0" applyFill="1" applyBorder="1" applyAlignment="1" applyProtection="1">
      <alignment horizontal="right" wrapText="1"/>
      <protection/>
    </xf>
    <xf numFmtId="1" fontId="0" fillId="0" borderId="11" xfId="0" applyNumberFormat="1" applyFill="1" applyBorder="1" applyAlignment="1" applyProtection="1">
      <alignment horizontal="right" wrapText="1"/>
      <protection/>
    </xf>
    <xf numFmtId="1" fontId="0" fillId="0" borderId="12" xfId="0" applyNumberFormat="1" applyFill="1" applyBorder="1" applyAlignment="1" applyProtection="1">
      <alignment horizontal="right" wrapText="1"/>
      <protection/>
    </xf>
    <xf numFmtId="1" fontId="0" fillId="0" borderId="13" xfId="0" applyNumberFormat="1" applyFill="1" applyBorder="1" applyAlignment="1" applyProtection="1">
      <alignment horizontal="right" wrapText="1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5" sqref="F35"/>
    </sheetView>
  </sheetViews>
  <sheetFormatPr defaultColWidth="9.140625" defaultRowHeight="12.75"/>
  <cols>
    <col min="1" max="1" width="18.8515625" style="10" customWidth="1"/>
    <col min="2" max="2" width="25.7109375" style="4" customWidth="1"/>
    <col min="3" max="3" width="11.28125" style="4" customWidth="1"/>
    <col min="4" max="4" width="14.140625" style="4" customWidth="1"/>
    <col min="5" max="5" width="8.8515625" style="4" customWidth="1"/>
    <col min="6" max="6" width="10.7109375" style="4" customWidth="1"/>
    <col min="7" max="7" width="6.421875" style="4" customWidth="1"/>
    <col min="8" max="8" width="9.00390625" style="4" customWidth="1"/>
    <col min="9" max="10" width="9.140625" style="4" customWidth="1"/>
    <col min="11" max="11" width="7.140625" style="4" customWidth="1"/>
    <col min="12" max="12" width="5.8515625" style="4" customWidth="1"/>
    <col min="13" max="13" width="9.140625" style="12" customWidth="1"/>
    <col min="14" max="14" width="9.140625" style="4" customWidth="1"/>
    <col min="15" max="15" width="9.140625" style="12" customWidth="1"/>
    <col min="16" max="16384" width="9.140625" style="4" customWidth="1"/>
  </cols>
  <sheetData>
    <row r="1" spans="1:16" ht="15.75">
      <c r="A1" s="25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7" customFormat="1" ht="5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101</v>
      </c>
      <c r="I2" s="2" t="s">
        <v>102</v>
      </c>
      <c r="J2" s="2" t="s">
        <v>103</v>
      </c>
      <c r="K2" s="2" t="s">
        <v>7</v>
      </c>
      <c r="L2" s="1" t="s">
        <v>104</v>
      </c>
      <c r="M2" s="3" t="s">
        <v>105</v>
      </c>
      <c r="N2" s="3" t="s">
        <v>106</v>
      </c>
      <c r="O2" s="2" t="s">
        <v>107</v>
      </c>
      <c r="P2" s="2" t="s">
        <v>108</v>
      </c>
    </row>
    <row r="3" spans="1:16" ht="25.5">
      <c r="A3" s="15" t="s">
        <v>77</v>
      </c>
      <c r="B3" s="6" t="s">
        <v>41</v>
      </c>
      <c r="C3" s="6" t="s">
        <v>78</v>
      </c>
      <c r="D3" s="6" t="s">
        <v>79</v>
      </c>
      <c r="E3" s="6">
        <v>58</v>
      </c>
      <c r="F3" s="6" t="s">
        <v>80</v>
      </c>
      <c r="G3" s="6">
        <v>1</v>
      </c>
      <c r="H3" s="6">
        <v>305</v>
      </c>
      <c r="I3" s="6">
        <f aca="true" t="shared" si="0" ref="I3:I32">G3*H3</f>
        <v>305</v>
      </c>
      <c r="J3" s="8">
        <f>I3*1.15</f>
        <v>350.75</v>
      </c>
      <c r="K3" s="8">
        <f>600/7810*I3</f>
        <v>23.431498079385403</v>
      </c>
      <c r="L3" s="6"/>
      <c r="M3" s="8"/>
      <c r="N3" s="6"/>
      <c r="O3" s="8"/>
      <c r="P3" s="6"/>
    </row>
    <row r="4" spans="1:16" ht="12.75">
      <c r="A4" s="26" t="s">
        <v>86</v>
      </c>
      <c r="B4" s="6" t="s">
        <v>87</v>
      </c>
      <c r="C4" s="6" t="s">
        <v>88</v>
      </c>
      <c r="D4" s="6" t="s">
        <v>48</v>
      </c>
      <c r="E4" s="6">
        <v>58</v>
      </c>
      <c r="F4" s="6" t="s">
        <v>89</v>
      </c>
      <c r="G4" s="6">
        <v>1</v>
      </c>
      <c r="H4" s="6">
        <v>450</v>
      </c>
      <c r="I4" s="6">
        <f t="shared" si="0"/>
        <v>450</v>
      </c>
      <c r="J4" s="8">
        <f>I4*1.15+0.5</f>
        <v>518</v>
      </c>
      <c r="K4" s="8">
        <f aca="true" t="shared" si="1" ref="K4:K32">600/7810*I4</f>
        <v>34.57106274007682</v>
      </c>
      <c r="L4" s="22"/>
      <c r="M4" s="19">
        <f>J4+K4+J5+K5+J6+K6</f>
        <v>1271.6634443021767</v>
      </c>
      <c r="N4" s="16">
        <v>1192</v>
      </c>
      <c r="O4" s="19">
        <f>M4-N4</f>
        <v>79.66344430217669</v>
      </c>
      <c r="P4" s="22"/>
    </row>
    <row r="5" spans="1:16" ht="25.5">
      <c r="A5" s="27"/>
      <c r="B5" s="6" t="s">
        <v>90</v>
      </c>
      <c r="C5" s="6" t="s">
        <v>91</v>
      </c>
      <c r="D5" s="6" t="s">
        <v>24</v>
      </c>
      <c r="E5" s="6">
        <v>58</v>
      </c>
      <c r="F5" s="6" t="s">
        <v>92</v>
      </c>
      <c r="G5" s="6">
        <v>1</v>
      </c>
      <c r="H5" s="6">
        <v>250</v>
      </c>
      <c r="I5" s="6">
        <f t="shared" si="0"/>
        <v>250</v>
      </c>
      <c r="J5" s="8">
        <f>I5*1.15+0.7</f>
        <v>288.2</v>
      </c>
      <c r="K5" s="8">
        <f t="shared" si="1"/>
        <v>19.206145966709347</v>
      </c>
      <c r="L5" s="23"/>
      <c r="M5" s="20"/>
      <c r="N5" s="17"/>
      <c r="O5" s="20"/>
      <c r="P5" s="23"/>
    </row>
    <row r="6" spans="1:16" ht="25.5">
      <c r="A6" s="28"/>
      <c r="B6" s="6" t="s">
        <v>93</v>
      </c>
      <c r="C6" s="6" t="s">
        <v>94</v>
      </c>
      <c r="D6" s="6" t="s">
        <v>95</v>
      </c>
      <c r="E6" s="6">
        <v>58</v>
      </c>
      <c r="F6" s="6" t="s">
        <v>96</v>
      </c>
      <c r="G6" s="6">
        <v>1</v>
      </c>
      <c r="H6" s="6">
        <v>335</v>
      </c>
      <c r="I6" s="6">
        <f t="shared" si="0"/>
        <v>335</v>
      </c>
      <c r="J6" s="8">
        <f>I6*1.15+0.7</f>
        <v>385.94999999999993</v>
      </c>
      <c r="K6" s="8">
        <f t="shared" si="1"/>
        <v>25.73623559539052</v>
      </c>
      <c r="L6" s="24"/>
      <c r="M6" s="21"/>
      <c r="N6" s="18"/>
      <c r="O6" s="21"/>
      <c r="P6" s="24"/>
    </row>
    <row r="7" spans="1:16" ht="25.5">
      <c r="A7" s="15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>
        <v>1</v>
      </c>
      <c r="H7" s="6">
        <v>330</v>
      </c>
      <c r="I7" s="6">
        <f t="shared" si="0"/>
        <v>330</v>
      </c>
      <c r="J7" s="8">
        <f>I7*1.15</f>
        <v>379.49999999999994</v>
      </c>
      <c r="K7" s="8">
        <f t="shared" si="1"/>
        <v>25.352112676056336</v>
      </c>
      <c r="L7" s="6"/>
      <c r="M7" s="9"/>
      <c r="N7" s="6"/>
      <c r="O7" s="9"/>
      <c r="P7" s="6"/>
    </row>
    <row r="8" spans="1:16" ht="25.5">
      <c r="A8" s="15" t="s">
        <v>25</v>
      </c>
      <c r="B8" s="6" t="s">
        <v>31</v>
      </c>
      <c r="C8" s="6" t="s">
        <v>32</v>
      </c>
      <c r="D8" s="6" t="s">
        <v>33</v>
      </c>
      <c r="E8" s="6" t="s">
        <v>34</v>
      </c>
      <c r="F8" s="6" t="s">
        <v>23</v>
      </c>
      <c r="G8" s="6">
        <v>1</v>
      </c>
      <c r="H8" s="6">
        <v>360</v>
      </c>
      <c r="I8" s="6">
        <f t="shared" si="0"/>
        <v>360</v>
      </c>
      <c r="J8" s="8">
        <f>I8*1.15</f>
        <v>413.99999999999994</v>
      </c>
      <c r="K8" s="8">
        <f t="shared" si="1"/>
        <v>27.65685019206146</v>
      </c>
      <c r="L8" s="6"/>
      <c r="M8" s="9"/>
      <c r="N8" s="6"/>
      <c r="O8" s="9"/>
      <c r="P8" s="6"/>
    </row>
    <row r="9" spans="1:16" ht="12.75">
      <c r="A9" s="15" t="s">
        <v>25</v>
      </c>
      <c r="B9" s="6" t="s">
        <v>35</v>
      </c>
      <c r="C9" s="6" t="s">
        <v>36</v>
      </c>
      <c r="D9" s="6" t="s">
        <v>37</v>
      </c>
      <c r="E9" s="6">
        <v>54</v>
      </c>
      <c r="F9" s="6" t="s">
        <v>38</v>
      </c>
      <c r="G9" s="6">
        <v>1</v>
      </c>
      <c r="H9" s="6">
        <v>145</v>
      </c>
      <c r="I9" s="6">
        <f t="shared" si="0"/>
        <v>145</v>
      </c>
      <c r="J9" s="8">
        <f>I9*1.15</f>
        <v>166.75</v>
      </c>
      <c r="K9" s="8">
        <f t="shared" si="1"/>
        <v>11.13956466069142</v>
      </c>
      <c r="L9" s="6"/>
      <c r="M9" s="9"/>
      <c r="N9" s="6"/>
      <c r="O9" s="9"/>
      <c r="P9" s="6"/>
    </row>
    <row r="10" spans="1:16" ht="12.75">
      <c r="A10" s="15" t="s">
        <v>25</v>
      </c>
      <c r="B10" s="6" t="s">
        <v>35</v>
      </c>
      <c r="C10" s="6" t="s">
        <v>39</v>
      </c>
      <c r="D10" s="6" t="s">
        <v>11</v>
      </c>
      <c r="E10" s="6">
        <v>54</v>
      </c>
      <c r="F10" s="6" t="s">
        <v>36</v>
      </c>
      <c r="G10" s="6">
        <v>1</v>
      </c>
      <c r="H10" s="6">
        <v>145</v>
      </c>
      <c r="I10" s="6">
        <f t="shared" si="0"/>
        <v>145</v>
      </c>
      <c r="J10" s="8">
        <f>I10*1.15</f>
        <v>166.75</v>
      </c>
      <c r="K10" s="8">
        <f t="shared" si="1"/>
        <v>11.13956466069142</v>
      </c>
      <c r="L10" s="6"/>
      <c r="M10" s="9"/>
      <c r="N10" s="6"/>
      <c r="O10" s="9"/>
      <c r="P10" s="6"/>
    </row>
    <row r="11" spans="1:16" ht="25.5">
      <c r="A11" s="15" t="s">
        <v>97</v>
      </c>
      <c r="B11" s="6" t="s">
        <v>98</v>
      </c>
      <c r="C11" s="6" t="s">
        <v>99</v>
      </c>
      <c r="D11" s="6" t="s">
        <v>37</v>
      </c>
      <c r="E11" s="6">
        <v>50</v>
      </c>
      <c r="F11" s="6" t="s">
        <v>100</v>
      </c>
      <c r="G11" s="6">
        <v>1</v>
      </c>
      <c r="H11" s="6">
        <v>755</v>
      </c>
      <c r="I11" s="6">
        <f t="shared" si="0"/>
        <v>755</v>
      </c>
      <c r="J11" s="8">
        <f>I11*1.15+0.5</f>
        <v>868.7499999999999</v>
      </c>
      <c r="K11" s="8">
        <f t="shared" si="1"/>
        <v>58.002560819462225</v>
      </c>
      <c r="L11" s="6"/>
      <c r="M11" s="8">
        <f>J11+K11</f>
        <v>926.7525608194621</v>
      </c>
      <c r="N11" s="6">
        <v>927</v>
      </c>
      <c r="O11" s="8">
        <f>M11-N11</f>
        <v>-0.2474391805378673</v>
      </c>
      <c r="P11" s="6"/>
    </row>
    <row r="12" spans="1:16" ht="38.25">
      <c r="A12" s="15" t="s">
        <v>17</v>
      </c>
      <c r="B12" s="6" t="s">
        <v>18</v>
      </c>
      <c r="C12" s="6" t="s">
        <v>19</v>
      </c>
      <c r="D12" s="6" t="s">
        <v>20</v>
      </c>
      <c r="E12" s="6">
        <v>42</v>
      </c>
      <c r="F12" s="6" t="s">
        <v>21</v>
      </c>
      <c r="G12" s="6">
        <v>1</v>
      </c>
      <c r="H12" s="6">
        <v>600</v>
      </c>
      <c r="I12" s="6">
        <f t="shared" si="0"/>
        <v>600</v>
      </c>
      <c r="J12" s="8">
        <f>I12*1.15</f>
        <v>690</v>
      </c>
      <c r="K12" s="8">
        <f t="shared" si="1"/>
        <v>46.09475032010243</v>
      </c>
      <c r="L12" s="6"/>
      <c r="M12" s="9"/>
      <c r="N12" s="6"/>
      <c r="O12" s="9"/>
      <c r="P12" s="6"/>
    </row>
    <row r="13" spans="1:16" ht="25.5">
      <c r="A13" s="15" t="s">
        <v>17</v>
      </c>
      <c r="B13" s="5" t="s">
        <v>9</v>
      </c>
      <c r="C13" s="6" t="s">
        <v>22</v>
      </c>
      <c r="D13" s="6" t="s">
        <v>20</v>
      </c>
      <c r="E13" s="6">
        <v>26</v>
      </c>
      <c r="F13" s="6" t="s">
        <v>21</v>
      </c>
      <c r="G13" s="6">
        <v>1</v>
      </c>
      <c r="H13" s="6">
        <v>400</v>
      </c>
      <c r="I13" s="6">
        <f t="shared" si="0"/>
        <v>400</v>
      </c>
      <c r="J13" s="8">
        <f>I13*1.15</f>
        <v>459.99999999999994</v>
      </c>
      <c r="K13" s="8">
        <f t="shared" si="1"/>
        <v>30.72983354673495</v>
      </c>
      <c r="L13" s="6"/>
      <c r="M13" s="9"/>
      <c r="N13" s="6"/>
      <c r="O13" s="9"/>
      <c r="P13" s="6"/>
    </row>
    <row r="14" spans="1:16" ht="12.75">
      <c r="A14" s="15" t="s">
        <v>13</v>
      </c>
      <c r="B14" s="6" t="s">
        <v>14</v>
      </c>
      <c r="C14" s="6" t="s">
        <v>15</v>
      </c>
      <c r="D14" s="6" t="s">
        <v>16</v>
      </c>
      <c r="E14" s="6">
        <v>50</v>
      </c>
      <c r="F14" s="6">
        <v>0</v>
      </c>
      <c r="G14" s="6">
        <v>1</v>
      </c>
      <c r="H14" s="14">
        <v>275</v>
      </c>
      <c r="I14" s="6">
        <f t="shared" si="0"/>
        <v>275</v>
      </c>
      <c r="J14" s="8">
        <f>I14*1.15</f>
        <v>316.25</v>
      </c>
      <c r="K14" s="8">
        <f t="shared" si="1"/>
        <v>21.12676056338028</v>
      </c>
      <c r="L14" s="6"/>
      <c r="M14" s="9"/>
      <c r="N14" s="6"/>
      <c r="O14" s="9"/>
      <c r="P14" s="6"/>
    </row>
    <row r="15" spans="1:16" ht="51">
      <c r="A15" s="15" t="s">
        <v>8</v>
      </c>
      <c r="B15" s="6" t="s">
        <v>9</v>
      </c>
      <c r="C15" s="6" t="s">
        <v>10</v>
      </c>
      <c r="D15" s="6" t="s">
        <v>11</v>
      </c>
      <c r="E15" s="6">
        <v>32</v>
      </c>
      <c r="F15" s="6" t="s">
        <v>12</v>
      </c>
      <c r="G15" s="6">
        <v>1</v>
      </c>
      <c r="H15" s="6">
        <v>400</v>
      </c>
      <c r="I15" s="6">
        <f t="shared" si="0"/>
        <v>400</v>
      </c>
      <c r="J15" s="8">
        <f>I15*1.15</f>
        <v>459.99999999999994</v>
      </c>
      <c r="K15" s="8">
        <f t="shared" si="1"/>
        <v>30.72983354673495</v>
      </c>
      <c r="L15" s="6"/>
      <c r="M15" s="9"/>
      <c r="N15" s="6"/>
      <c r="O15" s="9">
        <f>M15-N15</f>
        <v>0</v>
      </c>
      <c r="P15" s="6"/>
    </row>
    <row r="16" spans="1:16" ht="12.75" customHeight="1">
      <c r="A16" s="15" t="s">
        <v>81</v>
      </c>
      <c r="B16" s="6" t="s">
        <v>82</v>
      </c>
      <c r="C16" s="6" t="s">
        <v>83</v>
      </c>
      <c r="D16" s="6" t="s">
        <v>84</v>
      </c>
      <c r="E16" s="6">
        <v>44</v>
      </c>
      <c r="F16" s="6" t="s">
        <v>85</v>
      </c>
      <c r="G16" s="6">
        <v>1</v>
      </c>
      <c r="H16" s="6">
        <v>265</v>
      </c>
      <c r="I16" s="6">
        <f t="shared" si="0"/>
        <v>265</v>
      </c>
      <c r="J16" s="8">
        <f>I16*1.15</f>
        <v>304.75</v>
      </c>
      <c r="K16" s="8">
        <f t="shared" si="1"/>
        <v>20.358514724711906</v>
      </c>
      <c r="L16" s="6"/>
      <c r="M16" s="8"/>
      <c r="N16" s="6"/>
      <c r="O16" s="8"/>
      <c r="P16" s="6"/>
    </row>
    <row r="17" spans="1:16" ht="25.5">
      <c r="A17" s="26" t="s">
        <v>40</v>
      </c>
      <c r="B17" s="6" t="s">
        <v>41</v>
      </c>
      <c r="C17" s="6" t="s">
        <v>42</v>
      </c>
      <c r="D17" s="6" t="s">
        <v>43</v>
      </c>
      <c r="E17" s="6">
        <v>50</v>
      </c>
      <c r="F17" s="6">
        <v>48</v>
      </c>
      <c r="G17" s="6">
        <v>1</v>
      </c>
      <c r="H17" s="6">
        <v>305</v>
      </c>
      <c r="I17" s="6">
        <f t="shared" si="0"/>
        <v>305</v>
      </c>
      <c r="J17" s="8">
        <f>I17*1.15+0.7</f>
        <v>351.45</v>
      </c>
      <c r="K17" s="8">
        <f t="shared" si="1"/>
        <v>23.431498079385403</v>
      </c>
      <c r="L17" s="22"/>
      <c r="M17" s="19">
        <f>J17+K17+J18+K18+J19+K19+J20+K20+J21+K21+J22+K22+J23+K23+J25+K25+J26+K26+J27+K27+J28+K28+J29+K29+J31+K31</f>
        <v>3130.2685659410995</v>
      </c>
      <c r="N17" s="16">
        <v>3713</v>
      </c>
      <c r="O17" s="19">
        <f>M17-N17</f>
        <v>-582.7314340589005</v>
      </c>
      <c r="P17" s="22"/>
    </row>
    <row r="18" spans="1:16" ht="25.5">
      <c r="A18" s="27"/>
      <c r="B18" s="6" t="s">
        <v>44</v>
      </c>
      <c r="C18" s="6" t="s">
        <v>45</v>
      </c>
      <c r="D18" s="6" t="s">
        <v>46</v>
      </c>
      <c r="E18" s="6">
        <v>52</v>
      </c>
      <c r="F18" s="6">
        <v>50</v>
      </c>
      <c r="G18" s="6">
        <v>1</v>
      </c>
      <c r="H18" s="6">
        <v>150</v>
      </c>
      <c r="I18" s="6">
        <f t="shared" si="0"/>
        <v>150</v>
      </c>
      <c r="J18" s="8">
        <f aca="true" t="shared" si="2" ref="J18:J31">I18*1.15+0.7</f>
        <v>173.2</v>
      </c>
      <c r="K18" s="8">
        <f t="shared" si="1"/>
        <v>11.523687580025607</v>
      </c>
      <c r="L18" s="23"/>
      <c r="M18" s="20"/>
      <c r="N18" s="17"/>
      <c r="O18" s="20"/>
      <c r="P18" s="23"/>
    </row>
    <row r="19" spans="1:16" ht="12.75">
      <c r="A19" s="27"/>
      <c r="B19" s="6" t="s">
        <v>35</v>
      </c>
      <c r="C19" s="6" t="s">
        <v>47</v>
      </c>
      <c r="D19" s="6" t="s">
        <v>48</v>
      </c>
      <c r="E19" s="6">
        <v>54</v>
      </c>
      <c r="F19" s="6">
        <v>56</v>
      </c>
      <c r="G19" s="6">
        <v>1</v>
      </c>
      <c r="H19" s="6">
        <v>145</v>
      </c>
      <c r="I19" s="6">
        <f t="shared" si="0"/>
        <v>145</v>
      </c>
      <c r="J19" s="8">
        <f t="shared" si="2"/>
        <v>167.45</v>
      </c>
      <c r="K19" s="8">
        <f t="shared" si="1"/>
        <v>11.13956466069142</v>
      </c>
      <c r="L19" s="23"/>
      <c r="M19" s="20"/>
      <c r="N19" s="17"/>
      <c r="O19" s="20"/>
      <c r="P19" s="23"/>
    </row>
    <row r="20" spans="1:16" ht="12.75">
      <c r="A20" s="27"/>
      <c r="B20" s="6" t="s">
        <v>49</v>
      </c>
      <c r="C20" s="6" t="s">
        <v>50</v>
      </c>
      <c r="D20" s="6" t="s">
        <v>51</v>
      </c>
      <c r="E20" s="6">
        <v>46</v>
      </c>
      <c r="F20" s="6">
        <v>50</v>
      </c>
      <c r="G20" s="6">
        <v>1</v>
      </c>
      <c r="H20" s="6">
        <v>215</v>
      </c>
      <c r="I20" s="6">
        <f t="shared" si="0"/>
        <v>215</v>
      </c>
      <c r="J20" s="8">
        <f t="shared" si="2"/>
        <v>247.94999999999996</v>
      </c>
      <c r="K20" s="8">
        <f t="shared" si="1"/>
        <v>16.517285531370035</v>
      </c>
      <c r="L20" s="23"/>
      <c r="M20" s="20"/>
      <c r="N20" s="17"/>
      <c r="O20" s="20"/>
      <c r="P20" s="23"/>
    </row>
    <row r="21" spans="1:16" ht="25.5">
      <c r="A21" s="27"/>
      <c r="B21" s="6" t="s">
        <v>44</v>
      </c>
      <c r="C21" s="6" t="s">
        <v>52</v>
      </c>
      <c r="D21" s="6" t="s">
        <v>53</v>
      </c>
      <c r="E21" s="6">
        <v>46</v>
      </c>
      <c r="F21" s="6">
        <v>50</v>
      </c>
      <c r="G21" s="6">
        <v>1</v>
      </c>
      <c r="H21" s="6">
        <v>150</v>
      </c>
      <c r="I21" s="6">
        <f t="shared" si="0"/>
        <v>150</v>
      </c>
      <c r="J21" s="8">
        <f t="shared" si="2"/>
        <v>173.2</v>
      </c>
      <c r="K21" s="8">
        <f t="shared" si="1"/>
        <v>11.523687580025607</v>
      </c>
      <c r="L21" s="23"/>
      <c r="M21" s="20"/>
      <c r="N21" s="17"/>
      <c r="O21" s="20"/>
      <c r="P21" s="23"/>
    </row>
    <row r="22" spans="1:16" ht="12.75">
      <c r="A22" s="27"/>
      <c r="B22" s="6" t="s">
        <v>35</v>
      </c>
      <c r="C22" s="6" t="s">
        <v>47</v>
      </c>
      <c r="D22" s="6" t="s">
        <v>48</v>
      </c>
      <c r="E22" s="6">
        <v>46</v>
      </c>
      <c r="F22" s="6">
        <v>42</v>
      </c>
      <c r="G22" s="6">
        <v>1</v>
      </c>
      <c r="H22" s="6">
        <v>145</v>
      </c>
      <c r="I22" s="6">
        <f t="shared" si="0"/>
        <v>145</v>
      </c>
      <c r="J22" s="8">
        <f t="shared" si="2"/>
        <v>167.45</v>
      </c>
      <c r="K22" s="8">
        <f t="shared" si="1"/>
        <v>11.13956466069142</v>
      </c>
      <c r="L22" s="23"/>
      <c r="M22" s="20"/>
      <c r="N22" s="17"/>
      <c r="O22" s="20"/>
      <c r="P22" s="23"/>
    </row>
    <row r="23" spans="1:16" ht="25.5">
      <c r="A23" s="27"/>
      <c r="B23" s="6" t="s">
        <v>54</v>
      </c>
      <c r="C23" s="6" t="s">
        <v>55</v>
      </c>
      <c r="D23" s="6" t="s">
        <v>56</v>
      </c>
      <c r="E23" s="6" t="s">
        <v>57</v>
      </c>
      <c r="F23" s="6" t="s">
        <v>58</v>
      </c>
      <c r="G23" s="6">
        <v>1</v>
      </c>
      <c r="H23" s="6">
        <v>100</v>
      </c>
      <c r="I23" s="6">
        <f t="shared" si="0"/>
        <v>100</v>
      </c>
      <c r="J23" s="8">
        <f>I23*1.15+0.5</f>
        <v>115.49999999999999</v>
      </c>
      <c r="K23" s="8">
        <f t="shared" si="1"/>
        <v>7.682458386683738</v>
      </c>
      <c r="L23" s="23"/>
      <c r="M23" s="20"/>
      <c r="N23" s="17"/>
      <c r="O23" s="20"/>
      <c r="P23" s="23"/>
    </row>
    <row r="24" spans="1:16" ht="12.75">
      <c r="A24" s="27"/>
      <c r="B24" s="14" t="s">
        <v>59</v>
      </c>
      <c r="C24" s="14" t="s">
        <v>60</v>
      </c>
      <c r="D24" s="14" t="s">
        <v>61</v>
      </c>
      <c r="E24" s="14">
        <v>50</v>
      </c>
      <c r="F24" s="14">
        <v>48</v>
      </c>
      <c r="G24" s="14">
        <v>1</v>
      </c>
      <c r="H24" s="14">
        <v>340</v>
      </c>
      <c r="I24" s="14"/>
      <c r="J24" s="8"/>
      <c r="K24" s="8"/>
      <c r="L24" s="23"/>
      <c r="M24" s="20"/>
      <c r="N24" s="17"/>
      <c r="O24" s="20"/>
      <c r="P24" s="23"/>
    </row>
    <row r="25" spans="1:16" ht="12.75">
      <c r="A25" s="27"/>
      <c r="B25" s="6" t="s">
        <v>62</v>
      </c>
      <c r="C25" s="6" t="s">
        <v>63</v>
      </c>
      <c r="D25" s="6" t="s">
        <v>64</v>
      </c>
      <c r="E25" s="6">
        <v>42</v>
      </c>
      <c r="F25" s="6">
        <v>46</v>
      </c>
      <c r="G25" s="6">
        <v>1</v>
      </c>
      <c r="H25" s="6">
        <v>225</v>
      </c>
      <c r="I25" s="6">
        <f t="shared" si="0"/>
        <v>225</v>
      </c>
      <c r="J25" s="8">
        <f>I25*1.15+0.5</f>
        <v>259.25</v>
      </c>
      <c r="K25" s="8">
        <f t="shared" si="1"/>
        <v>17.28553137003841</v>
      </c>
      <c r="L25" s="23"/>
      <c r="M25" s="20"/>
      <c r="N25" s="17"/>
      <c r="O25" s="20"/>
      <c r="P25" s="23"/>
    </row>
    <row r="26" spans="1:16" ht="12.75">
      <c r="A26" s="27"/>
      <c r="B26" s="6" t="s">
        <v>65</v>
      </c>
      <c r="C26" s="6" t="s">
        <v>66</v>
      </c>
      <c r="D26" s="6" t="s">
        <v>67</v>
      </c>
      <c r="E26" s="6">
        <v>42</v>
      </c>
      <c r="F26" s="6">
        <v>46</v>
      </c>
      <c r="G26" s="6">
        <v>1</v>
      </c>
      <c r="H26" s="6">
        <v>265</v>
      </c>
      <c r="I26" s="6">
        <f t="shared" si="0"/>
        <v>265</v>
      </c>
      <c r="J26" s="8">
        <f>I26*1.15</f>
        <v>304.75</v>
      </c>
      <c r="K26" s="8">
        <f t="shared" si="1"/>
        <v>20.358514724711906</v>
      </c>
      <c r="L26" s="23"/>
      <c r="M26" s="20"/>
      <c r="N26" s="17"/>
      <c r="O26" s="20"/>
      <c r="P26" s="23"/>
    </row>
    <row r="27" spans="1:16" ht="12.75">
      <c r="A27" s="27"/>
      <c r="B27" s="6" t="s">
        <v>68</v>
      </c>
      <c r="C27" s="6" t="s">
        <v>69</v>
      </c>
      <c r="D27" s="6" t="s">
        <v>70</v>
      </c>
      <c r="E27" s="6">
        <v>42</v>
      </c>
      <c r="F27" s="6">
        <v>46</v>
      </c>
      <c r="G27" s="6">
        <v>1</v>
      </c>
      <c r="H27" s="6">
        <v>135</v>
      </c>
      <c r="I27" s="6">
        <f t="shared" si="0"/>
        <v>135</v>
      </c>
      <c r="J27" s="8">
        <f t="shared" si="2"/>
        <v>155.95</v>
      </c>
      <c r="K27" s="8">
        <f t="shared" si="1"/>
        <v>10.371318822023046</v>
      </c>
      <c r="L27" s="23"/>
      <c r="M27" s="20"/>
      <c r="N27" s="17"/>
      <c r="O27" s="20"/>
      <c r="P27" s="23"/>
    </row>
    <row r="28" spans="1:16" ht="12.75">
      <c r="A28" s="27"/>
      <c r="B28" s="6" t="s">
        <v>65</v>
      </c>
      <c r="C28" s="6" t="s">
        <v>71</v>
      </c>
      <c r="D28" s="6" t="s">
        <v>72</v>
      </c>
      <c r="E28" s="6">
        <v>46</v>
      </c>
      <c r="F28" s="6">
        <v>42</v>
      </c>
      <c r="G28" s="6">
        <v>1</v>
      </c>
      <c r="H28" s="6">
        <v>265</v>
      </c>
      <c r="I28" s="6">
        <f t="shared" si="0"/>
        <v>265</v>
      </c>
      <c r="J28" s="8">
        <f t="shared" si="2"/>
        <v>305.45</v>
      </c>
      <c r="K28" s="8">
        <f t="shared" si="1"/>
        <v>20.358514724711906</v>
      </c>
      <c r="L28" s="23"/>
      <c r="M28" s="20"/>
      <c r="N28" s="17"/>
      <c r="O28" s="20"/>
      <c r="P28" s="23"/>
    </row>
    <row r="29" spans="1:16" ht="12.75">
      <c r="A29" s="27"/>
      <c r="B29" s="6" t="s">
        <v>65</v>
      </c>
      <c r="C29" s="6" t="s">
        <v>73</v>
      </c>
      <c r="D29" s="6" t="s">
        <v>24</v>
      </c>
      <c r="E29" s="6">
        <v>50</v>
      </c>
      <c r="F29" s="6">
        <v>52</v>
      </c>
      <c r="G29" s="6">
        <v>1</v>
      </c>
      <c r="H29" s="6">
        <v>265</v>
      </c>
      <c r="I29" s="6">
        <f t="shared" si="0"/>
        <v>265</v>
      </c>
      <c r="J29" s="8">
        <f t="shared" si="2"/>
        <v>305.45</v>
      </c>
      <c r="K29" s="8">
        <f t="shared" si="1"/>
        <v>20.358514724711906</v>
      </c>
      <c r="L29" s="23"/>
      <c r="M29" s="20"/>
      <c r="N29" s="17"/>
      <c r="O29" s="20"/>
      <c r="P29" s="23"/>
    </row>
    <row r="30" spans="1:16" ht="12.75">
      <c r="A30" s="27"/>
      <c r="B30" s="14" t="s">
        <v>59</v>
      </c>
      <c r="C30" s="14" t="s">
        <v>60</v>
      </c>
      <c r="D30" s="14" t="s">
        <v>67</v>
      </c>
      <c r="E30" s="14">
        <v>48</v>
      </c>
      <c r="F30" s="14">
        <v>46</v>
      </c>
      <c r="G30" s="14">
        <v>1</v>
      </c>
      <c r="H30" s="14">
        <v>340</v>
      </c>
      <c r="I30" s="14"/>
      <c r="J30" s="8"/>
      <c r="K30" s="8"/>
      <c r="L30" s="23"/>
      <c r="M30" s="20"/>
      <c r="N30" s="17"/>
      <c r="O30" s="20"/>
      <c r="P30" s="23"/>
    </row>
    <row r="31" spans="1:16" ht="12.75">
      <c r="A31" s="28"/>
      <c r="B31" s="6" t="s">
        <v>74</v>
      </c>
      <c r="C31" s="6" t="s">
        <v>75</v>
      </c>
      <c r="D31" s="6" t="s">
        <v>76</v>
      </c>
      <c r="E31" s="6">
        <v>56</v>
      </c>
      <c r="F31" s="6">
        <v>52</v>
      </c>
      <c r="G31" s="6">
        <v>1</v>
      </c>
      <c r="H31" s="6">
        <v>180</v>
      </c>
      <c r="I31" s="6">
        <f t="shared" si="0"/>
        <v>180</v>
      </c>
      <c r="J31" s="8">
        <f t="shared" si="2"/>
        <v>207.69999999999996</v>
      </c>
      <c r="K31" s="8">
        <f t="shared" si="1"/>
        <v>13.82842509603073</v>
      </c>
      <c r="L31" s="24"/>
      <c r="M31" s="21"/>
      <c r="N31" s="18"/>
      <c r="O31" s="21"/>
      <c r="P31" s="24"/>
    </row>
    <row r="32" spans="1:16" ht="38.25">
      <c r="A32" s="15" t="s">
        <v>110</v>
      </c>
      <c r="B32" s="6" t="s">
        <v>90</v>
      </c>
      <c r="C32" s="6" t="s">
        <v>92</v>
      </c>
      <c r="D32" s="6" t="s">
        <v>111</v>
      </c>
      <c r="E32" s="6">
        <v>50</v>
      </c>
      <c r="F32" s="6" t="s">
        <v>112</v>
      </c>
      <c r="G32" s="13">
        <v>1</v>
      </c>
      <c r="H32" s="13">
        <v>250</v>
      </c>
      <c r="I32" s="6">
        <f t="shared" si="0"/>
        <v>250</v>
      </c>
      <c r="J32" s="8">
        <f>I32*1.15</f>
        <v>287.5</v>
      </c>
      <c r="K32" s="8">
        <f t="shared" si="1"/>
        <v>19.206145966709347</v>
      </c>
      <c r="L32" s="6"/>
      <c r="M32" s="8"/>
      <c r="N32" s="6"/>
      <c r="O32" s="8"/>
      <c r="P32" s="6"/>
    </row>
    <row r="33" ht="12.75">
      <c r="J33" s="11"/>
    </row>
  </sheetData>
  <sheetProtection/>
  <autoFilter ref="A2:P32"/>
  <mergeCells count="13">
    <mergeCell ref="A4:A6"/>
    <mergeCell ref="P4:P6"/>
    <mergeCell ref="O4:O6"/>
    <mergeCell ref="N4:N6"/>
    <mergeCell ref="M4:M6"/>
    <mergeCell ref="L4:L6"/>
    <mergeCell ref="A1:P1"/>
    <mergeCell ref="A17:A31"/>
    <mergeCell ref="P17:P31"/>
    <mergeCell ref="O17:O31"/>
    <mergeCell ref="N17:N31"/>
    <mergeCell ref="M17:M31"/>
    <mergeCell ref="L17:L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yfnf</cp:lastModifiedBy>
  <dcterms:created xsi:type="dcterms:W3CDTF">2014-06-26T22:05:06Z</dcterms:created>
  <dcterms:modified xsi:type="dcterms:W3CDTF">2014-06-27T15:42:09Z</dcterms:modified>
  <cp:category/>
  <cp:version/>
  <cp:contentType/>
  <cp:contentStatus/>
</cp:coreProperties>
</file>