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СВКРКА СП-1" sheetId="1" r:id="rId1"/>
  </sheets>
  <definedNames>
    <definedName name="_xlnm._FilterDatabase" localSheetId="0" hidden="1">'СВКРКА СП-1'!$A$2:$P$20</definedName>
  </definedNames>
  <calcPr fullCalcOnLoad="1"/>
</workbook>
</file>

<file path=xl/sharedStrings.xml><?xml version="1.0" encoding="utf-8"?>
<sst xmlns="http://schemas.openxmlformats.org/spreadsheetml/2006/main" count="105" uniqueCount="87">
  <si>
    <t>УЗ</t>
  </si>
  <si>
    <t>Заказ</t>
  </si>
  <si>
    <t>Артикул</t>
  </si>
  <si>
    <t>Цвет</t>
  </si>
  <si>
    <t>Размер</t>
  </si>
  <si>
    <t>Замена</t>
  </si>
  <si>
    <t>Кол-во</t>
  </si>
  <si>
    <t>Lora1973</t>
  </si>
  <si>
    <t>Халат удлиненный на запах</t>
  </si>
  <si>
    <t>ВЗ-05(1)</t>
  </si>
  <si>
    <t>любой</t>
  </si>
  <si>
    <t>нет</t>
  </si>
  <si>
    <t>ТМ-02(5)</t>
  </si>
  <si>
    <t>салатовый</t>
  </si>
  <si>
    <t>38-40</t>
  </si>
  <si>
    <t>ТМ-01(5)</t>
  </si>
  <si>
    <t>ТМ-01(15)</t>
  </si>
  <si>
    <t>коричневый</t>
  </si>
  <si>
    <t>41-43</t>
  </si>
  <si>
    <t>ТМ-01(14)</t>
  </si>
  <si>
    <t>Danyha</t>
  </si>
  <si>
    <t>ВЗ-06(1)</t>
  </si>
  <si>
    <t>бежевый</t>
  </si>
  <si>
    <t>Халат на молнии спущенный рукав</t>
  </si>
  <si>
    <t>КРМ-01(4)</t>
  </si>
  <si>
    <t>жёлтый</t>
  </si>
  <si>
    <t>Карие глаза</t>
  </si>
  <si>
    <t>КАЗ-01(1)</t>
  </si>
  <si>
    <t>синий</t>
  </si>
  <si>
    <t>-</t>
  </si>
  <si>
    <t>Alexandria</t>
  </si>
  <si>
    <t>Халат на запах с капюшоном</t>
  </si>
  <si>
    <t>МЗ-01(2)</t>
  </si>
  <si>
    <t>терракот</t>
  </si>
  <si>
    <t>МОДНАЯ БАБУЛЯ</t>
  </si>
  <si>
    <t>Детский махровый халат</t>
  </si>
  <si>
    <t>МЗ-04(7)</t>
  </si>
  <si>
    <t>голубой</t>
  </si>
  <si>
    <t>цвет синий</t>
  </si>
  <si>
    <t>Ириs</t>
  </si>
  <si>
    <t>КРМ-01(3)</t>
  </si>
  <si>
    <t>бирюза</t>
  </si>
  <si>
    <t>КРМ-01(2)</t>
  </si>
  <si>
    <t>Груднечки</t>
  </si>
  <si>
    <t>голубой, белый</t>
  </si>
  <si>
    <t>Юлианк@</t>
  </si>
  <si>
    <t>КМ-06(1) Цвет, как на фото по арту или в Красном, синем, сиреневом цвете</t>
  </si>
  <si>
    <t>КМ-06(1)</t>
  </si>
  <si>
    <t>КМ-06(3)</t>
  </si>
  <si>
    <t>фета</t>
  </si>
  <si>
    <t>мужской Халат удлиненный на запах</t>
  </si>
  <si>
    <t>МЗ-03(2)</t>
  </si>
  <si>
    <t>Alida</t>
  </si>
  <si>
    <t>халат запах БЗ-01</t>
  </si>
  <si>
    <t>БЗ-01</t>
  </si>
  <si>
    <t>темный</t>
  </si>
  <si>
    <t>КЗ-01(1)</t>
  </si>
  <si>
    <t>футболка КФЖ-01(2)</t>
  </si>
  <si>
    <t>КФЖ-01(2)</t>
  </si>
  <si>
    <t>КФЖ-01(4)</t>
  </si>
  <si>
    <t>Махровые тапки с закрытым мысом</t>
  </si>
  <si>
    <t>ТМ-01(13)</t>
  </si>
  <si>
    <t>т.серый-для мальчика</t>
  </si>
  <si>
    <t>ТМ-01(4) синий</t>
  </si>
  <si>
    <t>ТПшка</t>
  </si>
  <si>
    <t>Женский халат на запах с капюшоном</t>
  </si>
  <si>
    <t>МЗ-01(4)</t>
  </si>
  <si>
    <t>персик(беж)</t>
  </si>
  <si>
    <t>МЗ-01(10)</t>
  </si>
  <si>
    <t>МЗ-04(3)</t>
  </si>
  <si>
    <t>МЗ-04(4)</t>
  </si>
  <si>
    <t>Марина-Маруся</t>
  </si>
  <si>
    <t>ЦВЕТ ЖЕЛАТЕЛЬНО ГОЛУБОЙ</t>
  </si>
  <si>
    <t>Артикул: КС-01(1)</t>
  </si>
  <si>
    <t>Тапки</t>
  </si>
  <si>
    <t>Трикотажный Халат кимоно Ткань: капитоний, 100% хлопок</t>
  </si>
  <si>
    <t>ЦЕНА без ОРГ %</t>
  </si>
  <si>
    <t>СУММА без ОРГ %</t>
  </si>
  <si>
    <t>СУММА с ОРГ %</t>
  </si>
  <si>
    <t>ТР</t>
  </si>
  <si>
    <t>Межгород</t>
  </si>
  <si>
    <t>ИТОГО к ОПЛАТЕ</t>
  </si>
  <si>
    <t>ОПЛАЧЕНО</t>
  </si>
  <si>
    <t>ДОЛГ (+ долг УЗ, - долг ОРГа)</t>
  </si>
  <si>
    <t>Возврат долгов ОРГом</t>
  </si>
  <si>
    <t>СВЕРКА СП-1</t>
  </si>
  <si>
    <t>Вернула на карту СБЕРБАНКА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</si>
</sst>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wrapText="1"/>
      <protection/>
    </xf>
    <xf numFmtId="1" fontId="0" fillId="0" borderId="0" xfId="0" applyNumberFormat="1" applyFill="1" applyAlignment="1" applyProtection="1">
      <alignment wrapText="1"/>
      <protection/>
    </xf>
    <xf numFmtId="1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1" fontId="0" fillId="34" borderId="10" xfId="0" applyNumberForma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1" fontId="0" fillId="0" borderId="11" xfId="0" applyNumberFormat="1" applyFill="1" applyBorder="1" applyAlignment="1" applyProtection="1">
      <alignment horizontal="right" wrapText="1"/>
      <protection/>
    </xf>
    <xf numFmtId="0" fontId="0" fillId="0" borderId="12" xfId="0" applyFill="1" applyBorder="1" applyAlignment="1" applyProtection="1">
      <alignment horizontal="right" wrapText="1"/>
      <protection/>
    </xf>
    <xf numFmtId="0" fontId="0" fillId="0" borderId="11" xfId="0" applyFill="1" applyBorder="1" applyAlignment="1" applyProtection="1">
      <alignment horizontal="right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right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7" sqref="D27"/>
    </sheetView>
  </sheetViews>
  <sheetFormatPr defaultColWidth="9.140625" defaultRowHeight="12.75"/>
  <cols>
    <col min="1" max="1" width="18.8515625" style="13" customWidth="1"/>
    <col min="2" max="2" width="25.7109375" style="1" customWidth="1"/>
    <col min="3" max="3" width="11.28125" style="1" customWidth="1"/>
    <col min="4" max="4" width="14.140625" style="1" customWidth="1"/>
    <col min="5" max="5" width="8.8515625" style="1" customWidth="1"/>
    <col min="6" max="6" width="10.7109375" style="1" customWidth="1"/>
    <col min="7" max="7" width="6.421875" style="1" customWidth="1"/>
    <col min="8" max="8" width="9.00390625" style="1" customWidth="1"/>
    <col min="9" max="10" width="9.140625" style="1" customWidth="1"/>
    <col min="11" max="11" width="7.140625" style="1" customWidth="1"/>
    <col min="12" max="12" width="5.8515625" style="1" customWidth="1"/>
    <col min="13" max="13" width="9.140625" style="12" customWidth="1"/>
    <col min="14" max="14" width="9.140625" style="1" customWidth="1"/>
    <col min="15" max="15" width="9.140625" style="12" customWidth="1"/>
    <col min="16" max="16384" width="9.140625" style="1" customWidth="1"/>
  </cols>
  <sheetData>
    <row r="1" spans="1:16" ht="15.75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7" customFormat="1" ht="5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76</v>
      </c>
      <c r="I2" s="5" t="s">
        <v>77</v>
      </c>
      <c r="J2" s="5" t="s">
        <v>78</v>
      </c>
      <c r="K2" s="5" t="s">
        <v>79</v>
      </c>
      <c r="L2" s="4" t="s">
        <v>80</v>
      </c>
      <c r="M2" s="6" t="s">
        <v>81</v>
      </c>
      <c r="N2" s="6" t="s">
        <v>82</v>
      </c>
      <c r="O2" s="5" t="s">
        <v>83</v>
      </c>
      <c r="P2" s="5" t="s">
        <v>84</v>
      </c>
    </row>
    <row r="3" spans="1:16" ht="25.5">
      <c r="A3" s="3" t="s">
        <v>30</v>
      </c>
      <c r="B3" s="2" t="s">
        <v>31</v>
      </c>
      <c r="C3" s="2" t="s">
        <v>32</v>
      </c>
      <c r="D3" s="2" t="s">
        <v>33</v>
      </c>
      <c r="E3" s="3">
        <v>56</v>
      </c>
      <c r="F3" s="2" t="s">
        <v>28</v>
      </c>
      <c r="G3" s="2">
        <v>1</v>
      </c>
      <c r="H3" s="2">
        <v>600</v>
      </c>
      <c r="I3" s="2">
        <f aca="true" t="shared" si="0" ref="I3:I20">G3*H3</f>
        <v>600</v>
      </c>
      <c r="J3" s="8">
        <f aca="true" t="shared" si="1" ref="J3:J18">I3*1.15</f>
        <v>690</v>
      </c>
      <c r="K3" s="8">
        <f>370/6240*I3</f>
        <v>35.57692307692307</v>
      </c>
      <c r="L3" s="2"/>
      <c r="M3" s="10">
        <f>J3+K3</f>
        <v>725.5769230769231</v>
      </c>
      <c r="N3" s="2">
        <v>690</v>
      </c>
      <c r="O3" s="10">
        <f>M3-N3</f>
        <v>35.576923076923094</v>
      </c>
      <c r="P3" s="2"/>
    </row>
    <row r="4" spans="1:16" ht="12.75">
      <c r="A4" s="25" t="s">
        <v>52</v>
      </c>
      <c r="B4" s="2" t="s">
        <v>53</v>
      </c>
      <c r="C4" s="2" t="s">
        <v>54</v>
      </c>
      <c r="D4" s="2" t="s">
        <v>55</v>
      </c>
      <c r="E4" s="3">
        <v>56</v>
      </c>
      <c r="F4" s="2" t="s">
        <v>56</v>
      </c>
      <c r="G4" s="2">
        <v>1</v>
      </c>
      <c r="H4" s="2">
        <v>200</v>
      </c>
      <c r="I4" s="2">
        <f t="shared" si="0"/>
        <v>200</v>
      </c>
      <c r="J4" s="8">
        <f t="shared" si="1"/>
        <v>229.99999999999997</v>
      </c>
      <c r="K4" s="8">
        <f aca="true" t="shared" si="2" ref="K4:K20">370/6240*I4</f>
        <v>11.858974358974358</v>
      </c>
      <c r="L4" s="17"/>
      <c r="M4" s="19">
        <f>J4+J5+J6+K4+K5+K6</f>
        <v>362.7884615384615</v>
      </c>
      <c r="N4" s="21">
        <v>489</v>
      </c>
      <c r="O4" s="19">
        <f>M4-N4</f>
        <v>-126.21153846153851</v>
      </c>
      <c r="P4" s="17" t="s">
        <v>86</v>
      </c>
    </row>
    <row r="5" spans="1:16" ht="12.75">
      <c r="A5" s="26"/>
      <c r="B5" s="14" t="s">
        <v>57</v>
      </c>
      <c r="C5" s="14" t="s">
        <v>58</v>
      </c>
      <c r="D5" s="14" t="s">
        <v>28</v>
      </c>
      <c r="E5" s="15">
        <v>56</v>
      </c>
      <c r="F5" s="14" t="s">
        <v>59</v>
      </c>
      <c r="G5" s="14">
        <v>1</v>
      </c>
      <c r="H5" s="14">
        <v>125</v>
      </c>
      <c r="I5" s="14">
        <v>0</v>
      </c>
      <c r="J5" s="16">
        <f t="shared" si="1"/>
        <v>0</v>
      </c>
      <c r="K5" s="16">
        <f t="shared" si="2"/>
        <v>0</v>
      </c>
      <c r="L5" s="22"/>
      <c r="M5" s="23"/>
      <c r="N5" s="23"/>
      <c r="O5" s="23"/>
      <c r="P5" s="22"/>
    </row>
    <row r="6" spans="1:16" ht="25.5">
      <c r="A6" s="27"/>
      <c r="B6" s="2" t="s">
        <v>60</v>
      </c>
      <c r="C6" s="2" t="s">
        <v>61</v>
      </c>
      <c r="D6" s="2" t="s">
        <v>62</v>
      </c>
      <c r="E6" s="3" t="s">
        <v>14</v>
      </c>
      <c r="F6" s="2" t="s">
        <v>63</v>
      </c>
      <c r="G6" s="2">
        <v>1</v>
      </c>
      <c r="H6" s="2">
        <v>100</v>
      </c>
      <c r="I6" s="2">
        <f t="shared" si="0"/>
        <v>100</v>
      </c>
      <c r="J6" s="8">
        <f t="shared" si="1"/>
        <v>114.99999999999999</v>
      </c>
      <c r="K6" s="8">
        <f t="shared" si="2"/>
        <v>5.929487179487179</v>
      </c>
      <c r="L6" s="18"/>
      <c r="M6" s="20"/>
      <c r="N6" s="20"/>
      <c r="O6" s="20"/>
      <c r="P6" s="18"/>
    </row>
    <row r="7" spans="1:16" ht="12.75">
      <c r="A7" s="25" t="s">
        <v>20</v>
      </c>
      <c r="B7" s="2" t="s">
        <v>8</v>
      </c>
      <c r="C7" s="2" t="s">
        <v>21</v>
      </c>
      <c r="D7" s="2" t="s">
        <v>22</v>
      </c>
      <c r="E7" s="3">
        <v>52</v>
      </c>
      <c r="F7" s="2" t="s">
        <v>11</v>
      </c>
      <c r="G7" s="2">
        <v>1</v>
      </c>
      <c r="H7" s="2">
        <v>610</v>
      </c>
      <c r="I7" s="2">
        <f t="shared" si="0"/>
        <v>610</v>
      </c>
      <c r="J7" s="8">
        <f>I7*1.15+0.5</f>
        <v>702</v>
      </c>
      <c r="K7" s="8">
        <f t="shared" si="2"/>
        <v>36.169871794871796</v>
      </c>
      <c r="L7" s="17"/>
      <c r="M7" s="19">
        <f>J7+K7+J8+K8</f>
        <v>961.8894230769231</v>
      </c>
      <c r="N7" s="21">
        <v>915</v>
      </c>
      <c r="O7" s="19">
        <f>M7-N7</f>
        <v>46.889423076923094</v>
      </c>
      <c r="P7" s="17"/>
    </row>
    <row r="8" spans="1:16" ht="25.5">
      <c r="A8" s="27"/>
      <c r="B8" s="2" t="s">
        <v>23</v>
      </c>
      <c r="C8" s="2" t="s">
        <v>24</v>
      </c>
      <c r="D8" s="2" t="s">
        <v>25</v>
      </c>
      <c r="E8" s="3">
        <v>54</v>
      </c>
      <c r="F8" s="2" t="s">
        <v>11</v>
      </c>
      <c r="G8" s="2">
        <v>1</v>
      </c>
      <c r="H8" s="2">
        <v>185</v>
      </c>
      <c r="I8" s="2">
        <f t="shared" si="0"/>
        <v>185</v>
      </c>
      <c r="J8" s="8">
        <f t="shared" si="1"/>
        <v>212.74999999999997</v>
      </c>
      <c r="K8" s="8">
        <f t="shared" si="2"/>
        <v>10.969551282051281</v>
      </c>
      <c r="L8" s="18"/>
      <c r="M8" s="20"/>
      <c r="N8" s="20"/>
      <c r="O8" s="20"/>
      <c r="P8" s="18"/>
    </row>
    <row r="9" spans="1:16" ht="12.75">
      <c r="A9" s="25" t="s">
        <v>7</v>
      </c>
      <c r="B9" s="2" t="s">
        <v>8</v>
      </c>
      <c r="C9" s="2" t="s">
        <v>9</v>
      </c>
      <c r="D9" s="2" t="s">
        <v>10</v>
      </c>
      <c r="E9" s="3">
        <v>58</v>
      </c>
      <c r="F9" s="2" t="s">
        <v>11</v>
      </c>
      <c r="G9" s="2">
        <v>1</v>
      </c>
      <c r="H9" s="2">
        <v>695</v>
      </c>
      <c r="I9" s="2">
        <f t="shared" si="0"/>
        <v>695</v>
      </c>
      <c r="J9" s="8">
        <f t="shared" si="1"/>
        <v>799.2499999999999</v>
      </c>
      <c r="K9" s="8">
        <f t="shared" si="2"/>
        <v>41.2099358974359</v>
      </c>
      <c r="L9" s="17"/>
      <c r="M9" s="19">
        <f>J9+K9+J10+K10+J11+K11</f>
        <v>1064.679487179487</v>
      </c>
      <c r="N9" s="21">
        <v>1013</v>
      </c>
      <c r="O9" s="19">
        <f>M9-N9</f>
        <v>51.67948717948707</v>
      </c>
      <c r="P9" s="17"/>
    </row>
    <row r="10" spans="1:16" ht="12.75">
      <c r="A10" s="26"/>
      <c r="B10" s="2" t="s">
        <v>74</v>
      </c>
      <c r="C10" s="2" t="s">
        <v>16</v>
      </c>
      <c r="D10" s="2" t="s">
        <v>17</v>
      </c>
      <c r="E10" s="3" t="s">
        <v>18</v>
      </c>
      <c r="F10" s="2" t="s">
        <v>19</v>
      </c>
      <c r="G10" s="2">
        <v>1</v>
      </c>
      <c r="H10" s="2">
        <v>100</v>
      </c>
      <c r="I10" s="2">
        <f t="shared" si="0"/>
        <v>100</v>
      </c>
      <c r="J10" s="8">
        <f>I10*1.15+0.5</f>
        <v>115.49999999999999</v>
      </c>
      <c r="K10" s="8">
        <f t="shared" si="2"/>
        <v>5.929487179487179</v>
      </c>
      <c r="L10" s="22"/>
      <c r="M10" s="23"/>
      <c r="N10" s="23"/>
      <c r="O10" s="23"/>
      <c r="P10" s="22"/>
    </row>
    <row r="11" spans="1:16" ht="12.75">
      <c r="A11" s="27"/>
      <c r="B11" s="2" t="s">
        <v>74</v>
      </c>
      <c r="C11" s="2" t="s">
        <v>12</v>
      </c>
      <c r="D11" s="2" t="s">
        <v>13</v>
      </c>
      <c r="E11" s="3" t="s">
        <v>14</v>
      </c>
      <c r="F11" s="2" t="s">
        <v>15</v>
      </c>
      <c r="G11" s="2">
        <v>1</v>
      </c>
      <c r="H11" s="2">
        <v>85</v>
      </c>
      <c r="I11" s="2">
        <f t="shared" si="0"/>
        <v>85</v>
      </c>
      <c r="J11" s="8">
        <f t="shared" si="1"/>
        <v>97.74999999999999</v>
      </c>
      <c r="K11" s="8">
        <f t="shared" si="2"/>
        <v>5.040064102564102</v>
      </c>
      <c r="L11" s="18"/>
      <c r="M11" s="20"/>
      <c r="N11" s="20"/>
      <c r="O11" s="20"/>
      <c r="P11" s="18"/>
    </row>
    <row r="12" spans="1:16" ht="25.5">
      <c r="A12" s="3" t="s">
        <v>43</v>
      </c>
      <c r="B12" s="2" t="s">
        <v>35</v>
      </c>
      <c r="C12" s="2" t="s">
        <v>36</v>
      </c>
      <c r="D12" s="2" t="s">
        <v>28</v>
      </c>
      <c r="E12" s="3">
        <v>40</v>
      </c>
      <c r="F12" s="2" t="s">
        <v>44</v>
      </c>
      <c r="G12" s="2">
        <v>1</v>
      </c>
      <c r="H12" s="2">
        <v>400</v>
      </c>
      <c r="I12" s="2">
        <f t="shared" si="0"/>
        <v>400</v>
      </c>
      <c r="J12" s="8">
        <f t="shared" si="1"/>
        <v>459.99999999999994</v>
      </c>
      <c r="K12" s="8">
        <f t="shared" si="2"/>
        <v>23.717948717948715</v>
      </c>
      <c r="L12" s="2"/>
      <c r="M12" s="11"/>
      <c r="N12" s="8"/>
      <c r="O12" s="11"/>
      <c r="P12" s="2"/>
    </row>
    <row r="13" spans="1:16" ht="25.5">
      <c r="A13" s="3" t="s">
        <v>39</v>
      </c>
      <c r="B13" s="2" t="s">
        <v>23</v>
      </c>
      <c r="C13" s="2" t="s">
        <v>40</v>
      </c>
      <c r="D13" s="2" t="s">
        <v>41</v>
      </c>
      <c r="E13" s="3">
        <v>48</v>
      </c>
      <c r="F13" s="2" t="s">
        <v>42</v>
      </c>
      <c r="G13" s="2">
        <v>1</v>
      </c>
      <c r="H13" s="2">
        <v>185</v>
      </c>
      <c r="I13" s="2">
        <f t="shared" si="0"/>
        <v>185</v>
      </c>
      <c r="J13" s="8">
        <f t="shared" si="1"/>
        <v>212.74999999999997</v>
      </c>
      <c r="K13" s="8">
        <f t="shared" si="2"/>
        <v>10.969551282051281</v>
      </c>
      <c r="L13" s="2"/>
      <c r="M13" s="10">
        <f>J13+K13</f>
        <v>223.71955128205124</v>
      </c>
      <c r="N13" s="2">
        <v>215</v>
      </c>
      <c r="O13" s="10">
        <f>M13-N13</f>
        <v>8.719551282051242</v>
      </c>
      <c r="P13" s="2"/>
    </row>
    <row r="14" spans="1:16" ht="38.25">
      <c r="A14" s="3" t="s">
        <v>26</v>
      </c>
      <c r="B14" s="2" t="s">
        <v>75</v>
      </c>
      <c r="C14" s="2" t="s">
        <v>27</v>
      </c>
      <c r="D14" s="2" t="s">
        <v>28</v>
      </c>
      <c r="E14" s="3">
        <v>54</v>
      </c>
      <c r="F14" s="2" t="s">
        <v>29</v>
      </c>
      <c r="G14" s="2">
        <v>1</v>
      </c>
      <c r="H14" s="2">
        <v>350</v>
      </c>
      <c r="I14" s="2">
        <f t="shared" si="0"/>
        <v>350</v>
      </c>
      <c r="J14" s="8">
        <f t="shared" si="1"/>
        <v>402.49999999999994</v>
      </c>
      <c r="K14" s="8">
        <f t="shared" si="2"/>
        <v>20.753205128205128</v>
      </c>
      <c r="L14" s="2"/>
      <c r="M14" s="10">
        <f>J14+K14</f>
        <v>423.2532051282051</v>
      </c>
      <c r="N14" s="2">
        <v>423</v>
      </c>
      <c r="O14" s="10">
        <f>M14-N14</f>
        <v>0.25320512820508156</v>
      </c>
      <c r="P14" s="2"/>
    </row>
    <row r="15" spans="1:16" ht="38.25">
      <c r="A15" s="3" t="s">
        <v>71</v>
      </c>
      <c r="B15" s="2" t="s">
        <v>23</v>
      </c>
      <c r="C15" s="2" t="s">
        <v>40</v>
      </c>
      <c r="D15" s="2" t="s">
        <v>72</v>
      </c>
      <c r="E15" s="3">
        <v>44</v>
      </c>
      <c r="F15" s="2" t="s">
        <v>73</v>
      </c>
      <c r="G15" s="2">
        <v>1</v>
      </c>
      <c r="H15" s="2">
        <v>185</v>
      </c>
      <c r="I15" s="2">
        <f t="shared" si="0"/>
        <v>185</v>
      </c>
      <c r="J15" s="8">
        <f t="shared" si="1"/>
        <v>212.74999999999997</v>
      </c>
      <c r="K15" s="8">
        <f t="shared" si="2"/>
        <v>10.969551282051281</v>
      </c>
      <c r="L15" s="2"/>
      <c r="M15" s="10">
        <f>J15+K15</f>
        <v>223.71955128205124</v>
      </c>
      <c r="N15" s="2">
        <v>213</v>
      </c>
      <c r="O15" s="10">
        <f>M15-N15</f>
        <v>10.719551282051242</v>
      </c>
      <c r="P15" s="2"/>
    </row>
    <row r="16" spans="1:16" ht="12.75">
      <c r="A16" s="3" t="s">
        <v>34</v>
      </c>
      <c r="B16" s="2" t="s">
        <v>35</v>
      </c>
      <c r="C16" s="2" t="s">
        <v>36</v>
      </c>
      <c r="D16" s="2" t="s">
        <v>37</v>
      </c>
      <c r="E16" s="3">
        <v>40</v>
      </c>
      <c r="F16" s="2" t="s">
        <v>38</v>
      </c>
      <c r="G16" s="2">
        <v>1</v>
      </c>
      <c r="H16" s="2">
        <v>400</v>
      </c>
      <c r="I16" s="2">
        <f t="shared" si="0"/>
        <v>400</v>
      </c>
      <c r="J16" s="8">
        <f t="shared" si="1"/>
        <v>459.99999999999994</v>
      </c>
      <c r="K16" s="8">
        <f t="shared" si="2"/>
        <v>23.717948717948715</v>
      </c>
      <c r="L16" s="2"/>
      <c r="M16" s="10">
        <f>J16+K16</f>
        <v>483.7179487179487</v>
      </c>
      <c r="N16" s="2">
        <v>500</v>
      </c>
      <c r="O16" s="10">
        <f>M16-N16</f>
        <v>-16.282051282051327</v>
      </c>
      <c r="P16" s="2"/>
    </row>
    <row r="17" spans="1:16" ht="25.5">
      <c r="A17" s="25" t="s">
        <v>64</v>
      </c>
      <c r="B17" s="2" t="s">
        <v>65</v>
      </c>
      <c r="C17" s="2" t="s">
        <v>66</v>
      </c>
      <c r="D17" s="2" t="s">
        <v>67</v>
      </c>
      <c r="E17" s="3">
        <v>44</v>
      </c>
      <c r="F17" s="2" t="s">
        <v>68</v>
      </c>
      <c r="G17" s="2">
        <v>1</v>
      </c>
      <c r="H17" s="2">
        <v>600</v>
      </c>
      <c r="I17" s="2">
        <f t="shared" si="0"/>
        <v>600</v>
      </c>
      <c r="J17" s="8">
        <f t="shared" si="1"/>
        <v>690</v>
      </c>
      <c r="K17" s="8">
        <f t="shared" si="2"/>
        <v>35.57692307692307</v>
      </c>
      <c r="L17" s="17"/>
      <c r="M17" s="19">
        <f>J17+K17+J18+K18</f>
        <v>1209.2948717948718</v>
      </c>
      <c r="N17" s="21">
        <v>1150</v>
      </c>
      <c r="O17" s="19">
        <f>M17-N17</f>
        <v>59.294871794871824</v>
      </c>
      <c r="P17" s="17"/>
    </row>
    <row r="18" spans="1:16" ht="12.75">
      <c r="A18" s="27"/>
      <c r="B18" s="2" t="s">
        <v>35</v>
      </c>
      <c r="C18" s="2" t="s">
        <v>69</v>
      </c>
      <c r="D18" s="2" t="s">
        <v>67</v>
      </c>
      <c r="E18" s="3">
        <v>34</v>
      </c>
      <c r="F18" s="2" t="s">
        <v>70</v>
      </c>
      <c r="G18" s="2">
        <v>1</v>
      </c>
      <c r="H18" s="2">
        <v>400</v>
      </c>
      <c r="I18" s="2">
        <f t="shared" si="0"/>
        <v>400</v>
      </c>
      <c r="J18" s="8">
        <f t="shared" si="1"/>
        <v>459.99999999999994</v>
      </c>
      <c r="K18" s="8">
        <f t="shared" si="2"/>
        <v>23.717948717948715</v>
      </c>
      <c r="L18" s="18"/>
      <c r="M18" s="20"/>
      <c r="N18" s="20"/>
      <c r="O18" s="20"/>
      <c r="P18" s="18"/>
    </row>
    <row r="19" spans="1:16" ht="25.5">
      <c r="A19" s="3" t="s">
        <v>49</v>
      </c>
      <c r="B19" s="2" t="s">
        <v>50</v>
      </c>
      <c r="C19" s="2" t="s">
        <v>51</v>
      </c>
      <c r="D19" s="2" t="s">
        <v>28</v>
      </c>
      <c r="E19" s="3">
        <v>52</v>
      </c>
      <c r="F19" s="2" t="s">
        <v>11</v>
      </c>
      <c r="G19" s="2">
        <v>1</v>
      </c>
      <c r="H19" s="2">
        <v>795</v>
      </c>
      <c r="I19" s="2">
        <f t="shared" si="0"/>
        <v>795</v>
      </c>
      <c r="J19" s="8">
        <f>I19*1.15+0.5</f>
        <v>914.7499999999999</v>
      </c>
      <c r="K19" s="8">
        <f t="shared" si="2"/>
        <v>47.13942307692307</v>
      </c>
      <c r="L19" s="2"/>
      <c r="M19" s="10">
        <f>J19+K19</f>
        <v>961.889423076923</v>
      </c>
      <c r="N19" s="2">
        <v>915</v>
      </c>
      <c r="O19" s="10">
        <f>M19-N19</f>
        <v>46.88942307692298</v>
      </c>
      <c r="P19" s="2"/>
    </row>
    <row r="20" spans="1:16" ht="38.25">
      <c r="A20" s="3" t="s">
        <v>45</v>
      </c>
      <c r="B20" s="2" t="s">
        <v>46</v>
      </c>
      <c r="C20" s="2" t="s">
        <v>47</v>
      </c>
      <c r="D20" s="2" t="s">
        <v>47</v>
      </c>
      <c r="E20" s="3">
        <v>44</v>
      </c>
      <c r="F20" s="2" t="s">
        <v>48</v>
      </c>
      <c r="G20" s="2">
        <v>1</v>
      </c>
      <c r="H20" s="2">
        <v>225</v>
      </c>
      <c r="I20" s="2">
        <f t="shared" si="0"/>
        <v>225</v>
      </c>
      <c r="J20" s="8">
        <f>I20*1.15</f>
        <v>258.75</v>
      </c>
      <c r="K20" s="8">
        <f t="shared" si="2"/>
        <v>13.341346153846153</v>
      </c>
      <c r="L20" s="2"/>
      <c r="M20" s="10">
        <f>J20+K20</f>
        <v>272.09134615384613</v>
      </c>
      <c r="N20" s="2">
        <v>259</v>
      </c>
      <c r="O20" s="10">
        <f>M20-N20</f>
        <v>13.091346153846132</v>
      </c>
      <c r="P20" s="2"/>
    </row>
    <row r="21" ht="12.75">
      <c r="J21" s="9"/>
    </row>
  </sheetData>
  <sheetProtection formatCells="0" formatColumns="0" formatRows="0" insertColumns="0" insertRows="0" insertHyperlinks="0" deleteColumns="0" deleteRows="0" sort="0" autoFilter="0" pivotTables="0"/>
  <autoFilter ref="A2:P20"/>
  <mergeCells count="25">
    <mergeCell ref="A1:P1"/>
    <mergeCell ref="A4:A6"/>
    <mergeCell ref="P4:P6"/>
    <mergeCell ref="O4:O6"/>
    <mergeCell ref="N4:N6"/>
    <mergeCell ref="M4:M6"/>
    <mergeCell ref="L4:L6"/>
    <mergeCell ref="A7:A8"/>
    <mergeCell ref="P7:P8"/>
    <mergeCell ref="O7:O8"/>
    <mergeCell ref="N7:N8"/>
    <mergeCell ref="M7:M8"/>
    <mergeCell ref="L7:L8"/>
    <mergeCell ref="A9:A11"/>
    <mergeCell ref="P9:P11"/>
    <mergeCell ref="O9:O11"/>
    <mergeCell ref="N9:N11"/>
    <mergeCell ref="M9:M11"/>
    <mergeCell ref="L9:L11"/>
    <mergeCell ref="A17:A18"/>
    <mergeCell ref="P17:P18"/>
    <mergeCell ref="O17:O18"/>
    <mergeCell ref="N17:N18"/>
    <mergeCell ref="M17:M18"/>
    <mergeCell ref="L17:L18"/>
  </mergeCells>
  <printOptions/>
  <pageMargins left="0.2" right="0.2" top="0.34" bottom="0.2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yfnf</cp:lastModifiedBy>
  <cp:lastPrinted>2014-06-13T09:03:02Z</cp:lastPrinted>
  <dcterms:created xsi:type="dcterms:W3CDTF">2014-05-29T19:03:48Z</dcterms:created>
  <dcterms:modified xsi:type="dcterms:W3CDTF">2014-06-14T13:16:21Z</dcterms:modified>
  <cp:category/>
  <cp:version/>
  <cp:contentType/>
  <cp:contentStatus/>
</cp:coreProperties>
</file>