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910"/>
  </bookViews>
  <sheets>
    <sheet name="Итого" sheetId="1" r:id="rId1"/>
    <sheet name="общая" sheetId="3" r:id="rId2"/>
    <sheet name="Лист1" sheetId="4" r:id="rId3"/>
  </sheets>
  <calcPr calcId="124519"/>
</workbook>
</file>

<file path=xl/calcChain.xml><?xml version="1.0" encoding="utf-8"?>
<calcChain xmlns="http://schemas.openxmlformats.org/spreadsheetml/2006/main">
  <c r="H6" i="3"/>
  <c r="H7"/>
  <c r="H8"/>
  <c r="H9"/>
  <c r="H10"/>
  <c r="H11"/>
  <c r="H12"/>
  <c r="H13"/>
  <c r="H14"/>
  <c r="H15"/>
  <c r="H16"/>
  <c r="H17"/>
  <c r="H18"/>
  <c r="H19"/>
  <c r="H5"/>
  <c r="H20"/>
  <c r="E21" i="1"/>
  <c r="G21" s="1"/>
  <c r="AI22" i="3"/>
  <c r="AI6"/>
  <c r="AI7"/>
  <c r="AI8"/>
  <c r="AI9"/>
  <c r="AI10"/>
  <c r="AI11"/>
  <c r="AI12"/>
  <c r="AI13"/>
  <c r="AI14"/>
  <c r="AI15"/>
  <c r="AI16"/>
  <c r="AI17"/>
  <c r="AI18"/>
  <c r="AI19"/>
  <c r="AI20"/>
  <c r="AI21"/>
  <c r="AI5"/>
  <c r="D23" i="1"/>
  <c r="AC8" i="3"/>
  <c r="AC9"/>
  <c r="AC10"/>
  <c r="AC11"/>
  <c r="AC12"/>
  <c r="AC13"/>
  <c r="AC14"/>
  <c r="AC15"/>
  <c r="AC16"/>
  <c r="AC17"/>
  <c r="AC18"/>
  <c r="AC19"/>
  <c r="AC20"/>
  <c r="AC21"/>
  <c r="AC7"/>
  <c r="AA22"/>
  <c r="AA6"/>
  <c r="AA7"/>
  <c r="AA8"/>
  <c r="AA9"/>
  <c r="AA10"/>
  <c r="AA11"/>
  <c r="AA12"/>
  <c r="AA13"/>
  <c r="AA14"/>
  <c r="AA15"/>
  <c r="AA16"/>
  <c r="AA17"/>
  <c r="AA18"/>
  <c r="AA19"/>
  <c r="AA20"/>
  <c r="AA21"/>
  <c r="AA5"/>
  <c r="Y22"/>
  <c r="Y6"/>
  <c r="Y7"/>
  <c r="Y8"/>
  <c r="Y9"/>
  <c r="Y10"/>
  <c r="Y11"/>
  <c r="Y12"/>
  <c r="Y13"/>
  <c r="Y14"/>
  <c r="Y15"/>
  <c r="Y16"/>
  <c r="Y17"/>
  <c r="Y18"/>
  <c r="Y19"/>
  <c r="Y20"/>
  <c r="Y21"/>
  <c r="Y5"/>
  <c r="G9" i="1"/>
  <c r="G13"/>
  <c r="G15"/>
  <c r="G19"/>
  <c r="G20"/>
  <c r="W6" i="3"/>
  <c r="W7"/>
  <c r="W8"/>
  <c r="W22" s="1"/>
  <c r="W9"/>
  <c r="W10"/>
  <c r="W11"/>
  <c r="W12"/>
  <c r="W13"/>
  <c r="W14"/>
  <c r="W15"/>
  <c r="W16"/>
  <c r="W17"/>
  <c r="W18"/>
  <c r="W19"/>
  <c r="W20"/>
  <c r="W21"/>
  <c r="W5"/>
  <c r="U22"/>
  <c r="U6"/>
  <c r="U7"/>
  <c r="U8"/>
  <c r="U9"/>
  <c r="U10"/>
  <c r="U11"/>
  <c r="U12"/>
  <c r="U13"/>
  <c r="U14"/>
  <c r="U15"/>
  <c r="U16"/>
  <c r="U17"/>
  <c r="U18"/>
  <c r="U19"/>
  <c r="U20"/>
  <c r="U21"/>
  <c r="U5"/>
  <c r="S22"/>
  <c r="S6"/>
  <c r="S7"/>
  <c r="S8"/>
  <c r="S9"/>
  <c r="S10"/>
  <c r="S11"/>
  <c r="S12"/>
  <c r="S13"/>
  <c r="S14"/>
  <c r="S15"/>
  <c r="S16"/>
  <c r="S17"/>
  <c r="S18"/>
  <c r="S19"/>
  <c r="S20"/>
  <c r="S21"/>
  <c r="S5"/>
  <c r="Q7"/>
  <c r="Q8"/>
  <c r="Q9"/>
  <c r="Q10"/>
  <c r="Q11"/>
  <c r="Q12"/>
  <c r="Q13"/>
  <c r="Q14"/>
  <c r="Q15"/>
  <c r="Q16"/>
  <c r="Q17"/>
  <c r="Q18"/>
  <c r="Q19"/>
  <c r="Q20"/>
  <c r="Q21"/>
  <c r="Q6"/>
  <c r="O22"/>
  <c r="O6"/>
  <c r="O7"/>
  <c r="O8"/>
  <c r="O9"/>
  <c r="O10"/>
  <c r="O11"/>
  <c r="O12"/>
  <c r="O13"/>
  <c r="O14"/>
  <c r="O15"/>
  <c r="O16"/>
  <c r="O17"/>
  <c r="O18"/>
  <c r="O19"/>
  <c r="O20"/>
  <c r="O5"/>
  <c r="M22"/>
  <c r="M6"/>
  <c r="M7"/>
  <c r="M8"/>
  <c r="M9"/>
  <c r="M10"/>
  <c r="M11"/>
  <c r="M12"/>
  <c r="M13"/>
  <c r="M14"/>
  <c r="M15"/>
  <c r="M16"/>
  <c r="M17"/>
  <c r="M18"/>
  <c r="M19"/>
  <c r="M20"/>
  <c r="M5"/>
  <c r="K22"/>
  <c r="K6"/>
  <c r="K7"/>
  <c r="K8"/>
  <c r="K9"/>
  <c r="K10"/>
  <c r="K11"/>
  <c r="K12"/>
  <c r="K13"/>
  <c r="K14"/>
  <c r="K15"/>
  <c r="K16"/>
  <c r="K17"/>
  <c r="K18"/>
  <c r="K19"/>
  <c r="K20"/>
  <c r="K21"/>
  <c r="K5"/>
  <c r="AE6"/>
  <c r="AE7"/>
  <c r="AE8"/>
  <c r="AE9"/>
  <c r="AE10"/>
  <c r="AE11"/>
  <c r="AE12"/>
  <c r="AE13"/>
  <c r="AE14"/>
  <c r="AE15"/>
  <c r="AE16"/>
  <c r="AE17"/>
  <c r="AE18"/>
  <c r="AE19"/>
  <c r="AE20"/>
  <c r="AE21"/>
  <c r="AE5"/>
  <c r="W1"/>
  <c r="E20" i="1"/>
  <c r="E19"/>
  <c r="H19" s="1"/>
  <c r="E18"/>
  <c r="G18" s="1"/>
  <c r="E17"/>
  <c r="G17" s="1"/>
  <c r="E16"/>
  <c r="G16" s="1"/>
  <c r="E15"/>
  <c r="E14"/>
  <c r="G14" s="1"/>
  <c r="E13"/>
  <c r="E12"/>
  <c r="G12" s="1"/>
  <c r="E11"/>
  <c r="G11" s="1"/>
  <c r="E10"/>
  <c r="G10" s="1"/>
  <c r="E9"/>
  <c r="E8"/>
  <c r="G8" s="1"/>
  <c r="Q22" i="3" l="1"/>
  <c r="AK22" s="1"/>
  <c r="G23" i="1"/>
  <c r="H23" s="1"/>
  <c r="AC22" i="3"/>
  <c r="E23" i="1"/>
  <c r="AE22" i="3"/>
  <c r="AG22"/>
</calcChain>
</file>

<file path=xl/sharedStrings.xml><?xml version="1.0" encoding="utf-8"?>
<sst xmlns="http://schemas.openxmlformats.org/spreadsheetml/2006/main" count="63" uniqueCount="49">
  <si>
    <t>НИК</t>
  </si>
  <si>
    <t>№ п/п</t>
  </si>
  <si>
    <t>Наименование</t>
  </si>
  <si>
    <t>сдано</t>
  </si>
  <si>
    <t>larik54</t>
  </si>
  <si>
    <t>Bjorn</t>
  </si>
  <si>
    <t>simba-07</t>
  </si>
  <si>
    <t>8-913-462-30-27 Елена Левшина</t>
  </si>
  <si>
    <t>Всего</t>
  </si>
  <si>
    <t>кол. в упаковке</t>
  </si>
  <si>
    <t>собрано</t>
  </si>
  <si>
    <t>цена за шт</t>
  </si>
  <si>
    <t>Цена. Упаковки</t>
  </si>
  <si>
    <t>Ссылка</t>
  </si>
  <si>
    <t>сумма</t>
  </si>
  <si>
    <t>упаковок</t>
  </si>
  <si>
    <t>Сумма,  $</t>
  </si>
  <si>
    <t>Сумма,  руб.</t>
  </si>
  <si>
    <t>Натулька=</t>
  </si>
  <si>
    <t>Tess</t>
  </si>
  <si>
    <t>1-мульти 6 мм</t>
  </si>
  <si>
    <t>Macumi</t>
  </si>
  <si>
    <t>Счастливый Эльф</t>
  </si>
  <si>
    <t>Лильчонок</t>
  </si>
  <si>
    <t>irihka1981</t>
  </si>
  <si>
    <t>ScrappedMeow</t>
  </si>
  <si>
    <t>1-мульти 5 мм</t>
  </si>
  <si>
    <t>1-мульти 4 мм</t>
  </si>
  <si>
    <t>2- стразы мульти 6 мм</t>
  </si>
  <si>
    <t>3-айвори 4 мм</t>
  </si>
  <si>
    <t>3-авйвори 3 мм</t>
  </si>
  <si>
    <t>4-кристал прозр 4 мм</t>
  </si>
  <si>
    <t>4-кристал прозр 3  мм</t>
  </si>
  <si>
    <t>5-кристал розв 4 мм</t>
  </si>
  <si>
    <t>5-кристал розв 3 мм</t>
  </si>
  <si>
    <t>6-белый жемчуг 4 мм</t>
  </si>
  <si>
    <t>7-стразы сапф 5 мм</t>
  </si>
  <si>
    <t>7-стразы сапф 4 мм</t>
  </si>
  <si>
    <t>7-стразы сапф 3 мм</t>
  </si>
  <si>
    <t>8-фиол. Стразы 3 мм</t>
  </si>
  <si>
    <t xml:space="preserve">микробисер </t>
  </si>
  <si>
    <t>итого</t>
  </si>
  <si>
    <t>снеговик</t>
  </si>
  <si>
    <t>112,48$</t>
  </si>
  <si>
    <t>остаток в wildorchidcrafts</t>
  </si>
  <si>
    <t>к оплате</t>
  </si>
  <si>
    <t>Помела</t>
  </si>
  <si>
    <t>Ксения.ру</t>
  </si>
  <si>
    <t>ЛенаЛе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</si>
</sst>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rgb="FFFF0000"/>
      <name val="Calibri"/>
      <family val="2"/>
      <charset val="204"/>
    </font>
    <font>
      <sz val="11"/>
      <color rgb="FFFF0000"/>
      <name val="Arial Cyr"/>
      <charset val="204"/>
    </font>
    <font>
      <u/>
      <sz val="10"/>
      <color rgb="FFFF0000"/>
      <name val="Arial Cyr"/>
      <charset val="204"/>
    </font>
    <font>
      <sz val="6"/>
      <name val="Arial"/>
      <family val="2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</cellStyleXfs>
  <cellXfs count="90">
    <xf numFmtId="0" fontId="0" fillId="0" borderId="0" xfId="0"/>
    <xf numFmtId="0" fontId="4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4" borderId="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3" borderId="1" xfId="0" applyFont="1" applyFill="1" applyBorder="1"/>
    <xf numFmtId="0" fontId="8" fillId="2" borderId="0" xfId="0" applyFont="1" applyFill="1" applyBorder="1"/>
    <xf numFmtId="0" fontId="9" fillId="4" borderId="1" xfId="0" applyFont="1" applyFill="1" applyBorder="1" applyAlignment="1">
      <alignment horizontal="center"/>
    </xf>
    <xf numFmtId="0" fontId="13" fillId="0" borderId="1" xfId="1" applyFont="1" applyFill="1" applyBorder="1" applyAlignment="1" applyProtection="1">
      <alignment horizontal="left" wrapText="1"/>
    </xf>
    <xf numFmtId="0" fontId="13" fillId="0" borderId="1" xfId="1" applyFont="1" applyFill="1" applyBorder="1" applyAlignment="1" applyProtection="1">
      <alignment horizontal="left" vertical="center" wrapText="1"/>
    </xf>
    <xf numFmtId="0" fontId="8" fillId="0" borderId="0" xfId="0" applyFont="1" applyFill="1" applyBorder="1"/>
    <xf numFmtId="0" fontId="9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3" borderId="1" xfId="0" applyFont="1" applyFill="1" applyBorder="1"/>
    <xf numFmtId="0" fontId="11" fillId="2" borderId="0" xfId="0" applyFont="1" applyFill="1" applyBorder="1"/>
    <xf numFmtId="0" fontId="16" fillId="2" borderId="1" xfId="0" applyFont="1" applyFill="1" applyBorder="1" applyAlignment="1">
      <alignment horizontal="center"/>
    </xf>
    <xf numFmtId="0" fontId="10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5" xfId="0" applyFont="1" applyFill="1" applyBorder="1"/>
    <xf numFmtId="0" fontId="10" fillId="2" borderId="3" xfId="0" applyFont="1" applyFill="1" applyBorder="1" applyAlignment="1"/>
    <xf numFmtId="0" fontId="10" fillId="0" borderId="0" xfId="0" applyFont="1"/>
    <xf numFmtId="0" fontId="1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5" fillId="0" borderId="1" xfId="1" applyFont="1" applyBorder="1" applyAlignment="1" applyProtection="1">
      <alignment wrapText="1"/>
    </xf>
    <xf numFmtId="0" fontId="9" fillId="3" borderId="1" xfId="0" applyFont="1" applyFill="1" applyBorder="1"/>
    <xf numFmtId="0" fontId="13" fillId="0" borderId="1" xfId="1" applyFont="1" applyBorder="1" applyAlignment="1" applyProtection="1">
      <alignment wrapText="1"/>
    </xf>
    <xf numFmtId="0" fontId="9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/>
    <xf numFmtId="0" fontId="11" fillId="6" borderId="1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12" fillId="0" borderId="0" xfId="0" applyFont="1"/>
    <xf numFmtId="0" fontId="10" fillId="2" borderId="1" xfId="0" applyFont="1" applyFill="1" applyBorder="1" applyAlignment="1">
      <alignment horizontal="right"/>
    </xf>
    <xf numFmtId="0" fontId="10" fillId="7" borderId="1" xfId="0" applyFont="1" applyFill="1" applyBorder="1"/>
    <xf numFmtId="0" fontId="10" fillId="7" borderId="5" xfId="0" applyFont="1" applyFill="1" applyBorder="1"/>
    <xf numFmtId="49" fontId="8" fillId="4" borderId="1" xfId="2" applyNumberFormat="1" applyFont="1" applyFill="1" applyBorder="1" applyAlignment="1">
      <alignment horizontal="right"/>
    </xf>
    <xf numFmtId="4" fontId="11" fillId="4" borderId="1" xfId="0" applyNumberFormat="1" applyFont="1" applyFill="1" applyBorder="1"/>
    <xf numFmtId="2" fontId="11" fillId="3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right"/>
    </xf>
    <xf numFmtId="49" fontId="11" fillId="4" borderId="1" xfId="0" applyNumberFormat="1" applyFont="1" applyFill="1" applyBorder="1" applyAlignment="1">
      <alignment horizontal="right"/>
    </xf>
    <xf numFmtId="2" fontId="10" fillId="2" borderId="1" xfId="0" applyNumberFormat="1" applyFont="1" applyFill="1" applyBorder="1"/>
    <xf numFmtId="2" fontId="10" fillId="2" borderId="5" xfId="0" applyNumberFormat="1" applyFont="1" applyFill="1" applyBorder="1"/>
    <xf numFmtId="2" fontId="10" fillId="2" borderId="3" xfId="0" applyNumberFormat="1" applyFont="1" applyFill="1" applyBorder="1" applyAlignment="1"/>
    <xf numFmtId="2" fontId="4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/>
    <xf numFmtId="2" fontId="11" fillId="4" borderId="1" xfId="0" applyNumberFormat="1" applyFont="1" applyFill="1" applyBorder="1"/>
    <xf numFmtId="0" fontId="8" fillId="5" borderId="1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3"/>
  <sheetViews>
    <sheetView tabSelected="1" topLeftCell="A3" workbookViewId="0">
      <selection activeCell="H23" sqref="H23"/>
    </sheetView>
  </sheetViews>
  <sheetFormatPr defaultRowHeight="15"/>
  <cols>
    <col min="1" max="1" width="6" style="43" customWidth="1"/>
    <col min="2" max="2" width="8.140625" style="43" customWidth="1"/>
    <col min="3" max="3" width="18.85546875" style="43" customWidth="1"/>
    <col min="4" max="5" width="14.7109375" style="43" customWidth="1"/>
    <col min="6" max="6" width="25" style="43" customWidth="1"/>
    <col min="7" max="8" width="17.7109375" style="43" customWidth="1"/>
    <col min="9" max="16384" width="9.140625" style="43"/>
  </cols>
  <sheetData>
    <row r="2" spans="2:8" s="38" customFormat="1"/>
    <row r="6" spans="2:8">
      <c r="D6" s="43">
        <v>31.2</v>
      </c>
    </row>
    <row r="7" spans="2:8">
      <c r="B7" s="39" t="s">
        <v>1</v>
      </c>
      <c r="C7" s="44" t="s">
        <v>0</v>
      </c>
      <c r="D7" s="39" t="s">
        <v>16</v>
      </c>
      <c r="E7" s="39" t="s">
        <v>17</v>
      </c>
      <c r="F7" s="39" t="s">
        <v>44</v>
      </c>
      <c r="G7" s="39" t="s">
        <v>45</v>
      </c>
      <c r="H7" s="39" t="s">
        <v>3</v>
      </c>
    </row>
    <row r="8" spans="2:8">
      <c r="B8" s="39">
        <v>1</v>
      </c>
      <c r="C8" s="4" t="s">
        <v>6</v>
      </c>
      <c r="D8" s="40">
        <v>18.309999999999999</v>
      </c>
      <c r="E8" s="81">
        <f t="shared" ref="E8:E21" si="0">D8*31.2</f>
        <v>571.27199999999993</v>
      </c>
      <c r="F8" s="40"/>
      <c r="G8" s="81">
        <f>E8-F8</f>
        <v>571.27199999999993</v>
      </c>
      <c r="H8" s="40"/>
    </row>
    <row r="9" spans="2:8">
      <c r="B9" s="39">
        <v>2</v>
      </c>
      <c r="C9" s="4" t="s">
        <v>4</v>
      </c>
      <c r="D9" s="40">
        <v>6.87</v>
      </c>
      <c r="E9" s="81">
        <f t="shared" si="0"/>
        <v>214.34399999999999</v>
      </c>
      <c r="F9" s="40">
        <v>244.7</v>
      </c>
      <c r="G9" s="81">
        <f t="shared" ref="G9:G21" si="1">E9-F9</f>
        <v>-30.355999999999995</v>
      </c>
      <c r="H9" s="40"/>
    </row>
    <row r="10" spans="2:8">
      <c r="B10" s="39">
        <v>3</v>
      </c>
      <c r="C10" s="4" t="s">
        <v>18</v>
      </c>
      <c r="D10" s="40">
        <v>4.6500000000000004</v>
      </c>
      <c r="E10" s="81">
        <f t="shared" si="0"/>
        <v>145.08000000000001</v>
      </c>
      <c r="F10" s="40"/>
      <c r="G10" s="81">
        <f t="shared" si="1"/>
        <v>145.08000000000001</v>
      </c>
      <c r="H10" s="40"/>
    </row>
    <row r="11" spans="2:8">
      <c r="B11" s="39">
        <v>4</v>
      </c>
      <c r="C11" s="4" t="s">
        <v>19</v>
      </c>
      <c r="D11" s="40">
        <v>4.95</v>
      </c>
      <c r="E11" s="81">
        <f t="shared" si="0"/>
        <v>154.44</v>
      </c>
      <c r="F11" s="40"/>
      <c r="G11" s="81">
        <f t="shared" si="1"/>
        <v>154.44</v>
      </c>
      <c r="H11" s="40"/>
    </row>
    <row r="12" spans="2:8">
      <c r="B12" s="39">
        <v>5</v>
      </c>
      <c r="C12" s="10" t="s">
        <v>21</v>
      </c>
      <c r="D12" s="40">
        <v>7.2</v>
      </c>
      <c r="E12" s="81">
        <f t="shared" si="0"/>
        <v>224.64</v>
      </c>
      <c r="F12" s="40"/>
      <c r="G12" s="81">
        <f t="shared" si="1"/>
        <v>224.64</v>
      </c>
      <c r="H12" s="40"/>
    </row>
    <row r="13" spans="2:8">
      <c r="B13" s="39">
        <v>6</v>
      </c>
      <c r="C13" s="4" t="s">
        <v>22</v>
      </c>
      <c r="D13" s="40">
        <v>7.84</v>
      </c>
      <c r="E13" s="81">
        <f t="shared" si="0"/>
        <v>244.608</v>
      </c>
      <c r="F13" s="40"/>
      <c r="G13" s="81">
        <f t="shared" si="1"/>
        <v>244.608</v>
      </c>
      <c r="H13" s="74">
        <v>245</v>
      </c>
    </row>
    <row r="14" spans="2:8">
      <c r="B14" s="39">
        <v>7</v>
      </c>
      <c r="C14" s="46" t="s">
        <v>23</v>
      </c>
      <c r="D14" s="40">
        <v>20.57</v>
      </c>
      <c r="E14" s="81">
        <f t="shared" si="0"/>
        <v>641.78399999999999</v>
      </c>
      <c r="F14" s="40"/>
      <c r="G14" s="81">
        <f t="shared" si="1"/>
        <v>641.78399999999999</v>
      </c>
      <c r="H14" s="40"/>
    </row>
    <row r="15" spans="2:8">
      <c r="B15" s="39">
        <v>8</v>
      </c>
      <c r="C15" s="47" t="s">
        <v>24</v>
      </c>
      <c r="D15" s="40">
        <v>9.81</v>
      </c>
      <c r="E15" s="81">
        <f t="shared" si="0"/>
        <v>306.072</v>
      </c>
      <c r="F15" s="40"/>
      <c r="G15" s="81">
        <f t="shared" si="1"/>
        <v>306.072</v>
      </c>
      <c r="H15" s="74">
        <v>307</v>
      </c>
    </row>
    <row r="16" spans="2:8">
      <c r="B16" s="39">
        <v>9</v>
      </c>
      <c r="C16" s="4" t="s">
        <v>25</v>
      </c>
      <c r="D16" s="40">
        <v>48.32</v>
      </c>
      <c r="E16" s="81">
        <f t="shared" si="0"/>
        <v>1507.5840000000001</v>
      </c>
      <c r="F16" s="73">
        <v>1408.32</v>
      </c>
      <c r="G16" s="81">
        <f t="shared" si="1"/>
        <v>99.264000000000124</v>
      </c>
      <c r="H16" s="74">
        <v>100</v>
      </c>
    </row>
    <row r="17" spans="2:8">
      <c r="B17" s="39">
        <v>10</v>
      </c>
      <c r="C17" s="4" t="s">
        <v>5</v>
      </c>
      <c r="D17" s="41">
        <v>4.28</v>
      </c>
      <c r="E17" s="82">
        <f t="shared" si="0"/>
        <v>133.536</v>
      </c>
      <c r="F17" s="41"/>
      <c r="G17" s="81">
        <f t="shared" si="1"/>
        <v>133.536</v>
      </c>
      <c r="H17" s="75">
        <v>135</v>
      </c>
    </row>
    <row r="18" spans="2:8">
      <c r="B18" s="39">
        <v>11</v>
      </c>
      <c r="C18" s="44" t="s">
        <v>46</v>
      </c>
      <c r="D18" s="40">
        <v>10.33</v>
      </c>
      <c r="E18" s="81">
        <f t="shared" si="0"/>
        <v>322.29599999999999</v>
      </c>
      <c r="F18" s="40"/>
      <c r="G18" s="81">
        <f t="shared" si="1"/>
        <v>322.29599999999999</v>
      </c>
      <c r="H18" s="40"/>
    </row>
    <row r="19" spans="2:8">
      <c r="B19" s="39">
        <v>12</v>
      </c>
      <c r="C19" s="72" t="s">
        <v>46</v>
      </c>
      <c r="D19" s="40">
        <v>35.159999999999997</v>
      </c>
      <c r="E19" s="81">
        <f t="shared" si="0"/>
        <v>1096.992</v>
      </c>
      <c r="F19" s="40"/>
      <c r="G19" s="81">
        <f t="shared" si="1"/>
        <v>1096.992</v>
      </c>
      <c r="H19" s="81">
        <f>E19+E18</f>
        <v>1419.288</v>
      </c>
    </row>
    <row r="20" spans="2:8">
      <c r="B20" s="39">
        <v>13</v>
      </c>
      <c r="C20" s="4" t="s">
        <v>47</v>
      </c>
      <c r="D20" s="41">
        <v>1.68</v>
      </c>
      <c r="E20" s="82">
        <f t="shared" si="0"/>
        <v>52.415999999999997</v>
      </c>
      <c r="F20" s="41">
        <v>13.76</v>
      </c>
      <c r="G20" s="81">
        <f t="shared" si="1"/>
        <v>38.655999999999999</v>
      </c>
      <c r="H20" s="41"/>
    </row>
    <row r="21" spans="2:8">
      <c r="B21" s="39">
        <v>14</v>
      </c>
      <c r="C21" s="4" t="s">
        <v>48</v>
      </c>
      <c r="D21" s="40">
        <v>8.6300000000000008</v>
      </c>
      <c r="E21" s="81">
        <f t="shared" si="0"/>
        <v>269.25600000000003</v>
      </c>
      <c r="F21" s="40"/>
      <c r="G21" s="81">
        <f t="shared" si="1"/>
        <v>269.25600000000003</v>
      </c>
      <c r="H21" s="74">
        <v>269.26</v>
      </c>
    </row>
    <row r="22" spans="2:8">
      <c r="B22" s="39">
        <v>15</v>
      </c>
      <c r="C22" s="45"/>
      <c r="D22" s="40"/>
      <c r="E22" s="40"/>
      <c r="F22" s="40"/>
      <c r="G22" s="81"/>
      <c r="H22" s="40"/>
    </row>
    <row r="23" spans="2:8">
      <c r="B23" s="88" t="s">
        <v>8</v>
      </c>
      <c r="C23" s="89"/>
      <c r="D23" s="42">
        <f>SUM(D8:D22)</f>
        <v>188.60000000000002</v>
      </c>
      <c r="E23" s="83">
        <f>SUM(E8:E22)</f>
        <v>5884.3200000000006</v>
      </c>
      <c r="F23" s="42"/>
      <c r="G23" s="83">
        <f>SUM(G8:G22)</f>
        <v>4217.54</v>
      </c>
      <c r="H23" s="83">
        <f>G23+F16+F9+F20</f>
        <v>5884.32</v>
      </c>
    </row>
  </sheetData>
  <mergeCells count="1">
    <mergeCell ref="B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4"/>
  <sheetViews>
    <sheetView topLeftCell="B1" workbookViewId="0">
      <pane xSplit="8" topLeftCell="Q1" activePane="topRight" state="frozen"/>
      <selection activeCell="B1" sqref="B1"/>
      <selection pane="topRight" activeCell="Q22" sqref="Q22"/>
    </sheetView>
  </sheetViews>
  <sheetFormatPr defaultRowHeight="12.75"/>
  <cols>
    <col min="1" max="1" width="9.140625" style="1" hidden="1" customWidth="1"/>
    <col min="2" max="2" width="24.7109375" style="11" customWidth="1"/>
    <col min="3" max="3" width="9.140625" style="2" customWidth="1"/>
    <col min="4" max="5" width="6.85546875" style="3" customWidth="1"/>
    <col min="6" max="6" width="8.85546875" style="3" customWidth="1"/>
    <col min="7" max="7" width="6.85546875" style="48" customWidth="1"/>
    <col min="8" max="8" width="7.5703125" style="48" customWidth="1"/>
    <col min="9" max="9" width="7.42578125" style="48" customWidth="1"/>
    <col min="10" max="10" width="11.5703125" style="5" customWidth="1"/>
    <col min="11" max="11" width="11.28515625" style="5" customWidth="1"/>
    <col min="12" max="12" width="6.85546875" style="6" customWidth="1"/>
    <col min="13" max="13" width="9.7109375" style="6" customWidth="1"/>
    <col min="14" max="14" width="13.85546875" style="69" customWidth="1"/>
    <col min="15" max="15" width="11.42578125" style="69" customWidth="1"/>
    <col min="16" max="16" width="8.85546875" style="7" customWidth="1"/>
    <col min="17" max="17" width="6.7109375" style="7" customWidth="1"/>
    <col min="18" max="19" width="9.140625" style="8"/>
    <col min="20" max="20" width="17.42578125" style="7" customWidth="1"/>
    <col min="21" max="21" width="9.140625" style="7"/>
    <col min="22" max="22" width="13" style="8" customWidth="1"/>
    <col min="23" max="23" width="8.140625" style="8" customWidth="1"/>
    <col min="24" max="24" width="10.7109375" style="7" customWidth="1"/>
    <col min="25" max="25" width="6.7109375" style="7" customWidth="1"/>
    <col min="26" max="26" width="12.28515625" style="8" customWidth="1"/>
    <col min="27" max="27" width="9.140625" style="8"/>
    <col min="28" max="28" width="15.28515625" style="7" customWidth="1"/>
    <col min="29" max="29" width="9.140625" style="7"/>
    <col min="30" max="30" width="9" style="8" customWidth="1"/>
    <col min="31" max="31" width="9.140625" style="8"/>
    <col min="32" max="32" width="11.7109375" style="7" customWidth="1"/>
    <col min="33" max="33" width="9.140625" style="7"/>
    <col min="34" max="35" width="9.140625" style="8"/>
    <col min="36" max="37" width="9.140625" style="7"/>
    <col min="38" max="39" width="9.140625" style="8"/>
    <col min="40" max="16384" width="9.140625" style="1"/>
  </cols>
  <sheetData>
    <row r="1" spans="2:39">
      <c r="W1" s="8">
        <f>COUNT(v*i)</f>
        <v>0</v>
      </c>
    </row>
    <row r="4" spans="2:39" s="50" customFormat="1" ht="38.25">
      <c r="B4" s="51" t="s">
        <v>2</v>
      </c>
      <c r="C4" s="51" t="s">
        <v>13</v>
      </c>
      <c r="D4" s="52" t="s">
        <v>12</v>
      </c>
      <c r="E4" s="52" t="s">
        <v>15</v>
      </c>
      <c r="F4" s="52" t="s">
        <v>14</v>
      </c>
      <c r="G4" s="53" t="s">
        <v>9</v>
      </c>
      <c r="H4" s="53" t="s">
        <v>10</v>
      </c>
      <c r="I4" s="53" t="s">
        <v>11</v>
      </c>
      <c r="J4" s="9" t="s">
        <v>6</v>
      </c>
      <c r="K4" s="9"/>
      <c r="L4" s="49" t="s">
        <v>4</v>
      </c>
      <c r="M4" s="49"/>
      <c r="N4" s="65" t="s">
        <v>18</v>
      </c>
      <c r="O4" s="65"/>
      <c r="P4" s="9" t="s">
        <v>19</v>
      </c>
      <c r="Q4" s="9"/>
      <c r="R4" s="54" t="s">
        <v>21</v>
      </c>
      <c r="S4" s="49"/>
      <c r="T4" s="9" t="s">
        <v>22</v>
      </c>
      <c r="U4" s="9"/>
      <c r="V4" s="71" t="s">
        <v>23</v>
      </c>
      <c r="W4" s="49"/>
      <c r="X4" s="9" t="s">
        <v>24</v>
      </c>
      <c r="Y4" s="9"/>
      <c r="Z4" s="49" t="s">
        <v>25</v>
      </c>
      <c r="AA4" s="49"/>
      <c r="AB4" s="9" t="s">
        <v>5</v>
      </c>
      <c r="AC4" s="9"/>
      <c r="AD4" s="49" t="s">
        <v>46</v>
      </c>
      <c r="AE4" s="49"/>
      <c r="AF4" s="9" t="s">
        <v>47</v>
      </c>
      <c r="AG4" s="9"/>
      <c r="AH4" s="49" t="s">
        <v>48</v>
      </c>
      <c r="AI4" s="84"/>
      <c r="AJ4" s="9"/>
      <c r="AK4" s="9"/>
      <c r="AL4" s="49"/>
      <c r="AM4" s="49"/>
    </row>
    <row r="5" spans="2:39" s="25" customFormat="1" ht="23.25" customHeight="1">
      <c r="B5" s="27" t="s">
        <v>20</v>
      </c>
      <c r="C5" s="24"/>
      <c r="D5" s="28">
        <v>5.15</v>
      </c>
      <c r="E5" s="55">
        <v>2</v>
      </c>
      <c r="F5" s="55">
        <v>10.3</v>
      </c>
      <c r="G5" s="14">
        <v>1000</v>
      </c>
      <c r="H5" s="87">
        <f>J5+L5+N5+P5+R5+T5+V5+X5+Z5+AB5+AD5+AF5+AH5</f>
        <v>2000</v>
      </c>
      <c r="I5" s="14">
        <v>5.1999999999999998E-3</v>
      </c>
      <c r="J5" s="13">
        <v>300</v>
      </c>
      <c r="K5" s="13">
        <f>J5*I5</f>
        <v>1.5599999999999998</v>
      </c>
      <c r="L5" s="18">
        <v>100</v>
      </c>
      <c r="M5" s="18">
        <f>L5*I5</f>
        <v>0.52</v>
      </c>
      <c r="N5" s="66">
        <v>300</v>
      </c>
      <c r="O5" s="66">
        <f>N5*I5</f>
        <v>1.5599999999999998</v>
      </c>
      <c r="P5" s="13">
        <v>0</v>
      </c>
      <c r="Q5" s="13"/>
      <c r="R5" s="19">
        <v>200</v>
      </c>
      <c r="S5" s="19">
        <f>R5*I5</f>
        <v>1.04</v>
      </c>
      <c r="T5" s="20">
        <v>50</v>
      </c>
      <c r="U5" s="20">
        <f>T5*I5</f>
        <v>0.26</v>
      </c>
      <c r="V5" s="76">
        <v>400</v>
      </c>
      <c r="W5" s="79">
        <f>V5*I5</f>
        <v>2.08</v>
      </c>
      <c r="X5" s="20">
        <v>300</v>
      </c>
      <c r="Y5" s="20">
        <f>X5*I5</f>
        <v>1.5599999999999998</v>
      </c>
      <c r="Z5" s="19">
        <v>100</v>
      </c>
      <c r="AA5" s="19">
        <f>Z5*I5</f>
        <v>0.52</v>
      </c>
      <c r="AB5" s="20">
        <v>0</v>
      </c>
      <c r="AC5" s="20"/>
      <c r="AD5" s="19">
        <v>0</v>
      </c>
      <c r="AE5" s="19">
        <f>AD5*I5</f>
        <v>0</v>
      </c>
      <c r="AF5" s="20">
        <v>0</v>
      </c>
      <c r="AG5" s="20"/>
      <c r="AH5" s="19">
        <v>250</v>
      </c>
      <c r="AI5" s="85">
        <f>AH5*I5</f>
        <v>1.3</v>
      </c>
      <c r="AJ5" s="20"/>
      <c r="AK5" s="20"/>
      <c r="AL5" s="19"/>
      <c r="AM5" s="19"/>
    </row>
    <row r="6" spans="2:39" s="21" customFormat="1" ht="21.75" customHeight="1">
      <c r="B6" s="56" t="s">
        <v>26</v>
      </c>
      <c r="C6" s="60"/>
      <c r="D6" s="63">
        <v>4.66</v>
      </c>
      <c r="E6" s="57">
        <v>2</v>
      </c>
      <c r="F6" s="55">
        <v>9.32</v>
      </c>
      <c r="G6" s="14">
        <v>1000</v>
      </c>
      <c r="H6" s="87">
        <f t="shared" ref="H6:H19" si="0">J6+L6+N6+P6+R6+T6+V6+X6+Z6+AB6+AD6+AF6+AH6</f>
        <v>2000</v>
      </c>
      <c r="I6" s="14">
        <v>4.7000000000000002E-3</v>
      </c>
      <c r="J6" s="13">
        <v>300</v>
      </c>
      <c r="K6" s="13">
        <f t="shared" ref="K6:K21" si="1">J6*I6</f>
        <v>1.4100000000000001</v>
      </c>
      <c r="L6" s="18">
        <v>100</v>
      </c>
      <c r="M6" s="18">
        <f t="shared" ref="M6:M20" si="2">L6*I6</f>
        <v>0.47000000000000003</v>
      </c>
      <c r="N6" s="66">
        <v>300</v>
      </c>
      <c r="O6" s="66">
        <f t="shared" ref="O6:O20" si="3">N6*I6</f>
        <v>1.4100000000000001</v>
      </c>
      <c r="P6" s="61">
        <v>100</v>
      </c>
      <c r="Q6" s="13">
        <f>P6*I6</f>
        <v>0.47000000000000003</v>
      </c>
      <c r="R6" s="19">
        <v>200</v>
      </c>
      <c r="S6" s="19">
        <f t="shared" ref="S6:S21" si="4">R6*I6</f>
        <v>0.94000000000000006</v>
      </c>
      <c r="T6" s="20">
        <v>50</v>
      </c>
      <c r="U6" s="20">
        <f t="shared" ref="U6:U21" si="5">T6*I6</f>
        <v>0.23500000000000001</v>
      </c>
      <c r="V6" s="19">
        <v>400</v>
      </c>
      <c r="W6" s="79">
        <f t="shared" ref="W6:W21" si="6">V6*I6</f>
        <v>1.8800000000000001</v>
      </c>
      <c r="X6" s="20">
        <v>200</v>
      </c>
      <c r="Y6" s="20">
        <f t="shared" ref="Y6:Y21" si="7">X6*I6</f>
        <v>0.94000000000000006</v>
      </c>
      <c r="Z6" s="19">
        <v>100</v>
      </c>
      <c r="AA6" s="19">
        <f t="shared" ref="AA6:AA21" si="8">Z6*I6</f>
        <v>0.47000000000000003</v>
      </c>
      <c r="AB6" s="20"/>
      <c r="AC6" s="20"/>
      <c r="AD6" s="19"/>
      <c r="AE6" s="19">
        <f t="shared" ref="AE6:AE21" si="9">AD6*I6</f>
        <v>0</v>
      </c>
      <c r="AF6" s="20"/>
      <c r="AG6" s="20"/>
      <c r="AH6" s="19">
        <v>250</v>
      </c>
      <c r="AI6" s="85">
        <f t="shared" ref="AI6:AI21" si="10">AH6*I6</f>
        <v>1.175</v>
      </c>
      <c r="AJ6" s="20"/>
      <c r="AK6" s="20"/>
      <c r="AL6" s="19"/>
      <c r="AM6" s="19"/>
    </row>
    <row r="7" spans="2:39" s="21" customFormat="1" ht="15" customHeight="1">
      <c r="B7" s="56" t="s">
        <v>27</v>
      </c>
      <c r="C7" s="62"/>
      <c r="D7" s="63">
        <v>4.37</v>
      </c>
      <c r="E7" s="57">
        <v>2</v>
      </c>
      <c r="F7" s="55">
        <v>8.74</v>
      </c>
      <c r="G7" s="14">
        <v>1000</v>
      </c>
      <c r="H7" s="87">
        <f t="shared" si="0"/>
        <v>2000</v>
      </c>
      <c r="I7" s="14">
        <v>4.4000000000000003E-3</v>
      </c>
      <c r="J7" s="13">
        <v>300</v>
      </c>
      <c r="K7" s="13">
        <f t="shared" si="1"/>
        <v>1.32</v>
      </c>
      <c r="L7" s="18">
        <v>100</v>
      </c>
      <c r="M7" s="18">
        <f t="shared" si="2"/>
        <v>0.44</v>
      </c>
      <c r="N7" s="66"/>
      <c r="O7" s="66">
        <f t="shared" si="3"/>
        <v>0</v>
      </c>
      <c r="P7" s="61">
        <v>200</v>
      </c>
      <c r="Q7" s="13">
        <f t="shared" ref="Q7:Q21" si="11">P7*I7</f>
        <v>0.88</v>
      </c>
      <c r="R7" s="19">
        <v>200</v>
      </c>
      <c r="S7" s="19">
        <f t="shared" si="4"/>
        <v>0.88</v>
      </c>
      <c r="T7" s="20">
        <v>50</v>
      </c>
      <c r="U7" s="20">
        <f t="shared" si="5"/>
        <v>0.22</v>
      </c>
      <c r="V7" s="19">
        <v>400</v>
      </c>
      <c r="W7" s="79">
        <f t="shared" si="6"/>
        <v>1.76</v>
      </c>
      <c r="X7" s="20">
        <v>200</v>
      </c>
      <c r="Y7" s="20">
        <f t="shared" si="7"/>
        <v>0.88</v>
      </c>
      <c r="Z7" s="19">
        <v>100</v>
      </c>
      <c r="AA7" s="19">
        <f t="shared" si="8"/>
        <v>0.44</v>
      </c>
      <c r="AB7" s="20">
        <v>300</v>
      </c>
      <c r="AC7" s="20">
        <f>AB7*I7</f>
        <v>1.32</v>
      </c>
      <c r="AD7" s="19"/>
      <c r="AE7" s="19">
        <f t="shared" si="9"/>
        <v>0</v>
      </c>
      <c r="AF7" s="20"/>
      <c r="AG7" s="20"/>
      <c r="AH7" s="19">
        <v>150</v>
      </c>
      <c r="AI7" s="85">
        <f t="shared" si="10"/>
        <v>0.66</v>
      </c>
      <c r="AJ7" s="20"/>
      <c r="AK7" s="20"/>
      <c r="AL7" s="19"/>
      <c r="AM7" s="19"/>
    </row>
    <row r="8" spans="2:39" s="21" customFormat="1" ht="15.75" customHeight="1">
      <c r="B8" s="26" t="s">
        <v>28</v>
      </c>
      <c r="C8" s="56"/>
      <c r="D8" s="16">
        <v>4.59</v>
      </c>
      <c r="E8" s="57">
        <v>1</v>
      </c>
      <c r="F8" s="55">
        <v>4.59</v>
      </c>
      <c r="G8" s="14">
        <v>1000</v>
      </c>
      <c r="H8" s="87">
        <f t="shared" si="0"/>
        <v>1000</v>
      </c>
      <c r="I8" s="58">
        <v>4.5999999999999999E-3</v>
      </c>
      <c r="J8" s="13">
        <v>300</v>
      </c>
      <c r="K8" s="13">
        <f t="shared" si="1"/>
        <v>1.38</v>
      </c>
      <c r="L8" s="18">
        <v>100</v>
      </c>
      <c r="M8" s="18">
        <f t="shared" si="2"/>
        <v>0.45999999999999996</v>
      </c>
      <c r="N8" s="66"/>
      <c r="O8" s="66">
        <f t="shared" si="3"/>
        <v>0</v>
      </c>
      <c r="P8" s="13"/>
      <c r="Q8" s="13">
        <f t="shared" si="11"/>
        <v>0</v>
      </c>
      <c r="R8" s="19">
        <v>100</v>
      </c>
      <c r="S8" s="19">
        <f t="shared" si="4"/>
        <v>0.45999999999999996</v>
      </c>
      <c r="T8" s="20">
        <v>100</v>
      </c>
      <c r="U8" s="20">
        <f t="shared" si="5"/>
        <v>0.45999999999999996</v>
      </c>
      <c r="V8" s="19">
        <v>250</v>
      </c>
      <c r="W8" s="79">
        <f t="shared" si="6"/>
        <v>1.1499999999999999</v>
      </c>
      <c r="X8" s="20">
        <v>50</v>
      </c>
      <c r="Y8" s="20">
        <f t="shared" si="7"/>
        <v>0.22999999999999998</v>
      </c>
      <c r="Z8" s="19">
        <v>100</v>
      </c>
      <c r="AA8" s="19">
        <f t="shared" si="8"/>
        <v>0.45999999999999996</v>
      </c>
      <c r="AB8" s="20"/>
      <c r="AC8" s="20">
        <f t="shared" ref="AC8:AC21" si="12">AB8*I8</f>
        <v>0</v>
      </c>
      <c r="AD8" s="19">
        <v>0</v>
      </c>
      <c r="AE8" s="19">
        <f t="shared" si="9"/>
        <v>0</v>
      </c>
      <c r="AF8" s="20"/>
      <c r="AG8" s="20"/>
      <c r="AH8" s="19"/>
      <c r="AI8" s="85">
        <f t="shared" si="10"/>
        <v>0</v>
      </c>
      <c r="AJ8" s="20"/>
      <c r="AK8" s="20"/>
      <c r="AL8" s="19"/>
      <c r="AM8" s="19"/>
    </row>
    <row r="9" spans="2:39" s="21" customFormat="1" ht="16.5" customHeight="1">
      <c r="B9" s="26" t="s">
        <v>29</v>
      </c>
      <c r="C9" s="62"/>
      <c r="D9" s="16">
        <v>4.37</v>
      </c>
      <c r="E9" s="57">
        <v>2</v>
      </c>
      <c r="F9" s="55">
        <v>8.74</v>
      </c>
      <c r="G9" s="14">
        <v>1000</v>
      </c>
      <c r="H9" s="87">
        <f t="shared" si="0"/>
        <v>2000</v>
      </c>
      <c r="I9" s="14">
        <v>4.4000000000000003E-3</v>
      </c>
      <c r="J9" s="13"/>
      <c r="K9" s="13">
        <f t="shared" si="1"/>
        <v>0</v>
      </c>
      <c r="L9" s="18"/>
      <c r="M9" s="18">
        <f t="shared" si="2"/>
        <v>0</v>
      </c>
      <c r="N9" s="66"/>
      <c r="O9" s="66">
        <f t="shared" si="3"/>
        <v>0</v>
      </c>
      <c r="P9" s="13"/>
      <c r="Q9" s="13">
        <f t="shared" si="11"/>
        <v>0</v>
      </c>
      <c r="R9" s="19">
        <v>100</v>
      </c>
      <c r="S9" s="19">
        <f t="shared" si="4"/>
        <v>0.44</v>
      </c>
      <c r="T9" s="20">
        <v>100</v>
      </c>
      <c r="U9" s="20">
        <f t="shared" si="5"/>
        <v>0.44</v>
      </c>
      <c r="V9" s="19">
        <v>400</v>
      </c>
      <c r="W9" s="79">
        <f t="shared" si="6"/>
        <v>1.76</v>
      </c>
      <c r="X9" s="20">
        <v>300</v>
      </c>
      <c r="Y9" s="20">
        <f t="shared" si="7"/>
        <v>1.32</v>
      </c>
      <c r="Z9" s="19">
        <v>100</v>
      </c>
      <c r="AA9" s="19">
        <f t="shared" si="8"/>
        <v>0.44</v>
      </c>
      <c r="AB9" s="20">
        <v>300</v>
      </c>
      <c r="AC9" s="20">
        <f t="shared" si="12"/>
        <v>1.32</v>
      </c>
      <c r="AD9" s="19">
        <v>400</v>
      </c>
      <c r="AE9" s="19">
        <f t="shared" si="9"/>
        <v>1.76</v>
      </c>
      <c r="AF9" s="20"/>
      <c r="AG9" s="20"/>
      <c r="AH9" s="19">
        <v>300</v>
      </c>
      <c r="AI9" s="85">
        <f t="shared" si="10"/>
        <v>1.32</v>
      </c>
      <c r="AJ9" s="20"/>
      <c r="AK9" s="20"/>
      <c r="AL9" s="19"/>
      <c r="AM9" s="19"/>
    </row>
    <row r="10" spans="2:39" s="21" customFormat="1" ht="17.25" customHeight="1">
      <c r="B10" s="26" t="s">
        <v>30</v>
      </c>
      <c r="C10" s="26"/>
      <c r="D10" s="16">
        <v>4.66</v>
      </c>
      <c r="E10" s="57">
        <v>1</v>
      </c>
      <c r="F10" s="55">
        <v>4.66</v>
      </c>
      <c r="G10" s="14">
        <v>1000</v>
      </c>
      <c r="H10" s="87">
        <f t="shared" si="0"/>
        <v>1000</v>
      </c>
      <c r="I10" s="14">
        <v>4.7000000000000002E-3</v>
      </c>
      <c r="J10" s="13"/>
      <c r="K10" s="13">
        <f t="shared" si="1"/>
        <v>0</v>
      </c>
      <c r="L10" s="18"/>
      <c r="M10" s="18">
        <f t="shared" si="2"/>
        <v>0</v>
      </c>
      <c r="N10" s="66"/>
      <c r="O10" s="66">
        <f t="shared" si="3"/>
        <v>0</v>
      </c>
      <c r="P10" s="64">
        <v>300</v>
      </c>
      <c r="Q10" s="13">
        <f t="shared" si="11"/>
        <v>1.4100000000000001</v>
      </c>
      <c r="R10" s="19">
        <v>100</v>
      </c>
      <c r="S10" s="19">
        <f t="shared" si="4"/>
        <v>0.47000000000000003</v>
      </c>
      <c r="T10" s="20">
        <v>100</v>
      </c>
      <c r="U10" s="20">
        <f t="shared" si="5"/>
        <v>0.47000000000000003</v>
      </c>
      <c r="V10" s="19">
        <v>200</v>
      </c>
      <c r="W10" s="79">
        <f t="shared" si="6"/>
        <v>0.94000000000000006</v>
      </c>
      <c r="X10" s="20">
        <v>200</v>
      </c>
      <c r="Y10" s="20">
        <f t="shared" si="7"/>
        <v>0.94000000000000006</v>
      </c>
      <c r="Z10" s="19">
        <v>100</v>
      </c>
      <c r="AA10" s="19">
        <f t="shared" si="8"/>
        <v>0.47000000000000003</v>
      </c>
      <c r="AB10" s="20"/>
      <c r="AC10" s="20">
        <f t="shared" si="12"/>
        <v>0</v>
      </c>
      <c r="AD10" s="19">
        <v>0</v>
      </c>
      <c r="AE10" s="19">
        <f t="shared" si="9"/>
        <v>0</v>
      </c>
      <c r="AF10" s="20"/>
      <c r="AG10" s="20"/>
      <c r="AH10" s="19"/>
      <c r="AI10" s="85">
        <f t="shared" si="10"/>
        <v>0</v>
      </c>
      <c r="AJ10" s="20"/>
      <c r="AK10" s="20"/>
      <c r="AL10" s="19"/>
      <c r="AM10" s="19"/>
    </row>
    <row r="11" spans="2:39" s="21" customFormat="1" ht="21" customHeight="1">
      <c r="B11" s="26" t="s">
        <v>31</v>
      </c>
      <c r="C11" s="23"/>
      <c r="D11" s="16">
        <v>2.96</v>
      </c>
      <c r="E11" s="57">
        <v>1</v>
      </c>
      <c r="F11" s="55">
        <v>2.96</v>
      </c>
      <c r="G11" s="14">
        <v>1440</v>
      </c>
      <c r="H11" s="87">
        <f t="shared" si="0"/>
        <v>1440</v>
      </c>
      <c r="I11" s="14">
        <v>2.0999999999999999E-3</v>
      </c>
      <c r="J11" s="13">
        <v>300</v>
      </c>
      <c r="K11" s="13">
        <f t="shared" si="1"/>
        <v>0.63</v>
      </c>
      <c r="L11" s="18">
        <v>200</v>
      </c>
      <c r="M11" s="18">
        <f t="shared" si="2"/>
        <v>0.42</v>
      </c>
      <c r="N11" s="66"/>
      <c r="O11" s="66">
        <f t="shared" si="3"/>
        <v>0</v>
      </c>
      <c r="P11" s="64">
        <v>40</v>
      </c>
      <c r="Q11" s="13">
        <f t="shared" si="11"/>
        <v>8.3999999999999991E-2</v>
      </c>
      <c r="R11" s="19">
        <v>50</v>
      </c>
      <c r="S11" s="19">
        <f t="shared" si="4"/>
        <v>0.105</v>
      </c>
      <c r="T11" s="20">
        <v>50</v>
      </c>
      <c r="U11" s="20">
        <f t="shared" si="5"/>
        <v>0.105</v>
      </c>
      <c r="V11" s="19">
        <v>200</v>
      </c>
      <c r="W11" s="79">
        <f t="shared" si="6"/>
        <v>0.42</v>
      </c>
      <c r="X11" s="20">
        <v>300</v>
      </c>
      <c r="Y11" s="20">
        <f t="shared" si="7"/>
        <v>0.63</v>
      </c>
      <c r="Z11" s="19">
        <v>100</v>
      </c>
      <c r="AA11" s="19">
        <f t="shared" si="8"/>
        <v>0.21</v>
      </c>
      <c r="AB11" s="20">
        <v>200</v>
      </c>
      <c r="AC11" s="20">
        <f t="shared" si="12"/>
        <v>0.42</v>
      </c>
      <c r="AD11" s="19">
        <v>0</v>
      </c>
      <c r="AE11" s="19">
        <f t="shared" si="9"/>
        <v>0</v>
      </c>
      <c r="AF11" s="20"/>
      <c r="AG11" s="20"/>
      <c r="AH11" s="19"/>
      <c r="AI11" s="85">
        <f t="shared" si="10"/>
        <v>0</v>
      </c>
      <c r="AJ11" s="20"/>
      <c r="AK11" s="20"/>
      <c r="AL11" s="19"/>
      <c r="AM11" s="19"/>
    </row>
    <row r="12" spans="2:39" s="21" customFormat="1" ht="16.5" customHeight="1">
      <c r="B12" s="26" t="s">
        <v>32</v>
      </c>
      <c r="C12" s="23"/>
      <c r="D12" s="57">
        <v>2.93</v>
      </c>
      <c r="E12" s="57">
        <v>1</v>
      </c>
      <c r="F12" s="55">
        <v>2.93</v>
      </c>
      <c r="G12" s="14">
        <v>1440</v>
      </c>
      <c r="H12" s="87">
        <f t="shared" si="0"/>
        <v>1440</v>
      </c>
      <c r="I12" s="14">
        <v>2E-3</v>
      </c>
      <c r="J12" s="13">
        <v>240</v>
      </c>
      <c r="K12" s="13">
        <f t="shared" si="1"/>
        <v>0.48</v>
      </c>
      <c r="L12" s="18">
        <v>200</v>
      </c>
      <c r="M12" s="18">
        <f t="shared" si="2"/>
        <v>0.4</v>
      </c>
      <c r="N12" s="66"/>
      <c r="O12" s="66">
        <f t="shared" si="3"/>
        <v>0</v>
      </c>
      <c r="P12" s="64">
        <v>100</v>
      </c>
      <c r="Q12" s="13">
        <f t="shared" si="11"/>
        <v>0.2</v>
      </c>
      <c r="R12" s="19">
        <v>50</v>
      </c>
      <c r="S12" s="19">
        <f t="shared" si="4"/>
        <v>0.1</v>
      </c>
      <c r="T12" s="20">
        <v>50</v>
      </c>
      <c r="U12" s="20">
        <f t="shared" si="5"/>
        <v>0.1</v>
      </c>
      <c r="V12" s="19">
        <v>200</v>
      </c>
      <c r="W12" s="79">
        <f t="shared" si="6"/>
        <v>0.4</v>
      </c>
      <c r="X12" s="20">
        <v>300</v>
      </c>
      <c r="Y12" s="20">
        <f t="shared" si="7"/>
        <v>0.6</v>
      </c>
      <c r="Z12" s="19">
        <v>100</v>
      </c>
      <c r="AA12" s="19">
        <f t="shared" si="8"/>
        <v>0.2</v>
      </c>
      <c r="AB12" s="20">
        <v>200</v>
      </c>
      <c r="AC12" s="20">
        <f t="shared" si="12"/>
        <v>0.4</v>
      </c>
      <c r="AD12" s="19">
        <v>0</v>
      </c>
      <c r="AE12" s="19">
        <f t="shared" si="9"/>
        <v>0</v>
      </c>
      <c r="AF12" s="20"/>
      <c r="AG12" s="20"/>
      <c r="AH12" s="19"/>
      <c r="AI12" s="85">
        <f t="shared" si="10"/>
        <v>0</v>
      </c>
      <c r="AJ12" s="20"/>
      <c r="AK12" s="20"/>
      <c r="AL12" s="19"/>
      <c r="AM12" s="19"/>
    </row>
    <row r="13" spans="2:39" s="21" customFormat="1" ht="15">
      <c r="B13" s="26" t="s">
        <v>33</v>
      </c>
      <c r="C13" s="26"/>
      <c r="D13" s="59">
        <v>2.96</v>
      </c>
      <c r="E13" s="57">
        <v>1</v>
      </c>
      <c r="F13" s="55">
        <v>2.96</v>
      </c>
      <c r="G13" s="15">
        <v>1440</v>
      </c>
      <c r="H13" s="87">
        <f t="shared" si="0"/>
        <v>1440</v>
      </c>
      <c r="I13" s="14">
        <v>2.0999999999999999E-3</v>
      </c>
      <c r="J13" s="13">
        <v>300</v>
      </c>
      <c r="K13" s="13">
        <f t="shared" si="1"/>
        <v>0.63</v>
      </c>
      <c r="L13" s="22">
        <v>200</v>
      </c>
      <c r="M13" s="18">
        <f t="shared" si="2"/>
        <v>0.42</v>
      </c>
      <c r="N13" s="66"/>
      <c r="O13" s="66">
        <f t="shared" si="3"/>
        <v>0</v>
      </c>
      <c r="P13" s="64">
        <v>40</v>
      </c>
      <c r="Q13" s="13">
        <f t="shared" si="11"/>
        <v>8.3999999999999991E-2</v>
      </c>
      <c r="R13" s="19">
        <v>50</v>
      </c>
      <c r="S13" s="19">
        <f t="shared" si="4"/>
        <v>0.105</v>
      </c>
      <c r="T13" s="20"/>
      <c r="U13" s="20">
        <f t="shared" si="5"/>
        <v>0</v>
      </c>
      <c r="V13" s="19">
        <v>250</v>
      </c>
      <c r="W13" s="79">
        <f t="shared" si="6"/>
        <v>0.52500000000000002</v>
      </c>
      <c r="X13" s="20">
        <v>300</v>
      </c>
      <c r="Y13" s="20">
        <f t="shared" si="7"/>
        <v>0.63</v>
      </c>
      <c r="Z13" s="19">
        <v>100</v>
      </c>
      <c r="AA13" s="19">
        <f t="shared" si="8"/>
        <v>0.21</v>
      </c>
      <c r="AB13" s="20">
        <v>200</v>
      </c>
      <c r="AC13" s="20">
        <f t="shared" si="12"/>
        <v>0.42</v>
      </c>
      <c r="AD13" s="19">
        <v>0</v>
      </c>
      <c r="AE13" s="19">
        <f t="shared" si="9"/>
        <v>0</v>
      </c>
      <c r="AF13" s="20"/>
      <c r="AG13" s="20"/>
      <c r="AH13" s="19"/>
      <c r="AI13" s="85">
        <f t="shared" si="10"/>
        <v>0</v>
      </c>
      <c r="AJ13" s="20"/>
      <c r="AK13" s="20"/>
      <c r="AL13" s="19"/>
      <c r="AM13" s="19"/>
    </row>
    <row r="14" spans="2:39" s="21" customFormat="1" ht="15">
      <c r="B14" s="26" t="s">
        <v>34</v>
      </c>
      <c r="C14" s="23"/>
      <c r="D14" s="57">
        <v>2.93</v>
      </c>
      <c r="E14" s="57">
        <v>1</v>
      </c>
      <c r="F14" s="55">
        <v>2.93</v>
      </c>
      <c r="G14" s="14">
        <v>1440</v>
      </c>
      <c r="H14" s="87">
        <f t="shared" si="0"/>
        <v>1440</v>
      </c>
      <c r="I14" s="14">
        <v>2E-3</v>
      </c>
      <c r="J14" s="13">
        <v>300</v>
      </c>
      <c r="K14" s="13">
        <f t="shared" si="1"/>
        <v>0.6</v>
      </c>
      <c r="L14" s="22">
        <v>200</v>
      </c>
      <c r="M14" s="18">
        <f t="shared" si="2"/>
        <v>0.4</v>
      </c>
      <c r="N14" s="66"/>
      <c r="O14" s="66">
        <f t="shared" si="3"/>
        <v>0</v>
      </c>
      <c r="P14" s="64">
        <v>70</v>
      </c>
      <c r="Q14" s="13">
        <f t="shared" si="11"/>
        <v>0.14000000000000001</v>
      </c>
      <c r="R14" s="19">
        <v>50</v>
      </c>
      <c r="S14" s="19">
        <f t="shared" si="4"/>
        <v>0.1</v>
      </c>
      <c r="T14" s="20">
        <v>50</v>
      </c>
      <c r="U14" s="20">
        <f t="shared" si="5"/>
        <v>0.1</v>
      </c>
      <c r="V14" s="19">
        <v>270</v>
      </c>
      <c r="W14" s="79">
        <f t="shared" si="6"/>
        <v>0.54</v>
      </c>
      <c r="X14" s="20">
        <v>200</v>
      </c>
      <c r="Y14" s="20">
        <f t="shared" si="7"/>
        <v>0.4</v>
      </c>
      <c r="Z14" s="19">
        <v>100</v>
      </c>
      <c r="AA14" s="19">
        <f t="shared" si="8"/>
        <v>0.2</v>
      </c>
      <c r="AB14" s="20">
        <v>200</v>
      </c>
      <c r="AC14" s="20">
        <f t="shared" si="12"/>
        <v>0.4</v>
      </c>
      <c r="AD14" s="19">
        <v>0</v>
      </c>
      <c r="AE14" s="19">
        <f t="shared" si="9"/>
        <v>0</v>
      </c>
      <c r="AF14" s="20"/>
      <c r="AG14" s="20"/>
      <c r="AH14" s="19"/>
      <c r="AI14" s="85">
        <f t="shared" si="10"/>
        <v>0</v>
      </c>
      <c r="AJ14" s="20"/>
      <c r="AK14" s="20"/>
      <c r="AL14" s="19"/>
      <c r="AM14" s="19"/>
    </row>
    <row r="15" spans="2:39" s="25" customFormat="1" ht="18.75" customHeight="1">
      <c r="B15" s="26" t="s">
        <v>35</v>
      </c>
      <c r="C15" s="23"/>
      <c r="D15" s="55">
        <v>4.37</v>
      </c>
      <c r="E15" s="55">
        <v>1</v>
      </c>
      <c r="F15" s="55">
        <v>4.37</v>
      </c>
      <c r="G15" s="14">
        <v>1000</v>
      </c>
      <c r="H15" s="87">
        <f t="shared" si="0"/>
        <v>1000</v>
      </c>
      <c r="I15" s="14">
        <v>4.4000000000000003E-3</v>
      </c>
      <c r="J15" s="13"/>
      <c r="K15" s="13">
        <f t="shared" si="1"/>
        <v>0</v>
      </c>
      <c r="L15" s="18"/>
      <c r="M15" s="18">
        <f t="shared" si="2"/>
        <v>0</v>
      </c>
      <c r="N15" s="66"/>
      <c r="O15" s="66">
        <f t="shared" si="3"/>
        <v>0</v>
      </c>
      <c r="P15" s="13"/>
      <c r="Q15" s="13">
        <f t="shared" si="11"/>
        <v>0</v>
      </c>
      <c r="R15" s="19"/>
      <c r="S15" s="19">
        <f t="shared" si="4"/>
        <v>0</v>
      </c>
      <c r="T15" s="20">
        <v>100</v>
      </c>
      <c r="U15" s="20">
        <f t="shared" si="5"/>
        <v>0.44</v>
      </c>
      <c r="V15" s="19">
        <v>350</v>
      </c>
      <c r="W15" s="79">
        <f t="shared" si="6"/>
        <v>1.54</v>
      </c>
      <c r="X15" s="20"/>
      <c r="Y15" s="20">
        <f t="shared" si="7"/>
        <v>0</v>
      </c>
      <c r="Z15" s="19">
        <v>100</v>
      </c>
      <c r="AA15" s="19">
        <f t="shared" si="8"/>
        <v>0.44</v>
      </c>
      <c r="AB15" s="20"/>
      <c r="AC15" s="20">
        <f t="shared" si="12"/>
        <v>0</v>
      </c>
      <c r="AD15" s="19">
        <v>450</v>
      </c>
      <c r="AE15" s="19">
        <f t="shared" si="9"/>
        <v>1.9800000000000002</v>
      </c>
      <c r="AF15" s="20"/>
      <c r="AG15" s="20"/>
      <c r="AH15" s="19"/>
      <c r="AI15" s="85">
        <f t="shared" si="10"/>
        <v>0</v>
      </c>
      <c r="AJ15" s="20"/>
      <c r="AK15" s="20"/>
      <c r="AL15" s="19"/>
      <c r="AM15" s="19"/>
    </row>
    <row r="16" spans="2:39" s="25" customFormat="1" ht="15.75" customHeight="1">
      <c r="B16" s="26" t="s">
        <v>36</v>
      </c>
      <c r="C16" s="27"/>
      <c r="D16" s="28">
        <v>3.18</v>
      </c>
      <c r="E16" s="55">
        <v>1</v>
      </c>
      <c r="F16" s="55">
        <v>3.18</v>
      </c>
      <c r="G16" s="14">
        <v>1000</v>
      </c>
      <c r="H16" s="87">
        <f t="shared" si="0"/>
        <v>1000</v>
      </c>
      <c r="I16" s="14">
        <v>3.2000000000000002E-3</v>
      </c>
      <c r="J16" s="13">
        <v>200</v>
      </c>
      <c r="K16" s="13">
        <f t="shared" si="1"/>
        <v>0.64</v>
      </c>
      <c r="L16" s="18">
        <v>200</v>
      </c>
      <c r="M16" s="18">
        <f t="shared" si="2"/>
        <v>0.64</v>
      </c>
      <c r="N16" s="66"/>
      <c r="O16" s="66">
        <f t="shared" si="3"/>
        <v>0</v>
      </c>
      <c r="P16" s="13"/>
      <c r="Q16" s="13">
        <f t="shared" si="11"/>
        <v>0</v>
      </c>
      <c r="R16" s="19"/>
      <c r="S16" s="19">
        <f t="shared" si="4"/>
        <v>0</v>
      </c>
      <c r="T16" s="20">
        <v>50</v>
      </c>
      <c r="U16" s="20">
        <f t="shared" si="5"/>
        <v>0.16</v>
      </c>
      <c r="V16" s="19">
        <v>400</v>
      </c>
      <c r="W16" s="79">
        <f t="shared" si="6"/>
        <v>1.28</v>
      </c>
      <c r="X16" s="20"/>
      <c r="Y16" s="20">
        <f t="shared" si="7"/>
        <v>0</v>
      </c>
      <c r="Z16" s="19">
        <v>100</v>
      </c>
      <c r="AA16" s="19">
        <f t="shared" si="8"/>
        <v>0.32</v>
      </c>
      <c r="AB16" s="20"/>
      <c r="AC16" s="20">
        <f t="shared" si="12"/>
        <v>0</v>
      </c>
      <c r="AD16" s="19">
        <v>50</v>
      </c>
      <c r="AE16" s="19">
        <f t="shared" si="9"/>
        <v>0.16</v>
      </c>
      <c r="AF16" s="20"/>
      <c r="AG16" s="20"/>
      <c r="AH16" s="19"/>
      <c r="AI16" s="85">
        <f t="shared" si="10"/>
        <v>0</v>
      </c>
      <c r="AJ16" s="20"/>
      <c r="AK16" s="20"/>
      <c r="AL16" s="19"/>
      <c r="AM16" s="19"/>
    </row>
    <row r="17" spans="2:39" s="21" customFormat="1" ht="18" customHeight="1">
      <c r="B17" s="26" t="s">
        <v>37</v>
      </c>
      <c r="C17" s="23"/>
      <c r="D17" s="16">
        <v>2.96</v>
      </c>
      <c r="E17" s="17">
        <v>1</v>
      </c>
      <c r="F17" s="55">
        <v>2.96</v>
      </c>
      <c r="G17" s="14">
        <v>1440</v>
      </c>
      <c r="H17" s="87">
        <f t="shared" si="0"/>
        <v>1440</v>
      </c>
      <c r="I17" s="14">
        <v>2.0999999999999999E-3</v>
      </c>
      <c r="J17" s="13">
        <v>200</v>
      </c>
      <c r="K17" s="13">
        <f t="shared" si="1"/>
        <v>0.42</v>
      </c>
      <c r="L17" s="18">
        <v>200</v>
      </c>
      <c r="M17" s="18">
        <f t="shared" si="2"/>
        <v>0.42</v>
      </c>
      <c r="N17" s="66"/>
      <c r="O17" s="66">
        <f t="shared" si="3"/>
        <v>0</v>
      </c>
      <c r="P17" s="13"/>
      <c r="Q17" s="13">
        <f t="shared" si="11"/>
        <v>0</v>
      </c>
      <c r="R17" s="19"/>
      <c r="S17" s="19">
        <f t="shared" si="4"/>
        <v>0</v>
      </c>
      <c r="T17" s="20">
        <v>100</v>
      </c>
      <c r="U17" s="20">
        <f t="shared" si="5"/>
        <v>0.21</v>
      </c>
      <c r="V17" s="19">
        <v>400</v>
      </c>
      <c r="W17" s="79">
        <f t="shared" si="6"/>
        <v>0.84</v>
      </c>
      <c r="X17" s="20"/>
      <c r="Y17" s="20">
        <f t="shared" si="7"/>
        <v>0</v>
      </c>
      <c r="Z17" s="19">
        <v>100</v>
      </c>
      <c r="AA17" s="19">
        <f t="shared" si="8"/>
        <v>0.21</v>
      </c>
      <c r="AB17" s="20"/>
      <c r="AC17" s="20">
        <f t="shared" si="12"/>
        <v>0</v>
      </c>
      <c r="AD17" s="19">
        <v>340</v>
      </c>
      <c r="AE17" s="19">
        <f t="shared" si="9"/>
        <v>0.71399999999999997</v>
      </c>
      <c r="AF17" s="20"/>
      <c r="AG17" s="20"/>
      <c r="AH17" s="19">
        <v>100</v>
      </c>
      <c r="AI17" s="85">
        <f t="shared" si="10"/>
        <v>0.21</v>
      </c>
      <c r="AJ17" s="20"/>
      <c r="AK17" s="20"/>
      <c r="AL17" s="19"/>
      <c r="AM17" s="19"/>
    </row>
    <row r="18" spans="2:39" s="21" customFormat="1" ht="15">
      <c r="B18" s="26" t="s">
        <v>38</v>
      </c>
      <c r="C18" s="26"/>
      <c r="D18" s="16">
        <v>2.93</v>
      </c>
      <c r="E18" s="17">
        <v>1</v>
      </c>
      <c r="F18" s="55">
        <v>2.96</v>
      </c>
      <c r="G18" s="14">
        <v>1440</v>
      </c>
      <c r="H18" s="87">
        <f t="shared" si="0"/>
        <v>1440</v>
      </c>
      <c r="I18" s="14">
        <v>2E-3</v>
      </c>
      <c r="J18" s="13">
        <v>200</v>
      </c>
      <c r="K18" s="13">
        <f t="shared" si="1"/>
        <v>0.4</v>
      </c>
      <c r="L18" s="18">
        <v>200</v>
      </c>
      <c r="M18" s="18">
        <f t="shared" si="2"/>
        <v>0.4</v>
      </c>
      <c r="N18" s="66"/>
      <c r="O18" s="66">
        <f t="shared" si="3"/>
        <v>0</v>
      </c>
      <c r="P18" s="13"/>
      <c r="Q18" s="13">
        <f t="shared" si="11"/>
        <v>0</v>
      </c>
      <c r="R18" s="19"/>
      <c r="S18" s="19">
        <f t="shared" si="4"/>
        <v>0</v>
      </c>
      <c r="T18" s="20">
        <v>100</v>
      </c>
      <c r="U18" s="20">
        <f t="shared" si="5"/>
        <v>0.2</v>
      </c>
      <c r="V18" s="19">
        <v>400</v>
      </c>
      <c r="W18" s="79">
        <f t="shared" si="6"/>
        <v>0.8</v>
      </c>
      <c r="X18" s="20"/>
      <c r="Y18" s="20">
        <f t="shared" si="7"/>
        <v>0</v>
      </c>
      <c r="Z18" s="19">
        <v>100</v>
      </c>
      <c r="AA18" s="19">
        <f t="shared" si="8"/>
        <v>0.2</v>
      </c>
      <c r="AB18" s="20"/>
      <c r="AC18" s="20">
        <f t="shared" si="12"/>
        <v>0</v>
      </c>
      <c r="AD18" s="19">
        <v>340</v>
      </c>
      <c r="AE18" s="19">
        <f t="shared" si="9"/>
        <v>0.68</v>
      </c>
      <c r="AF18" s="20"/>
      <c r="AG18" s="20"/>
      <c r="AH18" s="19">
        <v>100</v>
      </c>
      <c r="AI18" s="85">
        <f t="shared" si="10"/>
        <v>0.2</v>
      </c>
      <c r="AJ18" s="20"/>
      <c r="AK18" s="20"/>
      <c r="AL18" s="19"/>
      <c r="AM18" s="19"/>
    </row>
    <row r="19" spans="2:39" s="21" customFormat="1" ht="18.75" customHeight="1">
      <c r="B19" s="26" t="s">
        <v>39</v>
      </c>
      <c r="C19" s="27"/>
      <c r="D19" s="16">
        <v>2.93</v>
      </c>
      <c r="E19" s="17">
        <v>1</v>
      </c>
      <c r="F19" s="55">
        <v>2.93</v>
      </c>
      <c r="G19" s="14">
        <v>1440</v>
      </c>
      <c r="H19" s="87">
        <f t="shared" si="0"/>
        <v>1400</v>
      </c>
      <c r="I19" s="14">
        <v>2E-3</v>
      </c>
      <c r="J19" s="13"/>
      <c r="K19" s="13">
        <f t="shared" si="1"/>
        <v>0</v>
      </c>
      <c r="L19" s="18">
        <v>100</v>
      </c>
      <c r="M19" s="18">
        <f t="shared" si="2"/>
        <v>0.2</v>
      </c>
      <c r="N19" s="67"/>
      <c r="O19" s="66">
        <f t="shared" si="3"/>
        <v>0</v>
      </c>
      <c r="P19" s="13"/>
      <c r="Q19" s="13">
        <f t="shared" si="11"/>
        <v>0</v>
      </c>
      <c r="R19" s="19"/>
      <c r="S19" s="19">
        <f t="shared" si="4"/>
        <v>0</v>
      </c>
      <c r="T19" s="20">
        <v>100</v>
      </c>
      <c r="U19" s="20">
        <f t="shared" si="5"/>
        <v>0.2</v>
      </c>
      <c r="V19" s="19">
        <v>400</v>
      </c>
      <c r="W19" s="79">
        <f t="shared" si="6"/>
        <v>0.8</v>
      </c>
      <c r="X19" s="20"/>
      <c r="Y19" s="20">
        <f t="shared" si="7"/>
        <v>0</v>
      </c>
      <c r="Z19" s="19">
        <v>100</v>
      </c>
      <c r="AA19" s="19">
        <f t="shared" si="8"/>
        <v>0.2</v>
      </c>
      <c r="AB19" s="20"/>
      <c r="AC19" s="20">
        <f t="shared" si="12"/>
        <v>0</v>
      </c>
      <c r="AD19" s="19">
        <v>500</v>
      </c>
      <c r="AE19" s="19">
        <f t="shared" si="9"/>
        <v>1</v>
      </c>
      <c r="AF19" s="20"/>
      <c r="AG19" s="20"/>
      <c r="AH19" s="19">
        <v>200</v>
      </c>
      <c r="AI19" s="85">
        <f t="shared" si="10"/>
        <v>0.4</v>
      </c>
      <c r="AJ19" s="20"/>
      <c r="AK19" s="20"/>
      <c r="AL19" s="19"/>
      <c r="AM19" s="19"/>
    </row>
    <row r="20" spans="2:39" s="21" customFormat="1" ht="17.25" customHeight="1">
      <c r="B20" s="26" t="s">
        <v>40</v>
      </c>
      <c r="C20" s="23"/>
      <c r="D20" s="16">
        <v>1.68</v>
      </c>
      <c r="E20" s="17">
        <v>20</v>
      </c>
      <c r="F20" s="55">
        <v>33.6</v>
      </c>
      <c r="G20" s="14">
        <v>1</v>
      </c>
      <c r="H20" s="14">
        <f>J20+L20+N20+P20+R20+T20+V20+X20+Z20+AB20+AD20+AF20+AH20</f>
        <v>20</v>
      </c>
      <c r="I20" s="14">
        <v>1.68</v>
      </c>
      <c r="J20" s="13">
        <v>5</v>
      </c>
      <c r="K20" s="13">
        <f t="shared" si="1"/>
        <v>8.4</v>
      </c>
      <c r="L20" s="18">
        <v>1</v>
      </c>
      <c r="M20" s="18">
        <f t="shared" si="2"/>
        <v>1.68</v>
      </c>
      <c r="N20" s="66">
        <v>1</v>
      </c>
      <c r="O20" s="66">
        <f t="shared" si="3"/>
        <v>1.68</v>
      </c>
      <c r="P20" s="13">
        <v>1</v>
      </c>
      <c r="Q20" s="13">
        <f t="shared" si="11"/>
        <v>1.68</v>
      </c>
      <c r="R20" s="19">
        <v>1</v>
      </c>
      <c r="S20" s="19">
        <f t="shared" si="4"/>
        <v>1.68</v>
      </c>
      <c r="T20" s="20">
        <v>2</v>
      </c>
      <c r="U20" s="20">
        <f t="shared" si="5"/>
        <v>3.36</v>
      </c>
      <c r="V20" s="19">
        <v>1</v>
      </c>
      <c r="W20" s="79">
        <f t="shared" si="6"/>
        <v>1.68</v>
      </c>
      <c r="X20" s="20">
        <v>1</v>
      </c>
      <c r="Y20" s="20">
        <f t="shared" si="7"/>
        <v>1.68</v>
      </c>
      <c r="Z20" s="19">
        <v>2</v>
      </c>
      <c r="AA20" s="19">
        <f t="shared" si="8"/>
        <v>3.36</v>
      </c>
      <c r="AB20" s="20">
        <v>0</v>
      </c>
      <c r="AC20" s="20">
        <f t="shared" si="12"/>
        <v>0</v>
      </c>
      <c r="AD20" s="19">
        <v>2</v>
      </c>
      <c r="AE20" s="19">
        <f t="shared" si="9"/>
        <v>3.36</v>
      </c>
      <c r="AF20" s="20">
        <v>1</v>
      </c>
      <c r="AG20" s="20">
        <v>1.68</v>
      </c>
      <c r="AH20" s="19">
        <v>2</v>
      </c>
      <c r="AI20" s="85">
        <f t="shared" si="10"/>
        <v>3.36</v>
      </c>
      <c r="AJ20" s="20"/>
      <c r="AK20" s="20"/>
      <c r="AL20" s="19"/>
      <c r="AM20" s="19"/>
    </row>
    <row r="21" spans="2:39" s="36" customFormat="1" ht="15">
      <c r="B21" s="26" t="s">
        <v>42</v>
      </c>
      <c r="C21" s="29"/>
      <c r="D21" s="16">
        <v>4.3499999999999996</v>
      </c>
      <c r="E21" s="57">
        <v>1</v>
      </c>
      <c r="F21" s="55">
        <v>4.3499999999999996</v>
      </c>
      <c r="G21" s="14">
        <v>50</v>
      </c>
      <c r="H21" s="14">
        <v>50</v>
      </c>
      <c r="I21" s="14">
        <v>8.6999999999999994E-2</v>
      </c>
      <c r="J21" s="13">
        <v>5</v>
      </c>
      <c r="K21" s="13">
        <f t="shared" si="1"/>
        <v>0.43499999999999994</v>
      </c>
      <c r="L21" s="18"/>
      <c r="M21" s="18"/>
      <c r="N21" s="66"/>
      <c r="O21" s="66"/>
      <c r="P21" s="13"/>
      <c r="Q21" s="13">
        <f t="shared" si="11"/>
        <v>0</v>
      </c>
      <c r="R21" s="19">
        <v>10</v>
      </c>
      <c r="S21" s="19">
        <f t="shared" si="4"/>
        <v>0.86999999999999988</v>
      </c>
      <c r="T21" s="20">
        <v>10</v>
      </c>
      <c r="U21" s="20">
        <f t="shared" si="5"/>
        <v>0.86999999999999988</v>
      </c>
      <c r="V21" s="19">
        <v>25</v>
      </c>
      <c r="W21" s="79">
        <f t="shared" si="6"/>
        <v>2.1749999999999998</v>
      </c>
      <c r="X21" s="35"/>
      <c r="Y21" s="20">
        <f t="shared" si="7"/>
        <v>0</v>
      </c>
      <c r="Z21" s="34"/>
      <c r="AA21" s="19">
        <f t="shared" si="8"/>
        <v>0</v>
      </c>
      <c r="AB21" s="35"/>
      <c r="AC21" s="20">
        <f t="shared" si="12"/>
        <v>0</v>
      </c>
      <c r="AD21" s="34"/>
      <c r="AE21" s="19">
        <f t="shared" si="9"/>
        <v>0</v>
      </c>
      <c r="AF21" s="35"/>
      <c r="AG21" s="35"/>
      <c r="AH21" s="34"/>
      <c r="AI21" s="85">
        <f t="shared" si="10"/>
        <v>0</v>
      </c>
      <c r="AJ21" s="35"/>
      <c r="AK21" s="35"/>
      <c r="AL21" s="34"/>
      <c r="AM21" s="34"/>
    </row>
    <row r="22" spans="2:39" s="36" customFormat="1" ht="15">
      <c r="B22" s="70" t="s">
        <v>41</v>
      </c>
      <c r="C22" s="37"/>
      <c r="D22" s="30"/>
      <c r="E22" s="31"/>
      <c r="F22" s="31"/>
      <c r="G22" s="32"/>
      <c r="H22" s="32"/>
      <c r="I22" s="32"/>
      <c r="J22" s="12"/>
      <c r="K22" s="78">
        <f>SUM(K5:K21)</f>
        <v>18.305</v>
      </c>
      <c r="L22" s="33"/>
      <c r="M22" s="33">
        <f>SUM(M5:M21)</f>
        <v>6.87</v>
      </c>
      <c r="N22" s="68"/>
      <c r="O22" s="68">
        <f>SUM(O5:O21)</f>
        <v>4.6499999999999995</v>
      </c>
      <c r="P22" s="12"/>
      <c r="Q22" s="78">
        <f>SUM(Q6:Q21)</f>
        <v>4.9480000000000004</v>
      </c>
      <c r="R22" s="34"/>
      <c r="S22" s="34">
        <f>SUM(S5:S21)</f>
        <v>7.1899999999999995</v>
      </c>
      <c r="T22" s="35"/>
      <c r="U22" s="35">
        <f>SUM(U5:U21)</f>
        <v>7.830000000000001</v>
      </c>
      <c r="V22" s="34"/>
      <c r="W22" s="80">
        <f>SUM(W5:W21)</f>
        <v>20.569999999999997</v>
      </c>
      <c r="X22" s="35"/>
      <c r="Y22" s="35">
        <f>SUM(Y5:Y21)</f>
        <v>9.8099999999999987</v>
      </c>
      <c r="Z22" s="34"/>
      <c r="AA22" s="34">
        <f>SUM(AA5:AA21)</f>
        <v>8.3500000000000014</v>
      </c>
      <c r="AB22" s="35"/>
      <c r="AC22" s="35">
        <f>SUM(AC7:AC21)</f>
        <v>4.28</v>
      </c>
      <c r="AD22" s="34"/>
      <c r="AE22" s="77">
        <f>SUM(AE5:AE21)</f>
        <v>9.6539999999999999</v>
      </c>
      <c r="AF22" s="35"/>
      <c r="AG22" s="35">
        <f>SUM(AG5:AG21)</f>
        <v>1.68</v>
      </c>
      <c r="AH22" s="34"/>
      <c r="AI22" s="86">
        <f>SUM(AI5:AI21)</f>
        <v>8.625</v>
      </c>
      <c r="AJ22" s="35"/>
      <c r="AK22" s="35">
        <f>SUM(J22:AJ22)</f>
        <v>112.762</v>
      </c>
      <c r="AL22" s="34"/>
      <c r="AM22" s="34"/>
    </row>
    <row r="24" spans="2:39">
      <c r="B24" s="11" t="s">
        <v>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"/>
  <sheetViews>
    <sheetView topLeftCell="A7" workbookViewId="0">
      <selection activeCell="E16" sqref="E16"/>
    </sheetView>
  </sheetViews>
  <sheetFormatPr defaultRowHeight="15"/>
  <sheetData>
    <row r="3" spans="2:2">
      <c r="B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</vt:lpstr>
      <vt:lpstr>общая</vt:lpstr>
      <vt:lpstr>Лист1</vt:lpstr>
    </vt:vector>
  </TitlesOfParts>
  <Company>НФ ИФП СО РАН "КТИПМ"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Бузук</dc:creator>
  <cp:lastModifiedBy>BuTyc</cp:lastModifiedBy>
  <cp:lastPrinted>2012-09-05T16:01:09Z</cp:lastPrinted>
  <dcterms:created xsi:type="dcterms:W3CDTF">2012-09-04T05:09:27Z</dcterms:created>
  <dcterms:modified xsi:type="dcterms:W3CDTF">2012-10-23T15:59:58Z</dcterms:modified>
</cp:coreProperties>
</file>