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5195" windowHeight="4410" activeTab="1"/>
  </bookViews>
  <sheets>
    <sheet name="1" sheetId="1" r:id="rId1"/>
    <sheet name="сверка" sheetId="2" r:id="rId2"/>
    <sheet name="Лист1" sheetId="3" r:id="rId3"/>
  </sheets>
  <definedNames>
    <definedName name="_xlnm._FilterDatabase" localSheetId="0" hidden="1">'1'!$A$1:$B$291</definedName>
    <definedName name="_xlnm._FilterDatabase" localSheetId="2" hidden="1">'Лист1'!$B$1:$B$258</definedName>
    <definedName name="_xlnm._FilterDatabase" localSheetId="1" hidden="1">'сверка'!$A$1:$B$1670</definedName>
  </definedNames>
  <calcPr fullCalcOnLoad="1"/>
</workbook>
</file>

<file path=xl/sharedStrings.xml><?xml version="1.0" encoding="utf-8"?>
<sst xmlns="http://schemas.openxmlformats.org/spreadsheetml/2006/main" count="1604" uniqueCount="261">
  <si>
    <t>Наименование</t>
  </si>
  <si>
    <t>Цена уп</t>
  </si>
  <si>
    <t>Кол-во в уп</t>
  </si>
  <si>
    <t>цена за шт</t>
  </si>
  <si>
    <t>кол-во</t>
  </si>
  <si>
    <t xml:space="preserve">сумма </t>
  </si>
  <si>
    <t>с орг</t>
  </si>
  <si>
    <t>сдано</t>
  </si>
  <si>
    <t>долг (+УЗ,-Я)</t>
  </si>
  <si>
    <t>пристрой</t>
  </si>
  <si>
    <t>итог с орг</t>
  </si>
  <si>
    <t>трансп</t>
  </si>
  <si>
    <t>с трансп</t>
  </si>
  <si>
    <t>ник</t>
  </si>
  <si>
    <t>Карибка</t>
  </si>
  <si>
    <t>я</t>
  </si>
  <si>
    <t>Ната 1202</t>
  </si>
  <si>
    <t>Монсерат</t>
  </si>
  <si>
    <t>Николаус</t>
  </si>
  <si>
    <t>БОС</t>
  </si>
  <si>
    <t>tat-rus</t>
  </si>
  <si>
    <t>Teit </t>
  </si>
  <si>
    <t>Лента органза (ширина 20мм) белая</t>
  </si>
  <si>
    <t>seahel</t>
  </si>
  <si>
    <t>marini</t>
  </si>
  <si>
    <t>-M@RIN@-</t>
  </si>
  <si>
    <t>Л.Е.Н.А. </t>
  </si>
  <si>
    <t>kellju </t>
  </si>
  <si>
    <t>Шар из пенопласта 120мм</t>
  </si>
  <si>
    <t>ХОРОШАЯ-40</t>
  </si>
  <si>
    <t>Ларуша</t>
  </si>
  <si>
    <t>TiaRa</t>
  </si>
  <si>
    <t>Juliz</t>
  </si>
  <si>
    <t>KomarovaVG </t>
  </si>
  <si>
    <t>Проволока пушистая (синельная) 30см белая</t>
  </si>
  <si>
    <t>Проволока пушистая (синельная) 30см синяя</t>
  </si>
  <si>
    <t>Проволока пушистая (синельная) 30см зеленая</t>
  </si>
  <si>
    <t>tailarichardy </t>
  </si>
  <si>
    <t>Блестки цвет бирюзовый (перламутр)</t>
  </si>
  <si>
    <t>Мэнди</t>
  </si>
  <si>
    <t>Рондо</t>
  </si>
  <si>
    <t>Резинки(беcшовные)30мм 013-3007</t>
  </si>
  <si>
    <t>Резинки(беcшовные)30мм 013-3009</t>
  </si>
  <si>
    <t>Резинки(беcшовные)30мм 013-3010</t>
  </si>
  <si>
    <t>Резинки(безшовные)35мм 013-3012</t>
  </si>
  <si>
    <t>Резинки(безшовные)35мм 013-3025</t>
  </si>
  <si>
    <t>Резинки(безшовные)35мм 013-3027</t>
  </si>
  <si>
    <t>Резинки(безшовные)35мм 013-3029</t>
  </si>
  <si>
    <t>Резинки(безшовные)40мм 013-3047</t>
  </si>
  <si>
    <t>Резинки(безшовные)40мм 013-3049</t>
  </si>
  <si>
    <t>Резинки для волос 25мм 013-5814</t>
  </si>
  <si>
    <t>Резинки для волос 6см 013-701</t>
  </si>
  <si>
    <t>Резинки для волос 013-8001</t>
  </si>
  <si>
    <t>Термоклеевой пистолет (20ватт) 7мм (в упаковке) цв.синий</t>
  </si>
  <si>
    <t>Бусина-жемчуг(цв.белый) 6мм</t>
  </si>
  <si>
    <t>Бусина-жемчуг(цв.белый) 8мм</t>
  </si>
  <si>
    <t>Полубусина-жемчуг(цв.красный) 5мм</t>
  </si>
  <si>
    <t>Полубусина-жемчуг(цв.желтый) 5мм</t>
  </si>
  <si>
    <t>Проволока пушистая (синельная) 30см голубая</t>
  </si>
  <si>
    <t>Проволока пушистая (синельная) 30см фиолетовая</t>
  </si>
  <si>
    <t>Проволока пушистая (синельная) 30см розовая</t>
  </si>
  <si>
    <t>Проволока пушистая (синельная) 30см оранжевая</t>
  </si>
  <si>
    <t>Проволока пушистая (синельная) 30см желтая</t>
  </si>
  <si>
    <t>Проволока пушистая (синельная) 30см темно-зеленая</t>
  </si>
  <si>
    <t>Проволока пушистая (синельная) 30см бежевая</t>
  </si>
  <si>
    <t>Проволока пушистая (синельная) 30см серебро</t>
  </si>
  <si>
    <t>Проволока пушистая (синельная) 30см золото</t>
  </si>
  <si>
    <t>Проволока пушистая (синельная) 30см красная люр</t>
  </si>
  <si>
    <t>Проволока пушистая (синельная) 30см малиновая люр</t>
  </si>
  <si>
    <t>Проволока пушистая (синельная) 30см синяя люр</t>
  </si>
  <si>
    <t>Проволока пушистая (синельная) 30см голубая люр</t>
  </si>
  <si>
    <t>Проволока пушистая (синельная) 30см зеленая люр</t>
  </si>
  <si>
    <t>Блестки цвет черный</t>
  </si>
  <si>
    <t>Блестки цвет красный</t>
  </si>
  <si>
    <t>Блестки цвет белый (перламутр)</t>
  </si>
  <si>
    <t>Фетр цв.светло-розовый (лист 85см *200см *1мм)</t>
  </si>
  <si>
    <t>Фетр 20см/30см (толщина 1мм) цв.микс</t>
  </si>
  <si>
    <t>Фетр 20см/30см (толщина 3мм) цв.микс</t>
  </si>
  <si>
    <t>Помпоны 1см т-зел</t>
  </si>
  <si>
    <t>Помпоны с люрексом 1см белый люр</t>
  </si>
  <si>
    <t>Помпоны с люрексом 1см зеленый люр</t>
  </si>
  <si>
    <t>Помпоны с люрексом 1см темно-зеленый люр</t>
  </si>
  <si>
    <t>Помпоны с люрексом 1см красный люр</t>
  </si>
  <si>
    <t>Помпоны с люрексом 2см темно-зеленый люр</t>
  </si>
  <si>
    <t>Цветы из фоамирана 3см</t>
  </si>
  <si>
    <t>Яблоки в сахаре 40мм</t>
  </si>
  <si>
    <t>Мандарины 35мм</t>
  </si>
  <si>
    <t>Тычинки голубые</t>
  </si>
  <si>
    <t>Лента атласная (ширина 10 мм)</t>
  </si>
  <si>
    <t>Лента органза (ширина 15мм)</t>
  </si>
  <si>
    <t>Juliz </t>
  </si>
  <si>
    <t>k_knopka_k</t>
  </si>
  <si>
    <t>СветUля</t>
  </si>
  <si>
    <t>Л.Е.Н.А.</t>
  </si>
  <si>
    <t>Жанна 111</t>
  </si>
  <si>
    <t>Юлия Nesterova</t>
  </si>
  <si>
    <t>Рондо </t>
  </si>
  <si>
    <t>marini </t>
  </si>
  <si>
    <t>k_knopka_k </t>
  </si>
  <si>
    <t>Резинки(беcшовные)30мм 013-3000</t>
  </si>
  <si>
    <t>Жанна 111 </t>
  </si>
  <si>
    <t>Fotina77 </t>
  </si>
  <si>
    <t>zhenia-05</t>
  </si>
  <si>
    <t>Бабета</t>
  </si>
  <si>
    <t>Lesyun </t>
  </si>
  <si>
    <t>Резинки для волос 25мм 013-5816</t>
  </si>
  <si>
    <t>TiaRa </t>
  </si>
  <si>
    <t>Термоклей-прозрачный(Китай) 7мм*300мм набор</t>
  </si>
  <si>
    <t>Пакеты упаковочные (с клейкой лентой) 11см/13см</t>
  </si>
  <si>
    <t>Стебли 3мм(проволока-пластик) 40см</t>
  </si>
  <si>
    <t>Лента репсовая (ширина 2,5см) 0105000830</t>
  </si>
  <si>
    <t>Лента репсовая (ширина 2,5см) 0105000832</t>
  </si>
  <si>
    <t>Лента репсовая (ширина 2,5см) 0105000834</t>
  </si>
  <si>
    <t>Лента репсовая (ширина 2,5см) 0105000860</t>
  </si>
  <si>
    <t>Резинки(безшовные)40мм 013-3040</t>
  </si>
  <si>
    <t>Термоклей-прозрачный(Китай) 7мм*300мм (упаковка 1кг)</t>
  </si>
  <si>
    <t>Фоамиран зефирный 1метр/ 2метра/1мм (коричневый)</t>
  </si>
  <si>
    <t>Помпоны 1см белые</t>
  </si>
  <si>
    <t>Помпоны 1см желтые</t>
  </si>
  <si>
    <t>Помпоны 1см темно-зелен</t>
  </si>
  <si>
    <t>Помпоны 1см красные</t>
  </si>
  <si>
    <t>Помпоны 1см малиновые</t>
  </si>
  <si>
    <t>Помпоны 1см фиолетовые</t>
  </si>
  <si>
    <t>Помпоны 1см синие</t>
  </si>
  <si>
    <t>Помпоны с люрексом 1см желтые люр</t>
  </si>
  <si>
    <t>Помпоны с люрексом 1см белые люр</t>
  </si>
  <si>
    <t>Помпоны с люрексом 1см оранж люр</t>
  </si>
  <si>
    <t>Помпоны с люрексом 1см темно-зелен люр</t>
  </si>
  <si>
    <t>Помпоны с люрексом 1см красные люр</t>
  </si>
  <si>
    <t>Помпоны с люрексом 1см розовые люр</t>
  </si>
  <si>
    <t>Помпоны с люрексом 1см голубые люр</t>
  </si>
  <si>
    <t>Аликанте</t>
  </si>
  <si>
    <t>Джони и Ромарио</t>
  </si>
  <si>
    <t>АннаТайна </t>
  </si>
  <si>
    <t>Ягоды (в сахаре) 12мм белые </t>
  </si>
  <si>
    <t>Фоамиран зефирный 1мм (Китай) цв.белый</t>
  </si>
  <si>
    <t>Фоамиран зефирный 1мм (Китай) цв.красный</t>
  </si>
  <si>
    <t>Никуляша</t>
  </si>
  <si>
    <t>Кабашоны флоризель(пластик)25мм Арт: 1890-10070</t>
  </si>
  <si>
    <t>tailarichardy</t>
  </si>
  <si>
    <t>Кабашоны флоризель(пластик)32мм Арт: 1890-10072</t>
  </si>
  <si>
    <t>Рамки для кабашонов 25мм(металл)цв.серебро Арт: 1855-10500</t>
  </si>
  <si>
    <t xml:space="preserve">Рамки для кабашонов 25мм(металл)цв.серебро Арт: 1855-10802 </t>
  </si>
  <si>
    <t>Рамки для кабашонов 25мм(металл)цв.золото Арт: 1855-10810</t>
  </si>
  <si>
    <t>КариГлазка</t>
  </si>
  <si>
    <t>Рамки для кабашонов 25мм(металл)цв.серебро Арт: 1855-10812</t>
  </si>
  <si>
    <t>Рамки для кабашонов 25мм(металл)цв.золото Арт: 1855-10820</t>
  </si>
  <si>
    <t>Рамки для кабашонов 25мм(металл)цв.серебро Арт: 1855-10822</t>
  </si>
  <si>
    <t>Крышки для кабашонов(металл) 26мм Арт: 1855-11010</t>
  </si>
  <si>
    <t>Крышки для кабашонов(металл) 26мм Арт: 1855-11025</t>
  </si>
  <si>
    <t>Крышки для кабашонов(металл) 26мм Арт: 1855-11020</t>
  </si>
  <si>
    <t>Крышки для кабашонов(металл) 26мм Арт: 1855-11015</t>
  </si>
  <si>
    <t>Кабашоны (стекло) 25мм Арт: 1860-10185  принцесса</t>
  </si>
  <si>
    <t>Кабашоны (стекло) 25мм Арт: 1860-10170  Поняшки</t>
  </si>
  <si>
    <t>Кабашоны (стекло) 25мм Арт: 1860-10175  роз пони</t>
  </si>
  <si>
    <t>Кабашоны (стекло) 25мм Арт: 1860-10035 бабочки на темн </t>
  </si>
  <si>
    <t>Кабашоны (стекло) 25мм Арт: 1860-10075  48р подсолн</t>
  </si>
  <si>
    <t>Кабашоны (стекло) 25мм Арт: 1860-10090 цветочки </t>
  </si>
  <si>
    <t>Кабашоны (стекло) 25мм Арт: 1860-10150 розы2</t>
  </si>
  <si>
    <t>Кабашоны (стекло) 25мм Арт: 1860-10025 бабочки роз-сирен</t>
  </si>
  <si>
    <t>Кабашоны (стекло) 25мм Арт: 1860-10200 Пеппа </t>
  </si>
  <si>
    <t>Кабашоны (стекло) 25мм Арт: 1860-10255 Минни на роз </t>
  </si>
  <si>
    <t>Кабашоны (стекло) 25мм Арт: 1860-10280 китти с ягодкой</t>
  </si>
  <si>
    <t>Кабашоны (стекло) 25мм Арт: 1860-10070 оранж баб </t>
  </si>
  <si>
    <t>Кабашоны (стекло) 25мм Арт: 1860-10095 синяя роза </t>
  </si>
  <si>
    <t>Кабашоны (стекло) 25мм Арт: 1860-10155 Хол.сердце </t>
  </si>
  <si>
    <t>Кабашоны (стекло) 25мм Арт: 1860-10160 Хол.сердце 2 </t>
  </si>
  <si>
    <t>Кабашоны (стекло) 25мм Арт: 1860-10205 София</t>
  </si>
  <si>
    <t>Кабашоны (стекло) 25мм Арт: 1860-10220 Русалочка</t>
  </si>
  <si>
    <t>Кабашоны (стекло) 25мм Арт: Арт: 1860-10225 Русалочка2 </t>
  </si>
  <si>
    <t>Кабашоны (стекло) 25мм Арт: Арт: 1860-10240 Минни </t>
  </si>
  <si>
    <t>Кружево вязаное (люрекс) 45мм Арт: 0400055850</t>
  </si>
  <si>
    <t>Кружево вязаное(люрекс)цв.золото 5мм Арт: 0400056070</t>
  </si>
  <si>
    <t>Кружево вязаное(люрекс)цв.серебро 5мм Арт: 0400056075</t>
  </si>
  <si>
    <t>Дидактика</t>
  </si>
  <si>
    <t>Термоклей-прозрачный(Китай) 7мм*300мм APT: 77-0200</t>
  </si>
  <si>
    <t>Ягоды (в сахаре) 12мм красные </t>
  </si>
  <si>
    <t>Ягоды (глянец) 10мм 10пуч 220р темно-красн </t>
  </si>
  <si>
    <t>Ягоды 20мм Арт: 680-000505 красн </t>
  </si>
  <si>
    <t>Ягоды 20мм Арт: 680-00050 бел</t>
  </si>
  <si>
    <t>Ягоды 15мм Цена за упаковку (100грамм)</t>
  </si>
  <si>
    <t>Шар из пенопласта 47мм</t>
  </si>
  <si>
    <t>Ekaterina Gavrilova</t>
  </si>
  <si>
    <t>Шар из пенопласта 57мм</t>
  </si>
  <si>
    <t>Мусяня</t>
  </si>
  <si>
    <t>Проволока (0.9мм, длина 60см)</t>
  </si>
  <si>
    <t>Кабошоны (пластик) 22мм снежинки</t>
  </si>
  <si>
    <t>Кабошоны (пластик) 25мм киски серые</t>
  </si>
  <si>
    <t>Кабошоны (пластик) 25мм киски синие</t>
  </si>
  <si>
    <t>Кабошоны (пластик) 20мм сердца синие</t>
  </si>
  <si>
    <t>Кабошоны (пластик) 20мм сердца серые</t>
  </si>
  <si>
    <t>Кабошоны (пластик) 20мм сердечки розовые</t>
  </si>
  <si>
    <t>Кабошоны (пластик) 20мм сердечки синие</t>
  </si>
  <si>
    <t>Кабошоны (пластик) 20мм цветы серые</t>
  </si>
  <si>
    <t>Кабошоны (пластик) 20мм цветочки голубые</t>
  </si>
  <si>
    <t>Кабошоны (пластик) 20мм цветочки синие</t>
  </si>
  <si>
    <t>kasteban </t>
  </si>
  <si>
    <t>Кабошоны (пластик) 23мм бантики синие</t>
  </si>
  <si>
    <t>Кабошоны (пластик) 25мм снеговички</t>
  </si>
  <si>
    <t>Кабошоны (пластик) 27мм арбузы</t>
  </si>
  <si>
    <t>Кабошоны (пластик) 25мм ягодки </t>
  </si>
  <si>
    <t>Кабошоны (пластик) 25мм морковки </t>
  </si>
  <si>
    <t>Термоклей-прозрачный(Тайвань) 7мм*290мм</t>
  </si>
  <si>
    <t>Заколка-основа (металл) 4.5см</t>
  </si>
  <si>
    <t>ХОРОШАЯ-40 </t>
  </si>
  <si>
    <t>Кружево-капрон 4,5см (цв.белый)</t>
  </si>
  <si>
    <t>Снежинки из пенопласта 100мм</t>
  </si>
  <si>
    <t>Снежинки из пенопласта 120мм</t>
  </si>
  <si>
    <t>МАРИНА1503 </t>
  </si>
  <si>
    <t>Шар из пенопласта 77мм </t>
  </si>
  <si>
    <t>Шар из пенопласта 97мм</t>
  </si>
  <si>
    <t>Ларуша </t>
  </si>
  <si>
    <t>Снеговик из пенопласта 115мм</t>
  </si>
  <si>
    <t>Пайетки хром(серебро)6мм</t>
  </si>
  <si>
    <t>Fotina77</t>
  </si>
  <si>
    <t>Дарья Алехнович </t>
  </si>
  <si>
    <t>Фоамиран (Корея) лист 48*48см (цвет зеленый) 1мм</t>
  </si>
  <si>
    <t>Фоамиран зефирный 1мм (Китай) цв.кремовый</t>
  </si>
  <si>
    <t>Фоамиран зефирный 1мм (Китай) цв.светло-розовый</t>
  </si>
  <si>
    <t>Фоамиран зефирный 1мм (Китай) цв.лимонно-молочный</t>
  </si>
  <si>
    <t>Резинки(бесшовные)45мм Арт: 013-3075</t>
  </si>
  <si>
    <t>таптышка</t>
  </si>
  <si>
    <t>Резинки(бесшовные)45мм Арт: 013-3070</t>
  </si>
  <si>
    <t>Резинки(беcшовные)30мм Арт: 013-3007</t>
  </si>
  <si>
    <t>Лента репсовая (ширина 2,5см) Арт: 0109001050</t>
  </si>
  <si>
    <t>Лента репсовая (ширина 2,5см) Арт: 0109000445</t>
  </si>
  <si>
    <t>КариГлазка </t>
  </si>
  <si>
    <t>Снеговик из пенопласта 90мм</t>
  </si>
  <si>
    <t>Лента репсовая (ширина 6 мм) молочн</t>
  </si>
  <si>
    <t>Лента репсовая (ширина 6 мм) голуб</t>
  </si>
  <si>
    <t>Лента репсовая (ширина 15 мм) белая</t>
  </si>
  <si>
    <t>Лента репсовая (ширина 15 мм) молочн</t>
  </si>
  <si>
    <t>Лента репсовая (ширина 15 мм) лимон</t>
  </si>
  <si>
    <t>Лента репсовая (ширина 15 мм) зелен</t>
  </si>
  <si>
    <t>Лента репсовая (ширина 25 мм) роз</t>
  </si>
  <si>
    <t>Лента репсовая (ширина 25 мм) сирен</t>
  </si>
  <si>
    <t>Лента репсовая (ширина 25 мм) голуб</t>
  </si>
  <si>
    <t>Лента репсовая (ширина 25 мм) персик</t>
  </si>
  <si>
    <t>Кабашоны фетровые 30х35мм БК</t>
  </si>
  <si>
    <t>Кабашоны фетровые 35х50мм желт черепахи</t>
  </si>
  <si>
    <t>Кабашоны фетровые 55мм елки</t>
  </si>
  <si>
    <t>Кабашоны фетровые 80мм дед Мороз</t>
  </si>
  <si>
    <t>Кабашоны фетровые 20мм бел цв</t>
  </si>
  <si>
    <t>Кабашоны фетровые 20мм красн цв</t>
  </si>
  <si>
    <t>Кабашоны фетровые 65х90мм тюльпаны</t>
  </si>
  <si>
    <t>Ткань джутовая 48см</t>
  </si>
  <si>
    <t>Тычинки 7-8мм Арт: 659-006525 бело-красн</t>
  </si>
  <si>
    <t>Тычинки 7-8мм Арт: 659-006500 бело-черн</t>
  </si>
  <si>
    <t>Кабашоны фетровые 45х60мм желтый цветок</t>
  </si>
  <si>
    <t>Кабашоны фетровые 45х60мм красный цветок</t>
  </si>
  <si>
    <t>Полушарие из пенопласта 77мм</t>
  </si>
  <si>
    <t>Полушарие из пенопласта 57мм</t>
  </si>
  <si>
    <t>Кабашоны (стекло) 25мм Арт: Арт: 1860-10240 принцессы 2</t>
  </si>
  <si>
    <t>Кабашоны (стекло) 25мм Арт: Арт: 1860-10250 Минни </t>
  </si>
  <si>
    <t>Кабашоны фетровые 40мм ягодки</t>
  </si>
  <si>
    <t>Кабашоны фетровые 20мм роз цв</t>
  </si>
  <si>
    <t>Лента декоративная 12мм 095030150</t>
  </si>
  <si>
    <t>Ягоды (глянец) 10мм</t>
  </si>
  <si>
    <t>Фоамиран(Корея) лист 48*48см (цвет белый) 1мм</t>
  </si>
  <si>
    <t>Кабошоны (деревянные) 12х15мм</t>
  </si>
  <si>
    <t>Наталья Шокурова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</si>
</sst>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#,##0.0000"/>
    <numFmt numFmtId="172" formatCode="0.000"/>
    <numFmt numFmtId="173" formatCode="#,##0.000&quot;р.&quot;"/>
    <numFmt numFmtId="174" formatCode="_-* #,##0.000&quot;р.&quot;_-;\-* #,##0.000&quot;р.&quot;_-;_-* &quot;-&quot;???&quot;р.&quot;_-;_-@_-"/>
    <numFmt numFmtId="175" formatCode="#,##0.000_ ;\-#,##0.000\ "/>
    <numFmt numFmtId="176" formatCode="#,##0.000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172" fontId="2" fillId="0" borderId="0" xfId="0" applyNumberFormat="1" applyFont="1" applyFill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9" fontId="5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69" fontId="5" fillId="0" borderId="16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8" fillId="3" borderId="17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69" fontId="5" fillId="3" borderId="12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/>
    </xf>
    <xf numFmtId="169" fontId="5" fillId="4" borderId="18" xfId="0" applyNumberFormat="1" applyFont="1" applyFill="1" applyBorder="1" applyAlignment="1">
      <alignment horizontal="center"/>
    </xf>
    <xf numFmtId="0" fontId="8" fillId="4" borderId="17" xfId="0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9" fontId="5" fillId="4" borderId="12" xfId="0" applyNumberFormat="1" applyFont="1" applyFill="1" applyBorder="1" applyAlignment="1">
      <alignment horizontal="center"/>
    </xf>
    <xf numFmtId="0" fontId="8" fillId="4" borderId="19" xfId="0" applyFont="1" applyFill="1" applyBorder="1" applyAlignment="1">
      <alignment/>
    </xf>
    <xf numFmtId="0" fontId="6" fillId="4" borderId="16" xfId="0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169" fontId="5" fillId="4" borderId="16" xfId="0" applyNumberFormat="1" applyFont="1" applyFill="1" applyBorder="1" applyAlignment="1">
      <alignment horizontal="center"/>
    </xf>
    <xf numFmtId="0" fontId="8" fillId="22" borderId="20" xfId="0" applyFont="1" applyFill="1" applyBorder="1" applyAlignment="1">
      <alignment/>
    </xf>
    <xf numFmtId="0" fontId="6" fillId="22" borderId="18" xfId="0" applyFont="1" applyFill="1" applyBorder="1" applyAlignment="1">
      <alignment horizontal="center"/>
    </xf>
    <xf numFmtId="2" fontId="6" fillId="22" borderId="18" xfId="0" applyNumberFormat="1" applyFont="1" applyFill="1" applyBorder="1" applyAlignment="1">
      <alignment horizontal="center"/>
    </xf>
    <xf numFmtId="0" fontId="7" fillId="22" borderId="18" xfId="0" applyFont="1" applyFill="1" applyBorder="1" applyAlignment="1">
      <alignment horizontal="center"/>
    </xf>
    <xf numFmtId="2" fontId="1" fillId="22" borderId="18" xfId="0" applyNumberFormat="1" applyFont="1" applyFill="1" applyBorder="1" applyAlignment="1">
      <alignment horizontal="center"/>
    </xf>
    <xf numFmtId="169" fontId="5" fillId="22" borderId="18" xfId="0" applyNumberFormat="1" applyFont="1" applyFill="1" applyBorder="1" applyAlignment="1">
      <alignment horizontal="center"/>
    </xf>
    <xf numFmtId="0" fontId="8" fillId="22" borderId="17" xfId="0" applyFont="1" applyFill="1" applyBorder="1" applyAlignment="1">
      <alignment/>
    </xf>
    <xf numFmtId="0" fontId="6" fillId="22" borderId="12" xfId="0" applyFont="1" applyFill="1" applyBorder="1" applyAlignment="1">
      <alignment horizontal="center"/>
    </xf>
    <xf numFmtId="2" fontId="6" fillId="22" borderId="12" xfId="0" applyNumberFormat="1" applyFont="1" applyFill="1" applyBorder="1" applyAlignment="1">
      <alignment horizontal="center"/>
    </xf>
    <xf numFmtId="0" fontId="7" fillId="22" borderId="12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169" fontId="5" fillId="22" borderId="12" xfId="0" applyNumberFormat="1" applyFont="1" applyFill="1" applyBorder="1" applyAlignment="1">
      <alignment horizontal="center"/>
    </xf>
    <xf numFmtId="0" fontId="8" fillId="22" borderId="21" xfId="0" applyFont="1" applyFill="1" applyBorder="1" applyAlignment="1">
      <alignment/>
    </xf>
    <xf numFmtId="0" fontId="6" fillId="22" borderId="13" xfId="0" applyFont="1" applyFill="1" applyBorder="1" applyAlignment="1">
      <alignment horizontal="center"/>
    </xf>
    <xf numFmtId="2" fontId="6" fillId="22" borderId="13" xfId="0" applyNumberFormat="1" applyFont="1" applyFill="1" applyBorder="1" applyAlignment="1">
      <alignment horizontal="center"/>
    </xf>
    <xf numFmtId="0" fontId="7" fillId="22" borderId="13" xfId="0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169" fontId="5" fillId="22" borderId="13" xfId="0" applyNumberFormat="1" applyFont="1" applyFill="1" applyBorder="1" applyAlignment="1">
      <alignment horizontal="center"/>
    </xf>
    <xf numFmtId="0" fontId="8" fillId="22" borderId="19" xfId="0" applyFont="1" applyFill="1" applyBorder="1" applyAlignment="1">
      <alignment/>
    </xf>
    <xf numFmtId="0" fontId="6" fillId="22" borderId="16" xfId="0" applyFont="1" applyFill="1" applyBorder="1" applyAlignment="1">
      <alignment horizontal="center"/>
    </xf>
    <xf numFmtId="2" fontId="6" fillId="22" borderId="16" xfId="0" applyNumberFormat="1" applyFont="1" applyFill="1" applyBorder="1" applyAlignment="1">
      <alignment horizontal="center"/>
    </xf>
    <xf numFmtId="0" fontId="7" fillId="22" borderId="16" xfId="0" applyFont="1" applyFill="1" applyBorder="1" applyAlignment="1">
      <alignment horizontal="center"/>
    </xf>
    <xf numFmtId="2" fontId="1" fillId="22" borderId="16" xfId="0" applyNumberFormat="1" applyFont="1" applyFill="1" applyBorder="1" applyAlignment="1">
      <alignment horizontal="center"/>
    </xf>
    <xf numFmtId="169" fontId="5" fillId="22" borderId="16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169" fontId="5" fillId="4" borderId="13" xfId="0" applyNumberFormat="1" applyFont="1" applyFill="1" applyBorder="1" applyAlignment="1">
      <alignment horizontal="center"/>
    </xf>
    <xf numFmtId="0" fontId="8" fillId="22" borderId="22" xfId="0" applyFont="1" applyFill="1" applyBorder="1" applyAlignment="1">
      <alignment/>
    </xf>
    <xf numFmtId="0" fontId="6" fillId="22" borderId="14" xfId="0" applyFont="1" applyFill="1" applyBorder="1" applyAlignment="1">
      <alignment horizontal="center"/>
    </xf>
    <xf numFmtId="2" fontId="6" fillId="22" borderId="14" xfId="0" applyNumberFormat="1" applyFont="1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169" fontId="5" fillId="22" borderId="14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69" fontId="5" fillId="4" borderId="14" xfId="0" applyNumberFormat="1" applyFont="1" applyFill="1" applyBorder="1" applyAlignment="1">
      <alignment horizontal="center"/>
    </xf>
    <xf numFmtId="0" fontId="8" fillId="4" borderId="23" xfId="0" applyFont="1" applyFill="1" applyBorder="1" applyAlignment="1">
      <alignment/>
    </xf>
    <xf numFmtId="0" fontId="6" fillId="4" borderId="24" xfId="0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2" fontId="1" fillId="4" borderId="24" xfId="0" applyNumberFormat="1" applyFont="1" applyFill="1" applyBorder="1" applyAlignment="1">
      <alignment horizontal="center"/>
    </xf>
    <xf numFmtId="169" fontId="5" fillId="4" borderId="24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/>
    </xf>
    <xf numFmtId="0" fontId="6" fillId="3" borderId="18" xfId="0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169" fontId="5" fillId="3" borderId="18" xfId="0" applyNumberFormat="1" applyFont="1" applyFill="1" applyBorder="1" applyAlignment="1">
      <alignment horizontal="center"/>
    </xf>
    <xf numFmtId="169" fontId="5" fillId="3" borderId="13" xfId="0" applyNumberFormat="1" applyFont="1" applyFill="1" applyBorder="1" applyAlignment="1">
      <alignment horizontal="center"/>
    </xf>
    <xf numFmtId="0" fontId="26" fillId="4" borderId="18" xfId="0" applyFont="1" applyFill="1" applyBorder="1" applyAlignment="1">
      <alignment/>
    </xf>
    <xf numFmtId="0" fontId="26" fillId="4" borderId="12" xfId="0" applyFont="1" applyFill="1" applyBorder="1" applyAlignment="1">
      <alignment/>
    </xf>
    <xf numFmtId="0" fontId="26" fillId="4" borderId="16" xfId="0" applyFont="1" applyFill="1" applyBorder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6" fillId="3" borderId="18" xfId="0" applyFont="1" applyFill="1" applyBorder="1" applyAlignment="1">
      <alignment/>
    </xf>
    <xf numFmtId="0" fontId="26" fillId="3" borderId="12" xfId="0" applyFont="1" applyFill="1" applyBorder="1" applyAlignment="1">
      <alignment/>
    </xf>
    <xf numFmtId="0" fontId="26" fillId="3" borderId="13" xfId="0" applyFont="1" applyFill="1" applyBorder="1" applyAlignment="1">
      <alignment/>
    </xf>
    <xf numFmtId="0" fontId="26" fillId="4" borderId="13" xfId="0" applyFont="1" applyFill="1" applyBorder="1" applyAlignment="1">
      <alignment/>
    </xf>
    <xf numFmtId="0" fontId="26" fillId="22" borderId="14" xfId="0" applyFont="1" applyFill="1" applyBorder="1" applyAlignment="1">
      <alignment/>
    </xf>
    <xf numFmtId="0" fontId="26" fillId="22" borderId="12" xfId="0" applyFont="1" applyFill="1" applyBorder="1" applyAlignment="1">
      <alignment/>
    </xf>
    <xf numFmtId="0" fontId="26" fillId="22" borderId="16" xfId="0" applyFont="1" applyFill="1" applyBorder="1" applyAlignment="1">
      <alignment/>
    </xf>
    <xf numFmtId="0" fontId="26" fillId="22" borderId="18" xfId="0" applyFont="1" applyFill="1" applyBorder="1" applyAlignment="1">
      <alignment/>
    </xf>
    <xf numFmtId="0" fontId="26" fillId="22" borderId="13" xfId="0" applyFont="1" applyFill="1" applyBorder="1" applyAlignment="1">
      <alignment/>
    </xf>
    <xf numFmtId="0" fontId="26" fillId="4" borderId="14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0" fillId="4" borderId="19" xfId="0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0" fillId="4" borderId="22" xfId="0" applyFill="1" applyBorder="1" applyAlignment="1">
      <alignment/>
    </xf>
    <xf numFmtId="0" fontId="8" fillId="4" borderId="20" xfId="0" applyFont="1" applyFill="1" applyBorder="1" applyAlignment="1">
      <alignment/>
    </xf>
    <xf numFmtId="0" fontId="8" fillId="4" borderId="2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4" borderId="26" xfId="0" applyFont="1" applyFill="1" applyBorder="1" applyAlignment="1">
      <alignment/>
    </xf>
    <xf numFmtId="0" fontId="8" fillId="22" borderId="23" xfId="0" applyFont="1" applyFill="1" applyBorder="1" applyAlignment="1">
      <alignment/>
    </xf>
    <xf numFmtId="2" fontId="1" fillId="22" borderId="24" xfId="0" applyNumberFormat="1" applyFont="1" applyFill="1" applyBorder="1" applyAlignment="1">
      <alignment horizontal="center"/>
    </xf>
    <xf numFmtId="169" fontId="5" fillId="22" borderId="24" xfId="0" applyNumberFormat="1" applyFont="1" applyFill="1" applyBorder="1" applyAlignment="1">
      <alignment horizontal="center"/>
    </xf>
    <xf numFmtId="0" fontId="26" fillId="22" borderId="26" xfId="0" applyFont="1" applyFill="1" applyBorder="1" applyAlignment="1">
      <alignment/>
    </xf>
    <xf numFmtId="0" fontId="6" fillId="22" borderId="24" xfId="0" applyFont="1" applyFill="1" applyBorder="1" applyAlignment="1">
      <alignment horizontal="center"/>
    </xf>
    <xf numFmtId="2" fontId="6" fillId="22" borderId="24" xfId="0" applyNumberFormat="1" applyFont="1" applyFill="1" applyBorder="1" applyAlignment="1">
      <alignment horizontal="center"/>
    </xf>
    <xf numFmtId="0" fontId="7" fillId="22" borderId="24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22" borderId="27" xfId="0" applyFont="1" applyFill="1" applyBorder="1" applyAlignment="1">
      <alignment horizontal="center"/>
    </xf>
    <xf numFmtId="0" fontId="5" fillId="22" borderId="2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22" borderId="31" xfId="0" applyFont="1" applyFill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5" fillId="22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/>
    </xf>
    <xf numFmtId="2" fontId="5" fillId="22" borderId="29" xfId="0" applyNumberFormat="1" applyFont="1" applyFill="1" applyBorder="1" applyAlignment="1">
      <alignment horizontal="center"/>
    </xf>
    <xf numFmtId="2" fontId="5" fillId="22" borderId="30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2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169" fontId="5" fillId="0" borderId="18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0" fillId="3" borderId="29" xfId="0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8" fillId="3" borderId="22" xfId="0" applyFont="1" applyFill="1" applyBorder="1" applyAlignment="1">
      <alignment/>
    </xf>
    <xf numFmtId="0" fontId="6" fillId="3" borderId="14" xfId="0" applyFont="1" applyFill="1" applyBorder="1" applyAlignment="1">
      <alignment horizontal="center"/>
    </xf>
    <xf numFmtId="2" fontId="6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69" fontId="5" fillId="3" borderId="14" xfId="0" applyNumberFormat="1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0" fontId="6" fillId="3" borderId="16" xfId="0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8" fillId="4" borderId="18" xfId="0" applyFont="1" applyFill="1" applyBorder="1" applyAlignment="1">
      <alignment/>
    </xf>
    <xf numFmtId="0" fontId="0" fillId="4" borderId="27" xfId="0" applyFill="1" applyBorder="1" applyAlignment="1">
      <alignment horizontal="center"/>
    </xf>
    <xf numFmtId="0" fontId="8" fillId="4" borderId="16" xfId="0" applyFont="1" applyFill="1" applyBorder="1" applyAlignment="1">
      <alignment/>
    </xf>
    <xf numFmtId="0" fontId="0" fillId="4" borderId="28" xfId="0" applyFill="1" applyBorder="1" applyAlignment="1">
      <alignment horizontal="center"/>
    </xf>
    <xf numFmtId="0" fontId="8" fillId="4" borderId="14" xfId="0" applyFont="1" applyFill="1" applyBorder="1" applyAlignment="1">
      <alignment/>
    </xf>
    <xf numFmtId="0" fontId="0" fillId="4" borderId="31" xfId="0" applyFill="1" applyBorder="1" applyAlignment="1">
      <alignment horizontal="center"/>
    </xf>
    <xf numFmtId="0" fontId="8" fillId="4" borderId="12" xfId="0" applyFont="1" applyFill="1" applyBorder="1" applyAlignment="1">
      <alignment/>
    </xf>
    <xf numFmtId="0" fontId="0" fillId="4" borderId="29" xfId="0" applyFill="1" applyBorder="1" applyAlignment="1">
      <alignment horizontal="center"/>
    </xf>
    <xf numFmtId="168" fontId="2" fillId="0" borderId="0" xfId="0" applyNumberFormat="1" applyFont="1" applyFill="1" applyAlignment="1">
      <alignment horizontal="center"/>
    </xf>
    <xf numFmtId="0" fontId="0" fillId="4" borderId="17" xfId="0" applyFill="1" applyBorder="1" applyAlignment="1">
      <alignment/>
    </xf>
    <xf numFmtId="0" fontId="8" fillId="4" borderId="13" xfId="0" applyFont="1" applyFill="1" applyBorder="1" applyAlignment="1">
      <alignment/>
    </xf>
    <xf numFmtId="2" fontId="6" fillId="4" borderId="33" xfId="0" applyNumberFormat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8" fillId="4" borderId="24" xfId="0" applyFont="1" applyFill="1" applyBorder="1" applyAlignment="1">
      <alignment/>
    </xf>
    <xf numFmtId="0" fontId="0" fillId="4" borderId="32" xfId="0" applyFill="1" applyBorder="1" applyAlignment="1">
      <alignment horizontal="center"/>
    </xf>
    <xf numFmtId="0" fontId="8" fillId="22" borderId="14" xfId="0" applyFont="1" applyFill="1" applyBorder="1" applyAlignment="1">
      <alignment/>
    </xf>
    <xf numFmtId="0" fontId="0" fillId="22" borderId="31" xfId="0" applyFill="1" applyBorder="1" applyAlignment="1">
      <alignment horizontal="center"/>
    </xf>
    <xf numFmtId="0" fontId="8" fillId="22" borderId="12" xfId="0" applyFont="1" applyFill="1" applyBorder="1" applyAlignment="1">
      <alignment/>
    </xf>
    <xf numFmtId="0" fontId="0" fillId="22" borderId="29" xfId="0" applyFill="1" applyBorder="1" applyAlignment="1">
      <alignment horizontal="center"/>
    </xf>
    <xf numFmtId="0" fontId="8" fillId="22" borderId="16" xfId="0" applyFont="1" applyFill="1" applyBorder="1" applyAlignment="1">
      <alignment/>
    </xf>
    <xf numFmtId="0" fontId="0" fillId="22" borderId="28" xfId="0" applyFill="1" applyBorder="1" applyAlignment="1">
      <alignment horizontal="center"/>
    </xf>
    <xf numFmtId="0" fontId="8" fillId="22" borderId="18" xfId="0" applyFont="1" applyFill="1" applyBorder="1" applyAlignment="1">
      <alignment/>
    </xf>
    <xf numFmtId="0" fontId="0" fillId="22" borderId="27" xfId="0" applyFill="1" applyBorder="1" applyAlignment="1">
      <alignment horizontal="center"/>
    </xf>
    <xf numFmtId="0" fontId="8" fillId="22" borderId="13" xfId="0" applyFont="1" applyFill="1" applyBorder="1" applyAlignment="1">
      <alignment/>
    </xf>
    <xf numFmtId="0" fontId="0" fillId="22" borderId="30" xfId="0" applyFill="1" applyBorder="1" applyAlignment="1">
      <alignment horizontal="center"/>
    </xf>
    <xf numFmtId="0" fontId="0" fillId="22" borderId="20" xfId="0" applyFill="1" applyBorder="1" applyAlignment="1">
      <alignment/>
    </xf>
    <xf numFmtId="0" fontId="0" fillId="22" borderId="17" xfId="0" applyFill="1" applyBorder="1" applyAlignment="1">
      <alignment/>
    </xf>
    <xf numFmtId="0" fontId="8" fillId="22" borderId="24" xfId="0" applyFont="1" applyFill="1" applyBorder="1" applyAlignment="1">
      <alignment/>
    </xf>
    <xf numFmtId="0" fontId="0" fillId="22" borderId="32" xfId="0" applyFill="1" applyBorder="1" applyAlignment="1">
      <alignment horizontal="center"/>
    </xf>
    <xf numFmtId="2" fontId="0" fillId="4" borderId="28" xfId="0" applyNumberFormat="1" applyFill="1" applyBorder="1" applyAlignment="1">
      <alignment horizontal="center"/>
    </xf>
    <xf numFmtId="2" fontId="0" fillId="22" borderId="3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zoomScalePageLayoutView="0" workbookViewId="0" topLeftCell="A1">
      <pane ySplit="1" topLeftCell="BM122" activePane="bottomLeft" state="frozen"/>
      <selection pane="topLeft" activeCell="B14" sqref="B14"/>
      <selection pane="bottomLeft" activeCell="A1" sqref="A1:IV16384"/>
    </sheetView>
  </sheetViews>
  <sheetFormatPr defaultColWidth="9.140625" defaultRowHeight="15"/>
  <cols>
    <col min="1" max="1" width="20.00390625" style="32" customWidth="1"/>
    <col min="2" max="2" width="63.0039062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140625" style="5" customWidth="1"/>
    <col min="8" max="8" width="9.140625" style="3" customWidth="1"/>
    <col min="9" max="9" width="9.140625" style="4" customWidth="1"/>
    <col min="10" max="10" width="9.28125" style="4" bestFit="1" customWidth="1"/>
    <col min="11" max="11" width="9.140625" style="7" customWidth="1"/>
    <col min="12" max="12" width="9.140625" style="4" customWidth="1"/>
    <col min="13" max="13" width="9.140625" style="2" customWidth="1"/>
    <col min="14" max="16384" width="9.140625" style="1" customWidth="1"/>
  </cols>
  <sheetData>
    <row r="1" spans="1:13" ht="15.75" thickBot="1">
      <c r="A1" s="31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11</v>
      </c>
      <c r="K1" s="13" t="s">
        <v>12</v>
      </c>
      <c r="L1" s="12" t="s">
        <v>7</v>
      </c>
      <c r="M1" s="14" t="s">
        <v>8</v>
      </c>
    </row>
    <row r="2" spans="1:13" ht="15.75" thickBot="1">
      <c r="A2" s="189" t="s">
        <v>29</v>
      </c>
      <c r="B2" s="200" t="s">
        <v>138</v>
      </c>
      <c r="C2" s="15">
        <v>26.46</v>
      </c>
      <c r="D2" s="190">
        <v>10</v>
      </c>
      <c r="E2" s="191">
        <f aca="true" t="shared" si="0" ref="E2:E37">C2/D2</f>
        <v>2.646</v>
      </c>
      <c r="F2" s="192">
        <v>10</v>
      </c>
      <c r="G2" s="62">
        <f aca="true" t="shared" si="1" ref="G2:G29">E2*F2</f>
        <v>26.46</v>
      </c>
      <c r="H2" s="191">
        <f aca="true" t="shared" si="2" ref="H2:H254">G2*1.15</f>
        <v>30.429</v>
      </c>
      <c r="I2" s="193"/>
      <c r="J2" s="193"/>
      <c r="K2" s="194"/>
      <c r="L2" s="193"/>
      <c r="M2" s="195"/>
    </row>
    <row r="3" spans="1:13" ht="15.75" thickBot="1">
      <c r="A3" s="189" t="s">
        <v>139</v>
      </c>
      <c r="B3" s="200" t="s">
        <v>138</v>
      </c>
      <c r="C3" s="15">
        <v>26.46</v>
      </c>
      <c r="D3" s="15">
        <v>10</v>
      </c>
      <c r="E3" s="16">
        <f t="shared" si="0"/>
        <v>2.646</v>
      </c>
      <c r="F3" s="17">
        <v>4</v>
      </c>
      <c r="G3" s="68">
        <f t="shared" si="1"/>
        <v>10.584</v>
      </c>
      <c r="H3" s="16">
        <f t="shared" si="2"/>
        <v>12.171599999999998</v>
      </c>
      <c r="I3" s="18"/>
      <c r="J3" s="18"/>
      <c r="K3" s="19"/>
      <c r="L3" s="18"/>
      <c r="M3" s="196"/>
    </row>
    <row r="4" spans="1:13" ht="15.75" thickBot="1">
      <c r="A4" s="189" t="s">
        <v>9</v>
      </c>
      <c r="B4" s="200" t="s">
        <v>138</v>
      </c>
      <c r="C4" s="15">
        <v>26.46</v>
      </c>
      <c r="D4" s="15">
        <v>10</v>
      </c>
      <c r="E4" s="16">
        <f t="shared" si="0"/>
        <v>2.646</v>
      </c>
      <c r="F4" s="17">
        <v>6</v>
      </c>
      <c r="G4" s="68">
        <f t="shared" si="1"/>
        <v>15.876</v>
      </c>
      <c r="H4" s="16">
        <f t="shared" si="2"/>
        <v>18.257399999999997</v>
      </c>
      <c r="I4" s="18"/>
      <c r="J4" s="18"/>
      <c r="K4" s="19"/>
      <c r="L4" s="18"/>
      <c r="M4" s="196"/>
    </row>
    <row r="5" spans="1:13" ht="15">
      <c r="A5" s="189" t="s">
        <v>29</v>
      </c>
      <c r="B5" s="200" t="s">
        <v>140</v>
      </c>
      <c r="C5" s="15">
        <v>41.16</v>
      </c>
      <c r="D5" s="15">
        <v>10</v>
      </c>
      <c r="E5" s="16">
        <f t="shared" si="0"/>
        <v>4.116</v>
      </c>
      <c r="F5" s="17">
        <v>10</v>
      </c>
      <c r="G5" s="68">
        <f t="shared" si="1"/>
        <v>41.16</v>
      </c>
      <c r="H5" s="16">
        <f t="shared" si="2"/>
        <v>47.33399999999999</v>
      </c>
      <c r="I5" s="18"/>
      <c r="J5" s="18"/>
      <c r="K5" s="19"/>
      <c r="L5" s="18"/>
      <c r="M5" s="196"/>
    </row>
    <row r="6" spans="1:13" ht="15">
      <c r="A6" s="188" t="s">
        <v>32</v>
      </c>
      <c r="B6" s="200" t="s">
        <v>141</v>
      </c>
      <c r="C6" s="15">
        <v>44.1</v>
      </c>
      <c r="D6" s="15">
        <v>10</v>
      </c>
      <c r="E6" s="16">
        <f t="shared" si="0"/>
        <v>4.41</v>
      </c>
      <c r="F6" s="17">
        <v>10</v>
      </c>
      <c r="G6" s="68">
        <f t="shared" si="1"/>
        <v>44.1</v>
      </c>
      <c r="H6" s="16">
        <f t="shared" si="2"/>
        <v>50.714999999999996</v>
      </c>
      <c r="I6" s="18"/>
      <c r="J6" s="18"/>
      <c r="K6" s="19"/>
      <c r="L6" s="18"/>
      <c r="M6" s="196"/>
    </row>
    <row r="7" spans="1:13" ht="15.75" thickBot="1">
      <c r="A7" s="188" t="s">
        <v>23</v>
      </c>
      <c r="B7" s="200" t="s">
        <v>142</v>
      </c>
      <c r="C7" s="15">
        <v>42.14</v>
      </c>
      <c r="D7" s="15">
        <v>10</v>
      </c>
      <c r="E7" s="16">
        <f>C7/D7</f>
        <v>4.214</v>
      </c>
      <c r="F7" s="17">
        <v>5</v>
      </c>
      <c r="G7" s="68">
        <f>E7*F7</f>
        <v>21.07</v>
      </c>
      <c r="H7" s="16">
        <f t="shared" si="2"/>
        <v>24.2305</v>
      </c>
      <c r="I7" s="18"/>
      <c r="J7" s="18"/>
      <c r="K7" s="19"/>
      <c r="L7" s="18"/>
      <c r="M7" s="196"/>
    </row>
    <row r="8" spans="1:13" ht="15.75" thickBot="1">
      <c r="A8" s="189" t="s">
        <v>93</v>
      </c>
      <c r="B8" s="200" t="s">
        <v>142</v>
      </c>
      <c r="C8" s="15">
        <v>42.14</v>
      </c>
      <c r="D8" s="15">
        <v>10</v>
      </c>
      <c r="E8" s="16">
        <f t="shared" si="0"/>
        <v>4.214</v>
      </c>
      <c r="F8" s="17">
        <v>5</v>
      </c>
      <c r="G8" s="68">
        <f t="shared" si="1"/>
        <v>21.07</v>
      </c>
      <c r="H8" s="16">
        <f t="shared" si="2"/>
        <v>24.2305</v>
      </c>
      <c r="I8" s="18"/>
      <c r="J8" s="18"/>
      <c r="K8" s="19"/>
      <c r="L8" s="18"/>
      <c r="M8" s="196"/>
    </row>
    <row r="9" spans="1:13" ht="15">
      <c r="A9" s="189" t="s">
        <v>91</v>
      </c>
      <c r="B9" s="200" t="s">
        <v>142</v>
      </c>
      <c r="C9" s="15">
        <v>42.14</v>
      </c>
      <c r="D9" s="15">
        <v>10</v>
      </c>
      <c r="E9" s="16">
        <f t="shared" si="0"/>
        <v>4.214</v>
      </c>
      <c r="F9" s="17">
        <v>4</v>
      </c>
      <c r="G9" s="68">
        <f t="shared" si="1"/>
        <v>16.856</v>
      </c>
      <c r="H9" s="16">
        <f t="shared" si="2"/>
        <v>19.3844</v>
      </c>
      <c r="I9" s="18"/>
      <c r="J9" s="18"/>
      <c r="K9" s="19"/>
      <c r="L9" s="18"/>
      <c r="M9" s="196"/>
    </row>
    <row r="10" spans="1:13" ht="15.75" thickBot="1">
      <c r="A10" s="188" t="s">
        <v>32</v>
      </c>
      <c r="B10" s="200" t="s">
        <v>142</v>
      </c>
      <c r="C10" s="15">
        <v>42.14</v>
      </c>
      <c r="D10" s="15">
        <v>10</v>
      </c>
      <c r="E10" s="16">
        <f>C10/D10</f>
        <v>4.214</v>
      </c>
      <c r="F10" s="17">
        <v>10</v>
      </c>
      <c r="G10" s="68">
        <f>E10*F10</f>
        <v>42.14</v>
      </c>
      <c r="H10" s="16">
        <f t="shared" si="2"/>
        <v>48.461</v>
      </c>
      <c r="I10" s="18"/>
      <c r="J10" s="18"/>
      <c r="K10" s="19"/>
      <c r="L10" s="18"/>
      <c r="M10" s="196"/>
    </row>
    <row r="11" spans="1:13" ht="15.75" thickBot="1">
      <c r="A11" s="189" t="s">
        <v>139</v>
      </c>
      <c r="B11" s="200" t="s">
        <v>142</v>
      </c>
      <c r="C11" s="15">
        <v>42.14</v>
      </c>
      <c r="D11" s="15">
        <v>10</v>
      </c>
      <c r="E11" s="16">
        <f t="shared" si="0"/>
        <v>4.214</v>
      </c>
      <c r="F11" s="17">
        <v>2</v>
      </c>
      <c r="G11" s="68">
        <f>E11*F11</f>
        <v>8.428</v>
      </c>
      <c r="H11" s="16">
        <f t="shared" si="2"/>
        <v>9.6922</v>
      </c>
      <c r="I11" s="18"/>
      <c r="J11" s="18"/>
      <c r="K11" s="19"/>
      <c r="L11" s="18"/>
      <c r="M11" s="196"/>
    </row>
    <row r="12" spans="1:13" ht="15.75" thickBot="1">
      <c r="A12" s="189" t="s">
        <v>9</v>
      </c>
      <c r="B12" s="200" t="s">
        <v>142</v>
      </c>
      <c r="C12" s="15">
        <v>42.14</v>
      </c>
      <c r="D12" s="15">
        <v>10</v>
      </c>
      <c r="E12" s="16">
        <f t="shared" si="0"/>
        <v>4.214</v>
      </c>
      <c r="F12" s="17">
        <v>4</v>
      </c>
      <c r="G12" s="68">
        <f t="shared" si="1"/>
        <v>16.856</v>
      </c>
      <c r="H12" s="16">
        <f t="shared" si="2"/>
        <v>19.3844</v>
      </c>
      <c r="I12" s="18"/>
      <c r="J12" s="18"/>
      <c r="K12" s="19"/>
      <c r="L12" s="18"/>
      <c r="M12" s="196"/>
    </row>
    <row r="13" spans="1:13" ht="15.75" thickBot="1">
      <c r="A13" s="189" t="s">
        <v>29</v>
      </c>
      <c r="B13" s="200" t="s">
        <v>143</v>
      </c>
      <c r="C13" s="15">
        <v>42.14</v>
      </c>
      <c r="D13" s="15">
        <v>10</v>
      </c>
      <c r="E13" s="16">
        <f>C13/D13</f>
        <v>4.214</v>
      </c>
      <c r="F13" s="17">
        <v>10</v>
      </c>
      <c r="G13" s="68">
        <f>E13*F13</f>
        <v>42.14</v>
      </c>
      <c r="H13" s="16">
        <f t="shared" si="2"/>
        <v>48.461</v>
      </c>
      <c r="I13" s="18"/>
      <c r="J13" s="18"/>
      <c r="K13" s="19"/>
      <c r="L13" s="18"/>
      <c r="M13" s="196"/>
    </row>
    <row r="14" spans="1:13" ht="15.75" thickBot="1">
      <c r="A14" s="189" t="s">
        <v>144</v>
      </c>
      <c r="B14" s="200" t="s">
        <v>143</v>
      </c>
      <c r="C14" s="15">
        <v>42.14</v>
      </c>
      <c r="D14" s="15">
        <v>10</v>
      </c>
      <c r="E14" s="16">
        <f t="shared" si="0"/>
        <v>4.214</v>
      </c>
      <c r="F14" s="17">
        <v>4</v>
      </c>
      <c r="G14" s="68">
        <f t="shared" si="1"/>
        <v>16.856</v>
      </c>
      <c r="H14" s="16">
        <f t="shared" si="2"/>
        <v>19.3844</v>
      </c>
      <c r="I14" s="18"/>
      <c r="J14" s="18"/>
      <c r="K14" s="19"/>
      <c r="L14" s="18"/>
      <c r="M14" s="196"/>
    </row>
    <row r="15" spans="1:13" ht="15">
      <c r="A15" s="189" t="s">
        <v>9</v>
      </c>
      <c r="B15" s="200" t="s">
        <v>143</v>
      </c>
      <c r="C15" s="15">
        <v>42.14</v>
      </c>
      <c r="D15" s="15">
        <v>10</v>
      </c>
      <c r="E15" s="16">
        <f t="shared" si="0"/>
        <v>4.214</v>
      </c>
      <c r="F15" s="17">
        <v>6</v>
      </c>
      <c r="G15" s="68">
        <f t="shared" si="1"/>
        <v>25.284000000000002</v>
      </c>
      <c r="H15" s="16">
        <f t="shared" si="2"/>
        <v>29.0766</v>
      </c>
      <c r="I15" s="18"/>
      <c r="J15" s="18"/>
      <c r="K15" s="19"/>
      <c r="L15" s="18"/>
      <c r="M15" s="196"/>
    </row>
    <row r="16" spans="1:13" ht="15.75" thickBot="1">
      <c r="A16" s="188" t="s">
        <v>23</v>
      </c>
      <c r="B16" s="200" t="s">
        <v>145</v>
      </c>
      <c r="C16" s="15">
        <v>42.14</v>
      </c>
      <c r="D16" s="15">
        <v>10</v>
      </c>
      <c r="E16" s="16">
        <f t="shared" si="0"/>
        <v>4.214</v>
      </c>
      <c r="F16" s="17">
        <v>10</v>
      </c>
      <c r="G16" s="68">
        <f t="shared" si="1"/>
        <v>42.14</v>
      </c>
      <c r="H16" s="16">
        <f t="shared" si="2"/>
        <v>48.461</v>
      </c>
      <c r="I16" s="18"/>
      <c r="J16" s="18"/>
      <c r="K16" s="19"/>
      <c r="L16" s="18"/>
      <c r="M16" s="196"/>
    </row>
    <row r="17" spans="1:13" ht="15.75" thickBot="1">
      <c r="A17" s="189" t="s">
        <v>29</v>
      </c>
      <c r="B17" s="200" t="s">
        <v>146</v>
      </c>
      <c r="C17" s="15">
        <v>42.14</v>
      </c>
      <c r="D17" s="15">
        <v>10</v>
      </c>
      <c r="E17" s="16">
        <f t="shared" si="0"/>
        <v>4.214</v>
      </c>
      <c r="F17" s="17">
        <v>10</v>
      </c>
      <c r="G17" s="68">
        <f t="shared" si="1"/>
        <v>42.14</v>
      </c>
      <c r="H17" s="16">
        <f t="shared" si="2"/>
        <v>48.461</v>
      </c>
      <c r="I17" s="18"/>
      <c r="J17" s="18"/>
      <c r="K17" s="19"/>
      <c r="L17" s="18"/>
      <c r="M17" s="196"/>
    </row>
    <row r="18" spans="1:13" ht="15.75" thickBot="1">
      <c r="A18" s="189" t="s">
        <v>91</v>
      </c>
      <c r="B18" s="200" t="s">
        <v>146</v>
      </c>
      <c r="C18" s="15">
        <v>42.14</v>
      </c>
      <c r="D18" s="15">
        <v>10</v>
      </c>
      <c r="E18" s="16">
        <f t="shared" si="0"/>
        <v>4.214</v>
      </c>
      <c r="F18" s="17">
        <v>4</v>
      </c>
      <c r="G18" s="68">
        <f t="shared" si="1"/>
        <v>16.856</v>
      </c>
      <c r="H18" s="16">
        <f t="shared" si="2"/>
        <v>19.3844</v>
      </c>
      <c r="I18" s="18"/>
      <c r="J18" s="18"/>
      <c r="K18" s="19"/>
      <c r="L18" s="18"/>
      <c r="M18" s="196"/>
    </row>
    <row r="19" spans="1:13" ht="15">
      <c r="A19" s="189" t="s">
        <v>9</v>
      </c>
      <c r="B19" s="200" t="s">
        <v>146</v>
      </c>
      <c r="C19" s="15">
        <v>42.14</v>
      </c>
      <c r="D19" s="15">
        <v>10</v>
      </c>
      <c r="E19" s="16">
        <f t="shared" si="0"/>
        <v>4.214</v>
      </c>
      <c r="F19" s="17">
        <v>6</v>
      </c>
      <c r="G19" s="68">
        <f t="shared" si="1"/>
        <v>25.284000000000002</v>
      </c>
      <c r="H19" s="16">
        <f t="shared" si="2"/>
        <v>29.0766</v>
      </c>
      <c r="I19" s="18"/>
      <c r="J19" s="18"/>
      <c r="K19" s="19"/>
      <c r="L19" s="18"/>
      <c r="M19" s="196"/>
    </row>
    <row r="20" spans="1:13" ht="15.75" thickBot="1">
      <c r="A20" s="188" t="s">
        <v>23</v>
      </c>
      <c r="B20" s="200" t="s">
        <v>147</v>
      </c>
      <c r="C20" s="15">
        <v>42.14</v>
      </c>
      <c r="D20" s="15">
        <v>10</v>
      </c>
      <c r="E20" s="16">
        <f t="shared" si="0"/>
        <v>4.214</v>
      </c>
      <c r="F20" s="17">
        <v>10</v>
      </c>
      <c r="G20" s="68">
        <f t="shared" si="1"/>
        <v>42.14</v>
      </c>
      <c r="H20" s="16">
        <f t="shared" si="2"/>
        <v>48.461</v>
      </c>
      <c r="I20" s="18"/>
      <c r="J20" s="18"/>
      <c r="K20" s="19"/>
      <c r="L20" s="18"/>
      <c r="M20" s="196"/>
    </row>
    <row r="21" spans="1:13" ht="15.75" thickBot="1">
      <c r="A21" s="189" t="s">
        <v>93</v>
      </c>
      <c r="B21" s="200" t="s">
        <v>147</v>
      </c>
      <c r="C21" s="15">
        <v>42.14</v>
      </c>
      <c r="D21" s="15">
        <v>10</v>
      </c>
      <c r="E21" s="16">
        <f t="shared" si="0"/>
        <v>4.214</v>
      </c>
      <c r="F21" s="17">
        <v>5</v>
      </c>
      <c r="G21" s="68">
        <f t="shared" si="1"/>
        <v>21.07</v>
      </c>
      <c r="H21" s="16">
        <f t="shared" si="2"/>
        <v>24.2305</v>
      </c>
      <c r="I21" s="18"/>
      <c r="J21" s="18"/>
      <c r="K21" s="19"/>
      <c r="L21" s="18"/>
      <c r="M21" s="196"/>
    </row>
    <row r="22" spans="1:13" ht="15">
      <c r="A22" s="189" t="s">
        <v>91</v>
      </c>
      <c r="B22" s="200" t="s">
        <v>147</v>
      </c>
      <c r="C22" s="15">
        <v>42.14</v>
      </c>
      <c r="D22" s="15">
        <v>10</v>
      </c>
      <c r="E22" s="16">
        <f t="shared" si="0"/>
        <v>4.214</v>
      </c>
      <c r="F22" s="17">
        <v>4</v>
      </c>
      <c r="G22" s="68">
        <f t="shared" si="1"/>
        <v>16.856</v>
      </c>
      <c r="H22" s="16">
        <f t="shared" si="2"/>
        <v>19.3844</v>
      </c>
      <c r="I22" s="18"/>
      <c r="J22" s="18"/>
      <c r="K22" s="19"/>
      <c r="L22" s="18"/>
      <c r="M22" s="196"/>
    </row>
    <row r="23" spans="1:13" ht="15.75" thickBot="1">
      <c r="A23" s="188" t="s">
        <v>32</v>
      </c>
      <c r="B23" s="200" t="s">
        <v>147</v>
      </c>
      <c r="C23" s="15">
        <v>42.14</v>
      </c>
      <c r="D23" s="15">
        <v>10</v>
      </c>
      <c r="E23" s="16">
        <f t="shared" si="0"/>
        <v>4.214</v>
      </c>
      <c r="F23" s="17">
        <v>10</v>
      </c>
      <c r="G23" s="68">
        <f t="shared" si="1"/>
        <v>42.14</v>
      </c>
      <c r="H23" s="16">
        <f t="shared" si="2"/>
        <v>48.461</v>
      </c>
      <c r="I23" s="18"/>
      <c r="J23" s="18"/>
      <c r="K23" s="19"/>
      <c r="L23" s="18"/>
      <c r="M23" s="196"/>
    </row>
    <row r="24" spans="1:13" ht="15.75" thickBot="1">
      <c r="A24" s="189" t="s">
        <v>29</v>
      </c>
      <c r="B24" s="200" t="s">
        <v>147</v>
      </c>
      <c r="C24" s="15">
        <v>42.14</v>
      </c>
      <c r="D24" s="15">
        <v>10</v>
      </c>
      <c r="E24" s="16">
        <f t="shared" si="0"/>
        <v>4.214</v>
      </c>
      <c r="F24" s="17">
        <v>10</v>
      </c>
      <c r="G24" s="68">
        <f t="shared" si="1"/>
        <v>42.14</v>
      </c>
      <c r="H24" s="16">
        <f t="shared" si="2"/>
        <v>48.461</v>
      </c>
      <c r="I24" s="18"/>
      <c r="J24" s="18"/>
      <c r="K24" s="19"/>
      <c r="L24" s="18"/>
      <c r="M24" s="196"/>
    </row>
    <row r="25" spans="1:13" ht="15.75" thickBot="1">
      <c r="A25" s="189" t="s">
        <v>144</v>
      </c>
      <c r="B25" s="200" t="s">
        <v>147</v>
      </c>
      <c r="C25" s="15">
        <v>42.14</v>
      </c>
      <c r="D25" s="15">
        <v>10</v>
      </c>
      <c r="E25" s="16">
        <f t="shared" si="0"/>
        <v>4.214</v>
      </c>
      <c r="F25" s="17">
        <v>5</v>
      </c>
      <c r="G25" s="68">
        <f t="shared" si="1"/>
        <v>21.07</v>
      </c>
      <c r="H25" s="16">
        <f t="shared" si="2"/>
        <v>24.2305</v>
      </c>
      <c r="I25" s="18"/>
      <c r="J25" s="18"/>
      <c r="K25" s="19"/>
      <c r="L25" s="18"/>
      <c r="M25" s="196"/>
    </row>
    <row r="26" spans="1:13" ht="15">
      <c r="A26" s="189" t="s">
        <v>9</v>
      </c>
      <c r="B26" s="200" t="s">
        <v>147</v>
      </c>
      <c r="C26" s="15">
        <v>42.14</v>
      </c>
      <c r="D26" s="15">
        <v>10</v>
      </c>
      <c r="E26" s="16">
        <f>C26/D26</f>
        <v>4.214</v>
      </c>
      <c r="F26" s="17">
        <v>6</v>
      </c>
      <c r="G26" s="68">
        <f t="shared" si="1"/>
        <v>25.284000000000002</v>
      </c>
      <c r="H26" s="16">
        <f t="shared" si="2"/>
        <v>29.0766</v>
      </c>
      <c r="I26" s="18"/>
      <c r="J26" s="18"/>
      <c r="K26" s="19"/>
      <c r="L26" s="18"/>
      <c r="M26" s="196"/>
    </row>
    <row r="27" spans="1:13" ht="15.75" thickBot="1">
      <c r="A27" s="188" t="s">
        <v>32</v>
      </c>
      <c r="B27" s="200" t="s">
        <v>148</v>
      </c>
      <c r="C27" s="15">
        <v>41.16</v>
      </c>
      <c r="D27" s="15">
        <v>10</v>
      </c>
      <c r="E27" s="16">
        <f>C27/D27</f>
        <v>4.116</v>
      </c>
      <c r="F27" s="17">
        <v>4</v>
      </c>
      <c r="G27" s="68">
        <f>E27*F27</f>
        <v>16.464</v>
      </c>
      <c r="H27" s="16">
        <f t="shared" si="2"/>
        <v>18.9336</v>
      </c>
      <c r="I27" s="18"/>
      <c r="J27" s="18"/>
      <c r="K27" s="19"/>
      <c r="L27" s="18"/>
      <c r="M27" s="196"/>
    </row>
    <row r="28" spans="1:13" ht="15.75" thickBot="1">
      <c r="A28" s="189" t="s">
        <v>144</v>
      </c>
      <c r="B28" s="200" t="s">
        <v>148</v>
      </c>
      <c r="C28" s="15">
        <v>41.16</v>
      </c>
      <c r="D28" s="15">
        <v>10</v>
      </c>
      <c r="E28" s="16">
        <f t="shared" si="0"/>
        <v>4.116</v>
      </c>
      <c r="F28" s="17">
        <v>2</v>
      </c>
      <c r="G28" s="68">
        <f t="shared" si="1"/>
        <v>8.232</v>
      </c>
      <c r="H28" s="16">
        <f t="shared" si="2"/>
        <v>9.4668</v>
      </c>
      <c r="I28" s="18"/>
      <c r="J28" s="18"/>
      <c r="K28" s="19"/>
      <c r="L28" s="18"/>
      <c r="M28" s="196"/>
    </row>
    <row r="29" spans="1:13" ht="15">
      <c r="A29" s="189" t="s">
        <v>91</v>
      </c>
      <c r="B29" s="200" t="s">
        <v>148</v>
      </c>
      <c r="C29" s="15">
        <v>41.16</v>
      </c>
      <c r="D29" s="15">
        <v>10</v>
      </c>
      <c r="E29" s="16">
        <f t="shared" si="0"/>
        <v>4.116</v>
      </c>
      <c r="F29" s="17">
        <v>4</v>
      </c>
      <c r="G29" s="68">
        <f t="shared" si="1"/>
        <v>16.464</v>
      </c>
      <c r="H29" s="16">
        <f t="shared" si="2"/>
        <v>18.9336</v>
      </c>
      <c r="I29" s="18"/>
      <c r="J29" s="18"/>
      <c r="K29" s="19"/>
      <c r="L29" s="18"/>
      <c r="M29" s="196"/>
    </row>
    <row r="30" spans="1:13" ht="15.75" thickBot="1">
      <c r="A30" s="188" t="s">
        <v>32</v>
      </c>
      <c r="B30" s="200" t="s">
        <v>149</v>
      </c>
      <c r="C30" s="15">
        <v>41.16</v>
      </c>
      <c r="D30" s="15">
        <v>10</v>
      </c>
      <c r="E30" s="16">
        <f t="shared" si="0"/>
        <v>4.116</v>
      </c>
      <c r="F30" s="17">
        <v>4</v>
      </c>
      <c r="G30" s="68">
        <f aca="true" t="shared" si="3" ref="G30:G52">E30*F30</f>
        <v>16.464</v>
      </c>
      <c r="H30" s="16">
        <f t="shared" si="2"/>
        <v>18.9336</v>
      </c>
      <c r="I30" s="18"/>
      <c r="J30" s="18"/>
      <c r="K30" s="19"/>
      <c r="L30" s="18"/>
      <c r="M30" s="196"/>
    </row>
    <row r="31" spans="1:13" ht="15">
      <c r="A31" s="189" t="s">
        <v>9</v>
      </c>
      <c r="B31" s="200" t="s">
        <v>149</v>
      </c>
      <c r="C31" s="15">
        <v>41.16</v>
      </c>
      <c r="D31" s="15">
        <v>10</v>
      </c>
      <c r="E31" s="16">
        <f>C31/D31</f>
        <v>4.116</v>
      </c>
      <c r="F31" s="17">
        <v>6</v>
      </c>
      <c r="G31" s="68">
        <f t="shared" si="3"/>
        <v>24.695999999999998</v>
      </c>
      <c r="H31" s="16">
        <f t="shared" si="2"/>
        <v>28.400399999999994</v>
      </c>
      <c r="I31" s="18"/>
      <c r="J31" s="18"/>
      <c r="K31" s="19"/>
      <c r="L31" s="18"/>
      <c r="M31" s="196"/>
    </row>
    <row r="32" spans="1:13" ht="15.75" thickBot="1">
      <c r="A32" s="188" t="s">
        <v>32</v>
      </c>
      <c r="B32" s="200" t="s">
        <v>150</v>
      </c>
      <c r="C32" s="15">
        <v>41.16</v>
      </c>
      <c r="D32" s="15">
        <v>10</v>
      </c>
      <c r="E32" s="16">
        <f>C32/D32</f>
        <v>4.116</v>
      </c>
      <c r="F32" s="17">
        <v>4</v>
      </c>
      <c r="G32" s="68">
        <f t="shared" si="3"/>
        <v>16.464</v>
      </c>
      <c r="H32" s="16">
        <f t="shared" si="2"/>
        <v>18.9336</v>
      </c>
      <c r="I32" s="18"/>
      <c r="J32" s="18"/>
      <c r="K32" s="19"/>
      <c r="L32" s="18"/>
      <c r="M32" s="196"/>
    </row>
    <row r="33" spans="1:13" ht="15.75" thickBot="1">
      <c r="A33" s="189" t="s">
        <v>144</v>
      </c>
      <c r="B33" s="200" t="s">
        <v>150</v>
      </c>
      <c r="C33" s="15">
        <v>41.16</v>
      </c>
      <c r="D33" s="15">
        <v>10</v>
      </c>
      <c r="E33" s="16">
        <f>C33/D33</f>
        <v>4.116</v>
      </c>
      <c r="F33" s="17">
        <v>2</v>
      </c>
      <c r="G33" s="68">
        <f t="shared" si="3"/>
        <v>8.232</v>
      </c>
      <c r="H33" s="16">
        <f t="shared" si="2"/>
        <v>9.4668</v>
      </c>
      <c r="I33" s="18"/>
      <c r="J33" s="18"/>
      <c r="K33" s="19"/>
      <c r="L33" s="18"/>
      <c r="M33" s="196"/>
    </row>
    <row r="34" spans="1:13" ht="15">
      <c r="A34" s="189" t="s">
        <v>9</v>
      </c>
      <c r="B34" s="200" t="s">
        <v>150</v>
      </c>
      <c r="C34" s="15">
        <v>41.16</v>
      </c>
      <c r="D34" s="15">
        <v>10</v>
      </c>
      <c r="E34" s="16">
        <f>C34/D34</f>
        <v>4.116</v>
      </c>
      <c r="F34" s="17">
        <v>4</v>
      </c>
      <c r="G34" s="68">
        <f t="shared" si="3"/>
        <v>16.464</v>
      </c>
      <c r="H34" s="16">
        <f t="shared" si="2"/>
        <v>18.9336</v>
      </c>
      <c r="I34" s="18"/>
      <c r="J34" s="18"/>
      <c r="K34" s="19"/>
      <c r="L34" s="18"/>
      <c r="M34" s="196"/>
    </row>
    <row r="35" spans="1:13" ht="15.75" thickBot="1">
      <c r="A35" s="188" t="s">
        <v>32</v>
      </c>
      <c r="B35" s="200" t="s">
        <v>151</v>
      </c>
      <c r="C35" s="15">
        <v>41.16</v>
      </c>
      <c r="D35" s="15">
        <v>10</v>
      </c>
      <c r="E35" s="16">
        <f t="shared" si="0"/>
        <v>4.116</v>
      </c>
      <c r="F35" s="17">
        <v>4</v>
      </c>
      <c r="G35" s="68">
        <f t="shared" si="3"/>
        <v>16.464</v>
      </c>
      <c r="H35" s="16">
        <f t="shared" si="2"/>
        <v>18.9336</v>
      </c>
      <c r="I35" s="18"/>
      <c r="J35" s="18"/>
      <c r="K35" s="19"/>
      <c r="L35" s="18"/>
      <c r="M35" s="196"/>
    </row>
    <row r="36" spans="1:13" ht="15">
      <c r="A36" s="189" t="s">
        <v>9</v>
      </c>
      <c r="B36" s="200" t="s">
        <v>151</v>
      </c>
      <c r="C36" s="15">
        <v>41.16</v>
      </c>
      <c r="D36" s="15">
        <v>10</v>
      </c>
      <c r="E36" s="16">
        <f t="shared" si="0"/>
        <v>4.116</v>
      </c>
      <c r="F36" s="17">
        <v>6</v>
      </c>
      <c r="G36" s="68">
        <f t="shared" si="3"/>
        <v>24.695999999999998</v>
      </c>
      <c r="H36" s="16">
        <f t="shared" si="2"/>
        <v>28.400399999999994</v>
      </c>
      <c r="I36" s="18"/>
      <c r="J36" s="18"/>
      <c r="K36" s="19"/>
      <c r="L36" s="18"/>
      <c r="M36" s="196"/>
    </row>
    <row r="37" spans="1:13" ht="15">
      <c r="A37" s="188" t="s">
        <v>23</v>
      </c>
      <c r="B37" s="200" t="s">
        <v>152</v>
      </c>
      <c r="C37" s="15">
        <v>47.04</v>
      </c>
      <c r="D37" s="15">
        <v>10</v>
      </c>
      <c r="E37" s="16">
        <f t="shared" si="0"/>
        <v>4.704</v>
      </c>
      <c r="F37" s="17">
        <v>10</v>
      </c>
      <c r="G37" s="68">
        <f t="shared" si="3"/>
        <v>47.04</v>
      </c>
      <c r="H37" s="16">
        <f t="shared" si="2"/>
        <v>54.096</v>
      </c>
      <c r="I37" s="18"/>
      <c r="J37" s="18"/>
      <c r="K37" s="19"/>
      <c r="L37" s="18"/>
      <c r="M37" s="196"/>
    </row>
    <row r="38" spans="1:13" ht="15">
      <c r="A38" s="188" t="s">
        <v>32</v>
      </c>
      <c r="B38" s="200" t="s">
        <v>152</v>
      </c>
      <c r="C38" s="15">
        <v>47.04</v>
      </c>
      <c r="D38" s="15">
        <v>10</v>
      </c>
      <c r="E38" s="16">
        <f aca="true" t="shared" si="4" ref="E38:E52">C38/D38</f>
        <v>4.704</v>
      </c>
      <c r="F38" s="17">
        <v>10</v>
      </c>
      <c r="G38" s="68">
        <f t="shared" si="3"/>
        <v>47.04</v>
      </c>
      <c r="H38" s="16">
        <f t="shared" si="2"/>
        <v>54.096</v>
      </c>
      <c r="I38" s="18"/>
      <c r="J38" s="18"/>
      <c r="K38" s="19"/>
      <c r="L38" s="18"/>
      <c r="M38" s="196"/>
    </row>
    <row r="39" spans="1:13" ht="15.75" thickBot="1">
      <c r="A39" s="188" t="s">
        <v>23</v>
      </c>
      <c r="B39" s="200" t="s">
        <v>153</v>
      </c>
      <c r="C39" s="15">
        <v>47.04</v>
      </c>
      <c r="D39" s="15">
        <v>10</v>
      </c>
      <c r="E39" s="16">
        <f t="shared" si="4"/>
        <v>4.704</v>
      </c>
      <c r="F39" s="17">
        <v>3</v>
      </c>
      <c r="G39" s="68">
        <f t="shared" si="3"/>
        <v>14.111999999999998</v>
      </c>
      <c r="H39" s="16">
        <f t="shared" si="2"/>
        <v>16.228799999999996</v>
      </c>
      <c r="I39" s="18"/>
      <c r="J39" s="18"/>
      <c r="K39" s="19"/>
      <c r="L39" s="18"/>
      <c r="M39" s="196"/>
    </row>
    <row r="40" spans="1:13" ht="15.75" thickBot="1">
      <c r="A40" s="189" t="s">
        <v>93</v>
      </c>
      <c r="B40" s="200" t="s">
        <v>153</v>
      </c>
      <c r="C40" s="15">
        <v>47.04</v>
      </c>
      <c r="D40" s="15">
        <v>10</v>
      </c>
      <c r="E40" s="16">
        <f t="shared" si="4"/>
        <v>4.704</v>
      </c>
      <c r="F40" s="17">
        <v>2</v>
      </c>
      <c r="G40" s="68">
        <f t="shared" si="3"/>
        <v>9.408</v>
      </c>
      <c r="H40" s="16">
        <f>G40*1.15</f>
        <v>10.819199999999999</v>
      </c>
      <c r="I40" s="18"/>
      <c r="J40" s="18"/>
      <c r="K40" s="19"/>
      <c r="L40" s="18"/>
      <c r="M40" s="196"/>
    </row>
    <row r="41" spans="1:13" ht="15">
      <c r="A41" s="189" t="s">
        <v>91</v>
      </c>
      <c r="B41" s="200" t="s">
        <v>153</v>
      </c>
      <c r="C41" s="15">
        <v>47.04</v>
      </c>
      <c r="D41" s="15">
        <v>10</v>
      </c>
      <c r="E41" s="16">
        <f t="shared" si="4"/>
        <v>4.704</v>
      </c>
      <c r="F41" s="17">
        <v>2</v>
      </c>
      <c r="G41" s="68">
        <f t="shared" si="3"/>
        <v>9.408</v>
      </c>
      <c r="H41" s="16">
        <f t="shared" si="2"/>
        <v>10.819199999999999</v>
      </c>
      <c r="I41" s="18"/>
      <c r="J41" s="18"/>
      <c r="K41" s="19"/>
      <c r="L41" s="18"/>
      <c r="M41" s="196"/>
    </row>
    <row r="42" spans="1:13" ht="15.75" thickBot="1">
      <c r="A42" s="188" t="s">
        <v>32</v>
      </c>
      <c r="B42" s="200" t="s">
        <v>153</v>
      </c>
      <c r="C42" s="15">
        <v>47.04</v>
      </c>
      <c r="D42" s="15">
        <v>10</v>
      </c>
      <c r="E42" s="16">
        <f t="shared" si="4"/>
        <v>4.704</v>
      </c>
      <c r="F42" s="17">
        <v>6</v>
      </c>
      <c r="G42" s="68">
        <f t="shared" si="3"/>
        <v>28.223999999999997</v>
      </c>
      <c r="H42" s="16">
        <f t="shared" si="2"/>
        <v>32.45759999999999</v>
      </c>
      <c r="I42" s="18"/>
      <c r="J42" s="18"/>
      <c r="K42" s="19"/>
      <c r="L42" s="18"/>
      <c r="M42" s="196"/>
    </row>
    <row r="43" spans="1:13" ht="15.75" thickBot="1">
      <c r="A43" s="189" t="s">
        <v>29</v>
      </c>
      <c r="B43" s="200" t="s">
        <v>153</v>
      </c>
      <c r="C43" s="15">
        <v>47.04</v>
      </c>
      <c r="D43" s="15">
        <v>10</v>
      </c>
      <c r="E43" s="16">
        <f t="shared" si="4"/>
        <v>4.704</v>
      </c>
      <c r="F43" s="17">
        <v>4</v>
      </c>
      <c r="G43" s="68">
        <f t="shared" si="3"/>
        <v>18.816</v>
      </c>
      <c r="H43" s="16">
        <f t="shared" si="2"/>
        <v>21.638399999999997</v>
      </c>
      <c r="I43" s="18"/>
      <c r="J43" s="18"/>
      <c r="K43" s="19"/>
      <c r="L43" s="18"/>
      <c r="M43" s="196"/>
    </row>
    <row r="44" spans="1:13" ht="15.75" thickBot="1">
      <c r="A44" s="189" t="s">
        <v>144</v>
      </c>
      <c r="B44" s="200" t="s">
        <v>153</v>
      </c>
      <c r="C44" s="15">
        <v>47.04</v>
      </c>
      <c r="D44" s="15">
        <v>10</v>
      </c>
      <c r="E44" s="16">
        <f t="shared" si="4"/>
        <v>4.704</v>
      </c>
      <c r="F44" s="17">
        <v>2</v>
      </c>
      <c r="G44" s="68">
        <f t="shared" si="3"/>
        <v>9.408</v>
      </c>
      <c r="H44" s="16">
        <f t="shared" si="2"/>
        <v>10.819199999999999</v>
      </c>
      <c r="I44" s="18"/>
      <c r="J44" s="18"/>
      <c r="K44" s="19"/>
      <c r="L44" s="18"/>
      <c r="M44" s="196"/>
    </row>
    <row r="45" spans="1:13" ht="15">
      <c r="A45" s="189" t="s">
        <v>9</v>
      </c>
      <c r="B45" s="200" t="s">
        <v>153</v>
      </c>
      <c r="C45" s="15">
        <v>47.04</v>
      </c>
      <c r="D45" s="15">
        <v>10</v>
      </c>
      <c r="E45" s="16">
        <f t="shared" si="4"/>
        <v>4.704</v>
      </c>
      <c r="F45" s="17">
        <v>1</v>
      </c>
      <c r="G45" s="68">
        <f t="shared" si="3"/>
        <v>4.704</v>
      </c>
      <c r="H45" s="16">
        <f t="shared" si="2"/>
        <v>5.409599999999999</v>
      </c>
      <c r="I45" s="18"/>
      <c r="J45" s="18"/>
      <c r="K45" s="19"/>
      <c r="L45" s="18"/>
      <c r="M45" s="196"/>
    </row>
    <row r="46" spans="1:13" ht="15.75" thickBot="1">
      <c r="A46" s="188" t="s">
        <v>23</v>
      </c>
      <c r="B46" s="200" t="s">
        <v>154</v>
      </c>
      <c r="C46" s="15">
        <v>47.04</v>
      </c>
      <c r="D46" s="15">
        <v>10</v>
      </c>
      <c r="E46" s="16">
        <f t="shared" si="4"/>
        <v>4.704</v>
      </c>
      <c r="F46" s="17">
        <v>3</v>
      </c>
      <c r="G46" s="68">
        <f t="shared" si="3"/>
        <v>14.111999999999998</v>
      </c>
      <c r="H46" s="16">
        <f t="shared" si="2"/>
        <v>16.228799999999996</v>
      </c>
      <c r="I46" s="18"/>
      <c r="J46" s="18"/>
      <c r="K46" s="19"/>
      <c r="L46" s="18"/>
      <c r="M46" s="196"/>
    </row>
    <row r="47" spans="1:13" ht="15">
      <c r="A47" s="189" t="s">
        <v>9</v>
      </c>
      <c r="B47" s="200" t="s">
        <v>154</v>
      </c>
      <c r="C47" s="15">
        <v>47.04</v>
      </c>
      <c r="D47" s="15">
        <v>10</v>
      </c>
      <c r="E47" s="16">
        <f t="shared" si="4"/>
        <v>4.704</v>
      </c>
      <c r="F47" s="17">
        <v>7</v>
      </c>
      <c r="G47" s="68">
        <f t="shared" si="3"/>
        <v>32.928</v>
      </c>
      <c r="H47" s="16">
        <f t="shared" si="2"/>
        <v>37.8672</v>
      </c>
      <c r="I47" s="18"/>
      <c r="J47" s="18"/>
      <c r="K47" s="19"/>
      <c r="L47" s="18"/>
      <c r="M47" s="196"/>
    </row>
    <row r="48" spans="1:13" ht="15.75" thickBot="1">
      <c r="A48" s="188" t="s">
        <v>23</v>
      </c>
      <c r="B48" s="200" t="s">
        <v>155</v>
      </c>
      <c r="C48" s="15">
        <v>47.04</v>
      </c>
      <c r="D48" s="15">
        <v>10</v>
      </c>
      <c r="E48" s="16">
        <f t="shared" si="4"/>
        <v>4.704</v>
      </c>
      <c r="F48" s="17">
        <v>3</v>
      </c>
      <c r="G48" s="68">
        <f t="shared" si="3"/>
        <v>14.111999999999998</v>
      </c>
      <c r="H48" s="16">
        <f t="shared" si="2"/>
        <v>16.228799999999996</v>
      </c>
      <c r="I48" s="18"/>
      <c r="J48" s="18"/>
      <c r="K48" s="19"/>
      <c r="L48" s="18"/>
      <c r="M48" s="196"/>
    </row>
    <row r="49" spans="1:13" ht="15.75" thickBot="1">
      <c r="A49" s="189" t="s">
        <v>91</v>
      </c>
      <c r="B49" s="200" t="s">
        <v>155</v>
      </c>
      <c r="C49" s="15">
        <v>47.04</v>
      </c>
      <c r="D49" s="15">
        <v>10</v>
      </c>
      <c r="E49" s="16">
        <f t="shared" si="4"/>
        <v>4.704</v>
      </c>
      <c r="F49" s="17">
        <v>2</v>
      </c>
      <c r="G49" s="68">
        <f t="shared" si="3"/>
        <v>9.408</v>
      </c>
      <c r="H49" s="16">
        <f t="shared" si="2"/>
        <v>10.819199999999999</v>
      </c>
      <c r="I49" s="18"/>
      <c r="J49" s="18"/>
      <c r="K49" s="19"/>
      <c r="L49" s="18"/>
      <c r="M49" s="196"/>
    </row>
    <row r="50" spans="1:13" ht="15.75" thickBot="1">
      <c r="A50" s="189" t="s">
        <v>29</v>
      </c>
      <c r="B50" s="200" t="s">
        <v>155</v>
      </c>
      <c r="C50" s="15">
        <v>47.04</v>
      </c>
      <c r="D50" s="15">
        <v>10</v>
      </c>
      <c r="E50" s="16">
        <f t="shared" si="4"/>
        <v>4.704</v>
      </c>
      <c r="F50" s="17">
        <v>4</v>
      </c>
      <c r="G50" s="68">
        <f t="shared" si="3"/>
        <v>18.816</v>
      </c>
      <c r="H50" s="16">
        <f t="shared" si="2"/>
        <v>21.638399999999997</v>
      </c>
      <c r="I50" s="18"/>
      <c r="J50" s="18"/>
      <c r="K50" s="19"/>
      <c r="L50" s="18"/>
      <c r="M50" s="196"/>
    </row>
    <row r="51" spans="1:13" ht="15">
      <c r="A51" s="189" t="s">
        <v>139</v>
      </c>
      <c r="B51" s="200" t="s">
        <v>155</v>
      </c>
      <c r="C51" s="15">
        <v>47.04</v>
      </c>
      <c r="D51" s="15">
        <v>10</v>
      </c>
      <c r="E51" s="16">
        <f t="shared" si="4"/>
        <v>4.704</v>
      </c>
      <c r="F51" s="17">
        <v>2</v>
      </c>
      <c r="G51" s="68">
        <f t="shared" si="3"/>
        <v>9.408</v>
      </c>
      <c r="H51" s="16">
        <f t="shared" si="2"/>
        <v>10.819199999999999</v>
      </c>
      <c r="I51" s="18"/>
      <c r="J51" s="18"/>
      <c r="K51" s="19"/>
      <c r="L51" s="18"/>
      <c r="M51" s="196"/>
    </row>
    <row r="52" spans="1:13" ht="15">
      <c r="A52" s="188" t="s">
        <v>32</v>
      </c>
      <c r="B52" s="200" t="s">
        <v>155</v>
      </c>
      <c r="C52" s="15">
        <v>47.04</v>
      </c>
      <c r="D52" s="15">
        <v>10</v>
      </c>
      <c r="E52" s="16">
        <f t="shared" si="4"/>
        <v>4.704</v>
      </c>
      <c r="F52" s="17">
        <v>3</v>
      </c>
      <c r="G52" s="68">
        <f t="shared" si="3"/>
        <v>14.111999999999998</v>
      </c>
      <c r="H52" s="16">
        <f t="shared" si="2"/>
        <v>16.228799999999996</v>
      </c>
      <c r="I52" s="18"/>
      <c r="J52" s="18"/>
      <c r="K52" s="19"/>
      <c r="L52" s="18"/>
      <c r="M52" s="196"/>
    </row>
    <row r="53" spans="1:13" ht="15">
      <c r="A53" s="188" t="s">
        <v>18</v>
      </c>
      <c r="B53" s="200" t="s">
        <v>155</v>
      </c>
      <c r="C53" s="15">
        <v>47.04</v>
      </c>
      <c r="D53" s="15">
        <v>10</v>
      </c>
      <c r="E53" s="16">
        <f aca="true" t="shared" si="5" ref="E53:E65">C53/D53</f>
        <v>4.704</v>
      </c>
      <c r="F53" s="17">
        <v>6</v>
      </c>
      <c r="G53" s="68">
        <f aca="true" t="shared" si="6" ref="G53:G65">E53*F53</f>
        <v>28.223999999999997</v>
      </c>
      <c r="H53" s="16">
        <f t="shared" si="2"/>
        <v>32.45759999999999</v>
      </c>
      <c r="I53" s="18"/>
      <c r="J53" s="18"/>
      <c r="K53" s="19"/>
      <c r="L53" s="18"/>
      <c r="M53" s="196"/>
    </row>
    <row r="54" spans="1:13" ht="15.75" thickBot="1">
      <c r="A54" s="188" t="s">
        <v>23</v>
      </c>
      <c r="B54" s="200" t="s">
        <v>156</v>
      </c>
      <c r="C54" s="15">
        <v>47.04</v>
      </c>
      <c r="D54" s="15">
        <v>10</v>
      </c>
      <c r="E54" s="16">
        <f t="shared" si="5"/>
        <v>4.704</v>
      </c>
      <c r="F54" s="17">
        <v>3</v>
      </c>
      <c r="G54" s="68">
        <f t="shared" si="6"/>
        <v>14.111999999999998</v>
      </c>
      <c r="H54" s="16">
        <f t="shared" si="2"/>
        <v>16.228799999999996</v>
      </c>
      <c r="I54" s="18"/>
      <c r="J54" s="18"/>
      <c r="K54" s="19"/>
      <c r="L54" s="18"/>
      <c r="M54" s="196"/>
    </row>
    <row r="55" spans="1:13" ht="15">
      <c r="A55" s="189" t="s">
        <v>9</v>
      </c>
      <c r="B55" s="200" t="s">
        <v>156</v>
      </c>
      <c r="C55" s="15">
        <v>47.04</v>
      </c>
      <c r="D55" s="15">
        <v>10</v>
      </c>
      <c r="E55" s="16">
        <f t="shared" si="5"/>
        <v>4.704</v>
      </c>
      <c r="F55" s="17">
        <v>7</v>
      </c>
      <c r="G55" s="68">
        <f t="shared" si="6"/>
        <v>32.928</v>
      </c>
      <c r="H55" s="16">
        <f t="shared" si="2"/>
        <v>37.8672</v>
      </c>
      <c r="I55" s="18"/>
      <c r="J55" s="18"/>
      <c r="K55" s="19"/>
      <c r="L55" s="18"/>
      <c r="M55" s="196"/>
    </row>
    <row r="56" spans="1:13" ht="15.75" thickBot="1">
      <c r="A56" s="188" t="s">
        <v>23</v>
      </c>
      <c r="B56" s="200" t="s">
        <v>157</v>
      </c>
      <c r="C56" s="15">
        <v>47.04</v>
      </c>
      <c r="D56" s="15">
        <v>10</v>
      </c>
      <c r="E56" s="16">
        <f t="shared" si="5"/>
        <v>4.704</v>
      </c>
      <c r="F56" s="17">
        <v>3</v>
      </c>
      <c r="G56" s="68">
        <f t="shared" si="6"/>
        <v>14.111999999999998</v>
      </c>
      <c r="H56" s="16">
        <f t="shared" si="2"/>
        <v>16.228799999999996</v>
      </c>
      <c r="I56" s="18"/>
      <c r="J56" s="18"/>
      <c r="K56" s="19"/>
      <c r="L56" s="18"/>
      <c r="M56" s="196"/>
    </row>
    <row r="57" spans="1:13" ht="15.75" thickBot="1">
      <c r="A57" s="189" t="s">
        <v>91</v>
      </c>
      <c r="B57" s="200" t="s">
        <v>157</v>
      </c>
      <c r="C57" s="15">
        <v>47.04</v>
      </c>
      <c r="D57" s="15">
        <v>10</v>
      </c>
      <c r="E57" s="16">
        <f t="shared" si="5"/>
        <v>4.704</v>
      </c>
      <c r="F57" s="17">
        <v>2</v>
      </c>
      <c r="G57" s="68">
        <f t="shared" si="6"/>
        <v>9.408</v>
      </c>
      <c r="H57" s="16">
        <f t="shared" si="2"/>
        <v>10.819199999999999</v>
      </c>
      <c r="I57" s="18"/>
      <c r="J57" s="18"/>
      <c r="K57" s="19"/>
      <c r="L57" s="18"/>
      <c r="M57" s="196"/>
    </row>
    <row r="58" spans="1:13" ht="15.75" thickBot="1">
      <c r="A58" s="189" t="s">
        <v>29</v>
      </c>
      <c r="B58" s="200" t="s">
        <v>157</v>
      </c>
      <c r="C58" s="15">
        <v>47.04</v>
      </c>
      <c r="D58" s="15">
        <v>10</v>
      </c>
      <c r="E58" s="16">
        <f t="shared" si="5"/>
        <v>4.704</v>
      </c>
      <c r="F58" s="17">
        <v>4</v>
      </c>
      <c r="G58" s="68">
        <f t="shared" si="6"/>
        <v>18.816</v>
      </c>
      <c r="H58" s="16">
        <f t="shared" si="2"/>
        <v>21.638399999999997</v>
      </c>
      <c r="I58" s="18"/>
      <c r="J58" s="18"/>
      <c r="K58" s="19"/>
      <c r="L58" s="18"/>
      <c r="M58" s="196"/>
    </row>
    <row r="59" spans="1:13" ht="15">
      <c r="A59" s="189" t="s">
        <v>144</v>
      </c>
      <c r="B59" s="200" t="s">
        <v>157</v>
      </c>
      <c r="C59" s="15">
        <v>47.04</v>
      </c>
      <c r="D59" s="15">
        <v>10</v>
      </c>
      <c r="E59" s="16">
        <f t="shared" si="5"/>
        <v>4.704</v>
      </c>
      <c r="F59" s="17">
        <v>3</v>
      </c>
      <c r="G59" s="68">
        <f t="shared" si="6"/>
        <v>14.111999999999998</v>
      </c>
      <c r="H59" s="16">
        <f t="shared" si="2"/>
        <v>16.228799999999996</v>
      </c>
      <c r="I59" s="18"/>
      <c r="J59" s="18"/>
      <c r="K59" s="19"/>
      <c r="L59" s="18"/>
      <c r="M59" s="196"/>
    </row>
    <row r="60" spans="1:13" ht="15.75" thickBot="1">
      <c r="A60" s="188" t="s">
        <v>18</v>
      </c>
      <c r="B60" s="200" t="s">
        <v>157</v>
      </c>
      <c r="C60" s="15">
        <v>47.04</v>
      </c>
      <c r="D60" s="15">
        <v>10</v>
      </c>
      <c r="E60" s="16">
        <f t="shared" si="5"/>
        <v>4.704</v>
      </c>
      <c r="F60" s="17">
        <v>4</v>
      </c>
      <c r="G60" s="68">
        <f t="shared" si="6"/>
        <v>18.816</v>
      </c>
      <c r="H60" s="16">
        <f t="shared" si="2"/>
        <v>21.638399999999997</v>
      </c>
      <c r="I60" s="18"/>
      <c r="J60" s="18"/>
      <c r="K60" s="19"/>
      <c r="L60" s="18"/>
      <c r="M60" s="196"/>
    </row>
    <row r="61" spans="1:13" ht="15">
      <c r="A61" s="189" t="s">
        <v>9</v>
      </c>
      <c r="B61" s="200" t="s">
        <v>157</v>
      </c>
      <c r="C61" s="15">
        <v>47.04</v>
      </c>
      <c r="D61" s="15">
        <v>10</v>
      </c>
      <c r="E61" s="16">
        <f>C61/D61</f>
        <v>4.704</v>
      </c>
      <c r="F61" s="17">
        <v>4</v>
      </c>
      <c r="G61" s="68">
        <f>E61*F61</f>
        <v>18.816</v>
      </c>
      <c r="H61" s="16">
        <f t="shared" si="2"/>
        <v>21.638399999999997</v>
      </c>
      <c r="I61" s="18"/>
      <c r="J61" s="18"/>
      <c r="K61" s="19"/>
      <c r="L61" s="18"/>
      <c r="M61" s="196"/>
    </row>
    <row r="62" spans="1:13" ht="15.75" thickBot="1">
      <c r="A62" s="188" t="s">
        <v>32</v>
      </c>
      <c r="B62" s="200" t="s">
        <v>158</v>
      </c>
      <c r="C62" s="15">
        <v>47.04</v>
      </c>
      <c r="D62" s="15">
        <v>10</v>
      </c>
      <c r="E62" s="16">
        <f>C62/D62</f>
        <v>4.704</v>
      </c>
      <c r="F62" s="17">
        <v>10</v>
      </c>
      <c r="G62" s="68">
        <f>E62*F62</f>
        <v>47.04</v>
      </c>
      <c r="H62" s="16">
        <f t="shared" si="2"/>
        <v>54.096</v>
      </c>
      <c r="I62" s="18"/>
      <c r="J62" s="18"/>
      <c r="K62" s="19"/>
      <c r="L62" s="18"/>
      <c r="M62" s="196"/>
    </row>
    <row r="63" spans="1:13" ht="15.75" thickBot="1">
      <c r="A63" s="189" t="s">
        <v>29</v>
      </c>
      <c r="B63" s="200" t="s">
        <v>159</v>
      </c>
      <c r="C63" s="15">
        <v>47.04</v>
      </c>
      <c r="D63" s="15">
        <v>10</v>
      </c>
      <c r="E63" s="16">
        <f>C63/D63</f>
        <v>4.704</v>
      </c>
      <c r="F63" s="17">
        <v>4</v>
      </c>
      <c r="G63" s="68">
        <f>E63*F63</f>
        <v>18.816</v>
      </c>
      <c r="H63" s="16">
        <f t="shared" si="2"/>
        <v>21.638399999999997</v>
      </c>
      <c r="I63" s="18"/>
      <c r="J63" s="18"/>
      <c r="K63" s="19"/>
      <c r="L63" s="18"/>
      <c r="M63" s="196"/>
    </row>
    <row r="64" spans="1:13" ht="15">
      <c r="A64" s="189" t="s">
        <v>144</v>
      </c>
      <c r="B64" s="200" t="s">
        <v>159</v>
      </c>
      <c r="C64" s="15">
        <v>47.04</v>
      </c>
      <c r="D64" s="15">
        <v>10</v>
      </c>
      <c r="E64" s="16">
        <f>C64/D64</f>
        <v>4.704</v>
      </c>
      <c r="F64" s="17">
        <v>3</v>
      </c>
      <c r="G64" s="68">
        <f>E64*F64</f>
        <v>14.111999999999998</v>
      </c>
      <c r="H64" s="16">
        <f t="shared" si="2"/>
        <v>16.228799999999996</v>
      </c>
      <c r="I64" s="18"/>
      <c r="J64" s="18"/>
      <c r="K64" s="19"/>
      <c r="L64" s="18"/>
      <c r="M64" s="196"/>
    </row>
    <row r="65" spans="1:13" ht="15.75" thickBot="1">
      <c r="A65" t="s">
        <v>23</v>
      </c>
      <c r="B65" s="200" t="s">
        <v>159</v>
      </c>
      <c r="C65" s="15">
        <v>47.04</v>
      </c>
      <c r="D65" s="15">
        <v>10</v>
      </c>
      <c r="E65" s="16">
        <f t="shared" si="5"/>
        <v>4.704</v>
      </c>
      <c r="F65" s="17">
        <v>3</v>
      </c>
      <c r="G65" s="68">
        <f t="shared" si="6"/>
        <v>14.111999999999998</v>
      </c>
      <c r="H65" s="16">
        <f t="shared" si="2"/>
        <v>16.228799999999996</v>
      </c>
      <c r="I65" s="18"/>
      <c r="J65" s="18"/>
      <c r="K65" s="19"/>
      <c r="L65" s="18"/>
      <c r="M65" s="196"/>
    </row>
    <row r="66" spans="1:13" ht="15">
      <c r="A66" s="189" t="s">
        <v>93</v>
      </c>
      <c r="B66" s="200" t="s">
        <v>160</v>
      </c>
      <c r="C66" s="15">
        <v>47.04</v>
      </c>
      <c r="D66" s="15">
        <v>10</v>
      </c>
      <c r="E66" s="16">
        <f aca="true" t="shared" si="7" ref="E66:E82">C66/D66</f>
        <v>4.704</v>
      </c>
      <c r="F66" s="17">
        <v>2</v>
      </c>
      <c r="G66" s="68">
        <f aca="true" t="shared" si="8" ref="G66:G82">E66*F66</f>
        <v>9.408</v>
      </c>
      <c r="H66" s="16">
        <f t="shared" si="2"/>
        <v>10.819199999999999</v>
      </c>
      <c r="I66" s="18"/>
      <c r="J66" s="18"/>
      <c r="K66" s="19"/>
      <c r="L66" s="18"/>
      <c r="M66" s="196"/>
    </row>
    <row r="67" spans="1:13" ht="15.75" thickBot="1">
      <c r="A67" s="188" t="s">
        <v>32</v>
      </c>
      <c r="B67" s="200" t="s">
        <v>160</v>
      </c>
      <c r="C67" s="15">
        <v>47.04</v>
      </c>
      <c r="D67" s="15">
        <v>10</v>
      </c>
      <c r="E67" s="16">
        <f t="shared" si="7"/>
        <v>4.704</v>
      </c>
      <c r="F67" s="17">
        <v>2</v>
      </c>
      <c r="G67" s="68">
        <f t="shared" si="8"/>
        <v>9.408</v>
      </c>
      <c r="H67" s="16">
        <f t="shared" si="2"/>
        <v>10.819199999999999</v>
      </c>
      <c r="I67" s="18"/>
      <c r="J67" s="18"/>
      <c r="K67" s="19"/>
      <c r="L67" s="18"/>
      <c r="M67" s="196"/>
    </row>
    <row r="68" spans="1:13" ht="15.75" thickBot="1">
      <c r="A68" s="189" t="s">
        <v>91</v>
      </c>
      <c r="B68" s="200" t="s">
        <v>160</v>
      </c>
      <c r="C68" s="15">
        <v>47.04</v>
      </c>
      <c r="D68" s="15">
        <v>10</v>
      </c>
      <c r="E68" s="16">
        <f t="shared" si="7"/>
        <v>4.704</v>
      </c>
      <c r="F68" s="17">
        <v>4</v>
      </c>
      <c r="G68" s="68">
        <f t="shared" si="8"/>
        <v>18.816</v>
      </c>
      <c r="H68" s="16">
        <f t="shared" si="2"/>
        <v>21.638399999999997</v>
      </c>
      <c r="I68" s="18"/>
      <c r="J68" s="18"/>
      <c r="K68" s="19"/>
      <c r="L68" s="18"/>
      <c r="M68" s="196"/>
    </row>
    <row r="69" spans="1:13" ht="15.75" thickBot="1">
      <c r="A69" s="189" t="s">
        <v>9</v>
      </c>
      <c r="B69" s="200" t="s">
        <v>160</v>
      </c>
      <c r="C69" s="15">
        <v>47.04</v>
      </c>
      <c r="D69" s="15">
        <v>10</v>
      </c>
      <c r="E69" s="16">
        <f t="shared" si="7"/>
        <v>4.704</v>
      </c>
      <c r="F69" s="17">
        <v>2</v>
      </c>
      <c r="G69" s="68">
        <f t="shared" si="8"/>
        <v>9.408</v>
      </c>
      <c r="H69" s="16">
        <f t="shared" si="2"/>
        <v>10.819199999999999</v>
      </c>
      <c r="I69" s="18"/>
      <c r="J69" s="18"/>
      <c r="K69" s="19"/>
      <c r="L69" s="18"/>
      <c r="M69" s="196"/>
    </row>
    <row r="70" spans="1:13" ht="15.75" thickBot="1">
      <c r="A70" s="189" t="s">
        <v>93</v>
      </c>
      <c r="B70" s="200" t="s">
        <v>161</v>
      </c>
      <c r="C70" s="15">
        <v>47.04</v>
      </c>
      <c r="D70" s="15">
        <v>10</v>
      </c>
      <c r="E70" s="16">
        <f t="shared" si="7"/>
        <v>4.704</v>
      </c>
      <c r="F70" s="17">
        <v>3</v>
      </c>
      <c r="G70" s="68">
        <f t="shared" si="8"/>
        <v>14.111999999999998</v>
      </c>
      <c r="H70" s="16">
        <f t="shared" si="2"/>
        <v>16.228799999999996</v>
      </c>
      <c r="I70" s="18"/>
      <c r="J70" s="18"/>
      <c r="K70" s="19"/>
      <c r="L70" s="18"/>
      <c r="M70" s="196"/>
    </row>
    <row r="71" spans="1:13" ht="15.75" thickBot="1">
      <c r="A71" s="189" t="s">
        <v>29</v>
      </c>
      <c r="B71" s="200" t="s">
        <v>161</v>
      </c>
      <c r="C71" s="15">
        <v>47.04</v>
      </c>
      <c r="D71" s="15">
        <v>10</v>
      </c>
      <c r="E71" s="16">
        <f t="shared" si="7"/>
        <v>4.704</v>
      </c>
      <c r="F71" s="17">
        <v>4</v>
      </c>
      <c r="G71" s="68">
        <f t="shared" si="8"/>
        <v>18.816</v>
      </c>
      <c r="H71" s="16">
        <f t="shared" si="2"/>
        <v>21.638399999999997</v>
      </c>
      <c r="I71" s="18"/>
      <c r="J71" s="18"/>
      <c r="K71" s="19"/>
      <c r="L71" s="18"/>
      <c r="M71" s="196"/>
    </row>
    <row r="72" spans="1:13" ht="15.75" thickBot="1">
      <c r="A72" s="189" t="s">
        <v>9</v>
      </c>
      <c r="B72" s="200" t="s">
        <v>161</v>
      </c>
      <c r="C72" s="15">
        <v>47.04</v>
      </c>
      <c r="D72" s="15">
        <v>10</v>
      </c>
      <c r="E72" s="16">
        <f t="shared" si="7"/>
        <v>4.704</v>
      </c>
      <c r="F72" s="17">
        <v>3</v>
      </c>
      <c r="G72" s="68">
        <f t="shared" si="8"/>
        <v>14.111999999999998</v>
      </c>
      <c r="H72" s="16">
        <f t="shared" si="2"/>
        <v>16.228799999999996</v>
      </c>
      <c r="I72" s="18"/>
      <c r="J72" s="18"/>
      <c r="K72" s="19"/>
      <c r="L72" s="18"/>
      <c r="M72" s="196"/>
    </row>
    <row r="73" spans="1:13" ht="15">
      <c r="A73" s="189" t="s">
        <v>93</v>
      </c>
      <c r="B73" s="200" t="s">
        <v>162</v>
      </c>
      <c r="C73" s="15">
        <v>47.04</v>
      </c>
      <c r="D73" s="15">
        <v>10</v>
      </c>
      <c r="E73" s="16">
        <f t="shared" si="7"/>
        <v>4.704</v>
      </c>
      <c r="F73" s="17">
        <v>3</v>
      </c>
      <c r="G73" s="68">
        <f t="shared" si="8"/>
        <v>14.111999999999998</v>
      </c>
      <c r="H73" s="16">
        <f t="shared" si="2"/>
        <v>16.228799999999996</v>
      </c>
      <c r="I73" s="34"/>
      <c r="J73" s="34"/>
      <c r="K73" s="35"/>
      <c r="L73" s="34"/>
      <c r="M73" s="203"/>
    </row>
    <row r="74" spans="1:13" ht="15.75" thickBot="1">
      <c r="A74" s="188" t="s">
        <v>32</v>
      </c>
      <c r="B74" s="200" t="s">
        <v>162</v>
      </c>
      <c r="C74" s="15">
        <v>47.04</v>
      </c>
      <c r="D74" s="15">
        <v>10</v>
      </c>
      <c r="E74" s="16">
        <f t="shared" si="7"/>
        <v>4.704</v>
      </c>
      <c r="F74" s="17">
        <v>10</v>
      </c>
      <c r="G74" s="68">
        <f t="shared" si="8"/>
        <v>47.04</v>
      </c>
      <c r="H74" s="16">
        <f t="shared" si="2"/>
        <v>54.096</v>
      </c>
      <c r="I74" s="34"/>
      <c r="J74" s="34"/>
      <c r="K74" s="35"/>
      <c r="L74" s="34"/>
      <c r="M74" s="203"/>
    </row>
    <row r="75" spans="1:13" ht="15">
      <c r="A75" s="189" t="s">
        <v>91</v>
      </c>
      <c r="B75" s="200" t="s">
        <v>162</v>
      </c>
      <c r="C75" s="15">
        <v>47.04</v>
      </c>
      <c r="D75" s="15">
        <v>10</v>
      </c>
      <c r="E75" s="16">
        <f t="shared" si="7"/>
        <v>4.704</v>
      </c>
      <c r="F75" s="17">
        <v>4</v>
      </c>
      <c r="G75" s="68">
        <f t="shared" si="8"/>
        <v>18.816</v>
      </c>
      <c r="H75" s="16">
        <f t="shared" si="2"/>
        <v>21.638399999999997</v>
      </c>
      <c r="I75" s="34"/>
      <c r="J75" s="34"/>
      <c r="K75" s="35"/>
      <c r="L75" s="34"/>
      <c r="M75" s="203"/>
    </row>
    <row r="76" spans="1:13" ht="15">
      <c r="A76" s="188" t="s">
        <v>18</v>
      </c>
      <c r="B76" s="200" t="s">
        <v>162</v>
      </c>
      <c r="C76" s="15">
        <v>47.04</v>
      </c>
      <c r="D76" s="15">
        <v>10</v>
      </c>
      <c r="E76" s="16">
        <f t="shared" si="7"/>
        <v>4.704</v>
      </c>
      <c r="F76" s="17">
        <v>4</v>
      </c>
      <c r="G76" s="68">
        <f t="shared" si="8"/>
        <v>18.816</v>
      </c>
      <c r="H76" s="16">
        <f t="shared" si="2"/>
        <v>21.638399999999997</v>
      </c>
      <c r="I76" s="34"/>
      <c r="J76" s="34"/>
      <c r="K76" s="35"/>
      <c r="L76" s="34"/>
      <c r="M76" s="203"/>
    </row>
    <row r="77" spans="1:13" ht="15.75" thickBot="1">
      <c r="A77" s="188" t="s">
        <v>9</v>
      </c>
      <c r="B77" s="200" t="s">
        <v>162</v>
      </c>
      <c r="C77" s="15">
        <v>47.04</v>
      </c>
      <c r="D77" s="15">
        <v>10</v>
      </c>
      <c r="E77" s="16">
        <f t="shared" si="7"/>
        <v>4.704</v>
      </c>
      <c r="F77" s="17">
        <v>9</v>
      </c>
      <c r="G77" s="68">
        <f t="shared" si="8"/>
        <v>42.336</v>
      </c>
      <c r="H77" s="16">
        <f t="shared" si="2"/>
        <v>48.68639999999999</v>
      </c>
      <c r="I77" s="34"/>
      <c r="J77" s="34"/>
      <c r="K77" s="35"/>
      <c r="L77" s="34"/>
      <c r="M77" s="203"/>
    </row>
    <row r="78" spans="1:13" ht="15">
      <c r="A78" s="189" t="s">
        <v>29</v>
      </c>
      <c r="B78" s="200" t="s">
        <v>163</v>
      </c>
      <c r="C78" s="15">
        <v>47.04</v>
      </c>
      <c r="D78" s="15">
        <v>10</v>
      </c>
      <c r="E78" s="16">
        <f t="shared" si="7"/>
        <v>4.704</v>
      </c>
      <c r="F78" s="17">
        <v>4</v>
      </c>
      <c r="G78" s="68">
        <f t="shared" si="8"/>
        <v>18.816</v>
      </c>
      <c r="H78" s="16">
        <f t="shared" si="2"/>
        <v>21.638399999999997</v>
      </c>
      <c r="I78" s="34"/>
      <c r="J78" s="34"/>
      <c r="K78" s="35"/>
      <c r="L78" s="34"/>
      <c r="M78" s="203"/>
    </row>
    <row r="79" spans="1:13" ht="15.75" thickBot="1">
      <c r="A79" s="188" t="s">
        <v>18</v>
      </c>
      <c r="B79" s="200" t="s">
        <v>163</v>
      </c>
      <c r="C79" s="15">
        <v>47.04</v>
      </c>
      <c r="D79" s="15">
        <v>10</v>
      </c>
      <c r="E79" s="16">
        <f t="shared" si="7"/>
        <v>4.704</v>
      </c>
      <c r="F79" s="17">
        <v>6</v>
      </c>
      <c r="G79" s="68">
        <f t="shared" si="8"/>
        <v>28.223999999999997</v>
      </c>
      <c r="H79" s="16">
        <f t="shared" si="2"/>
        <v>32.45759999999999</v>
      </c>
      <c r="I79" s="34"/>
      <c r="J79" s="34"/>
      <c r="K79" s="35"/>
      <c r="L79" s="34"/>
      <c r="M79" s="203"/>
    </row>
    <row r="80" spans="1:13" ht="15.75" thickBot="1">
      <c r="A80" s="189" t="s">
        <v>29</v>
      </c>
      <c r="B80" s="200" t="s">
        <v>164</v>
      </c>
      <c r="C80" s="15">
        <v>47.04</v>
      </c>
      <c r="D80" s="15">
        <v>10</v>
      </c>
      <c r="E80" s="16">
        <f t="shared" si="7"/>
        <v>4.704</v>
      </c>
      <c r="F80" s="17">
        <v>4</v>
      </c>
      <c r="G80" s="68">
        <f t="shared" si="8"/>
        <v>18.816</v>
      </c>
      <c r="H80" s="16">
        <f t="shared" si="2"/>
        <v>21.638399999999997</v>
      </c>
      <c r="I80" s="34"/>
      <c r="J80" s="34"/>
      <c r="K80" s="35"/>
      <c r="L80" s="34"/>
      <c r="M80" s="203"/>
    </row>
    <row r="81" spans="1:13" ht="15">
      <c r="A81" s="189" t="s">
        <v>144</v>
      </c>
      <c r="B81" s="200" t="s">
        <v>164</v>
      </c>
      <c r="C81" s="15">
        <v>47.04</v>
      </c>
      <c r="D81" s="15">
        <v>10</v>
      </c>
      <c r="E81" s="16">
        <f t="shared" si="7"/>
        <v>4.704</v>
      </c>
      <c r="F81" s="17">
        <v>3</v>
      </c>
      <c r="G81" s="68">
        <f t="shared" si="8"/>
        <v>14.111999999999998</v>
      </c>
      <c r="H81" s="16">
        <f t="shared" si="2"/>
        <v>16.228799999999996</v>
      </c>
      <c r="I81" s="34"/>
      <c r="J81" s="34"/>
      <c r="K81" s="35"/>
      <c r="L81" s="34"/>
      <c r="M81" s="203"/>
    </row>
    <row r="82" spans="1:13" ht="15">
      <c r="A82" t="s">
        <v>23</v>
      </c>
      <c r="B82" s="200" t="s">
        <v>164</v>
      </c>
      <c r="C82" s="15">
        <v>47.04</v>
      </c>
      <c r="D82" s="15">
        <v>10</v>
      </c>
      <c r="E82" s="16">
        <f t="shared" si="7"/>
        <v>4.704</v>
      </c>
      <c r="F82" s="17">
        <v>3</v>
      </c>
      <c r="G82" s="68">
        <f t="shared" si="8"/>
        <v>14.111999999999998</v>
      </c>
      <c r="H82" s="16">
        <f t="shared" si="2"/>
        <v>16.228799999999996</v>
      </c>
      <c r="I82" s="34"/>
      <c r="J82" s="34"/>
      <c r="K82" s="35"/>
      <c r="L82" s="34"/>
      <c r="M82" s="203"/>
    </row>
    <row r="83" spans="1:13" ht="15.75" thickBot="1">
      <c r="A83" s="188" t="s">
        <v>18</v>
      </c>
      <c r="B83" s="200" t="s">
        <v>164</v>
      </c>
      <c r="C83" s="15">
        <v>47.04</v>
      </c>
      <c r="D83" s="15">
        <v>10</v>
      </c>
      <c r="E83" s="16">
        <f aca="true" t="shared" si="9" ref="E83:E93">C83/D83</f>
        <v>4.704</v>
      </c>
      <c r="F83" s="17">
        <v>10</v>
      </c>
      <c r="G83" s="68">
        <f aca="true" t="shared" si="10" ref="G83:G93">E83*F83</f>
        <v>47.04</v>
      </c>
      <c r="H83" s="16">
        <f t="shared" si="2"/>
        <v>54.096</v>
      </c>
      <c r="I83" s="34"/>
      <c r="J83" s="34"/>
      <c r="K83" s="35"/>
      <c r="L83" s="34"/>
      <c r="M83" s="203"/>
    </row>
    <row r="84" spans="1:13" ht="15.75" thickBot="1">
      <c r="A84" s="189" t="s">
        <v>29</v>
      </c>
      <c r="B84" s="200" t="s">
        <v>165</v>
      </c>
      <c r="C84" s="15">
        <v>47.04</v>
      </c>
      <c r="D84" s="15">
        <v>10</v>
      </c>
      <c r="E84" s="16">
        <f>C84/D84</f>
        <v>4.704</v>
      </c>
      <c r="F84" s="17">
        <v>4</v>
      </c>
      <c r="G84" s="68">
        <f t="shared" si="10"/>
        <v>18.816</v>
      </c>
      <c r="H84" s="16">
        <f t="shared" si="2"/>
        <v>21.638399999999997</v>
      </c>
      <c r="I84" s="34"/>
      <c r="J84" s="34"/>
      <c r="K84" s="35"/>
      <c r="L84" s="34"/>
      <c r="M84" s="203"/>
    </row>
    <row r="85" spans="1:13" ht="15.75" thickBot="1">
      <c r="A85" s="189" t="s">
        <v>144</v>
      </c>
      <c r="B85" s="200" t="s">
        <v>165</v>
      </c>
      <c r="C85" s="15">
        <v>47.04</v>
      </c>
      <c r="D85" s="15">
        <v>10</v>
      </c>
      <c r="E85" s="16">
        <f t="shared" si="9"/>
        <v>4.704</v>
      </c>
      <c r="F85" s="17">
        <v>2</v>
      </c>
      <c r="G85" s="68">
        <f t="shared" si="10"/>
        <v>9.408</v>
      </c>
      <c r="H85" s="16">
        <f t="shared" si="2"/>
        <v>10.819199999999999</v>
      </c>
      <c r="I85" s="34"/>
      <c r="J85" s="34"/>
      <c r="K85" s="35"/>
      <c r="L85" s="34"/>
      <c r="M85" s="203"/>
    </row>
    <row r="86" spans="1:13" ht="15.75" thickBot="1">
      <c r="A86" s="189" t="s">
        <v>9</v>
      </c>
      <c r="B86" s="200" t="s">
        <v>165</v>
      </c>
      <c r="C86" s="15">
        <v>47.04</v>
      </c>
      <c r="D86" s="15">
        <v>10</v>
      </c>
      <c r="E86" s="16">
        <f t="shared" si="9"/>
        <v>4.704</v>
      </c>
      <c r="F86" s="17">
        <v>4</v>
      </c>
      <c r="G86" s="68">
        <f t="shared" si="10"/>
        <v>18.816</v>
      </c>
      <c r="H86" s="16">
        <f t="shared" si="2"/>
        <v>21.638399999999997</v>
      </c>
      <c r="I86" s="34"/>
      <c r="J86" s="34"/>
      <c r="K86" s="35"/>
      <c r="L86" s="34"/>
      <c r="M86" s="203"/>
    </row>
    <row r="87" spans="1:13" ht="15.75" thickBot="1">
      <c r="A87" s="189" t="s">
        <v>29</v>
      </c>
      <c r="B87" s="200" t="s">
        <v>166</v>
      </c>
      <c r="C87" s="15">
        <v>47.04</v>
      </c>
      <c r="D87" s="15">
        <v>10</v>
      </c>
      <c r="E87" s="16">
        <f t="shared" si="9"/>
        <v>4.704</v>
      </c>
      <c r="F87" s="17">
        <v>4</v>
      </c>
      <c r="G87" s="68">
        <f t="shared" si="10"/>
        <v>18.816</v>
      </c>
      <c r="H87" s="16">
        <f t="shared" si="2"/>
        <v>21.638399999999997</v>
      </c>
      <c r="I87" s="34"/>
      <c r="J87" s="34"/>
      <c r="K87" s="35"/>
      <c r="L87" s="34"/>
      <c r="M87" s="203"/>
    </row>
    <row r="88" spans="1:13" ht="15.75" thickBot="1">
      <c r="A88" s="189" t="s">
        <v>9</v>
      </c>
      <c r="B88" s="200" t="s">
        <v>166</v>
      </c>
      <c r="C88" s="15">
        <v>47.04</v>
      </c>
      <c r="D88" s="15">
        <v>10</v>
      </c>
      <c r="E88" s="16">
        <f t="shared" si="9"/>
        <v>4.704</v>
      </c>
      <c r="F88" s="17">
        <v>6</v>
      </c>
      <c r="G88" s="68">
        <f t="shared" si="10"/>
        <v>28.223999999999997</v>
      </c>
      <c r="H88" s="16">
        <f t="shared" si="2"/>
        <v>32.45759999999999</v>
      </c>
      <c r="I88" s="34"/>
      <c r="J88" s="34"/>
      <c r="K88" s="35"/>
      <c r="L88" s="34"/>
      <c r="M88" s="203"/>
    </row>
    <row r="89" spans="1:13" ht="15.75" thickBot="1">
      <c r="A89" s="189" t="s">
        <v>29</v>
      </c>
      <c r="B89" s="200" t="s">
        <v>167</v>
      </c>
      <c r="C89" s="15">
        <v>47.04</v>
      </c>
      <c r="D89" s="15">
        <v>10</v>
      </c>
      <c r="E89" s="16">
        <f t="shared" si="9"/>
        <v>4.704</v>
      </c>
      <c r="F89" s="17">
        <v>4</v>
      </c>
      <c r="G89" s="68">
        <f t="shared" si="10"/>
        <v>18.816</v>
      </c>
      <c r="H89" s="16">
        <f t="shared" si="2"/>
        <v>21.638399999999997</v>
      </c>
      <c r="I89" s="34"/>
      <c r="J89" s="34"/>
      <c r="K89" s="35"/>
      <c r="L89" s="34"/>
      <c r="M89" s="203"/>
    </row>
    <row r="90" spans="1:13" ht="15.75" thickBot="1">
      <c r="A90" s="189" t="s">
        <v>9</v>
      </c>
      <c r="B90" s="200" t="s">
        <v>167</v>
      </c>
      <c r="C90" s="15">
        <v>47.04</v>
      </c>
      <c r="D90" s="202">
        <v>10</v>
      </c>
      <c r="E90" s="16">
        <f t="shared" si="9"/>
        <v>4.704</v>
      </c>
      <c r="F90" s="17">
        <v>6</v>
      </c>
      <c r="G90" s="68">
        <f t="shared" si="10"/>
        <v>28.223999999999997</v>
      </c>
      <c r="H90" s="16">
        <f t="shared" si="2"/>
        <v>32.45759999999999</v>
      </c>
      <c r="I90" s="34"/>
      <c r="J90" s="34"/>
      <c r="K90" s="35"/>
      <c r="L90" s="34"/>
      <c r="M90" s="203"/>
    </row>
    <row r="91" spans="1:13" ht="15.75" thickBot="1">
      <c r="A91" s="189" t="s">
        <v>29</v>
      </c>
      <c r="B91" s="200" t="s">
        <v>168</v>
      </c>
      <c r="C91" s="15">
        <v>47.04</v>
      </c>
      <c r="D91" s="15">
        <v>10</v>
      </c>
      <c r="E91" s="16">
        <f t="shared" si="9"/>
        <v>4.704</v>
      </c>
      <c r="F91" s="17">
        <v>4</v>
      </c>
      <c r="G91" s="68">
        <f t="shared" si="10"/>
        <v>18.816</v>
      </c>
      <c r="H91" s="16">
        <f t="shared" si="2"/>
        <v>21.638399999999997</v>
      </c>
      <c r="I91" s="34"/>
      <c r="J91" s="34"/>
      <c r="K91" s="35"/>
      <c r="L91" s="34"/>
      <c r="M91" s="203"/>
    </row>
    <row r="92" spans="1:13" ht="15.75" thickBot="1">
      <c r="A92" s="189" t="s">
        <v>9</v>
      </c>
      <c r="B92" s="200" t="s">
        <v>168</v>
      </c>
      <c r="C92" s="15">
        <v>47.04</v>
      </c>
      <c r="D92" s="202">
        <v>10</v>
      </c>
      <c r="E92" s="16">
        <f t="shared" si="9"/>
        <v>4.704</v>
      </c>
      <c r="F92" s="17">
        <v>6</v>
      </c>
      <c r="G92" s="68">
        <f t="shared" si="10"/>
        <v>28.223999999999997</v>
      </c>
      <c r="H92" s="16">
        <f t="shared" si="2"/>
        <v>32.45759999999999</v>
      </c>
      <c r="I92" s="34"/>
      <c r="J92" s="34"/>
      <c r="K92" s="35"/>
      <c r="L92" s="34"/>
      <c r="M92" s="203"/>
    </row>
    <row r="93" spans="1:13" ht="15.75" thickBot="1">
      <c r="A93" s="189" t="s">
        <v>29</v>
      </c>
      <c r="B93" s="200" t="s">
        <v>169</v>
      </c>
      <c r="C93" s="15">
        <v>47.04</v>
      </c>
      <c r="D93" s="15">
        <v>10</v>
      </c>
      <c r="E93" s="16">
        <f t="shared" si="9"/>
        <v>4.704</v>
      </c>
      <c r="F93" s="17">
        <v>4</v>
      </c>
      <c r="G93" s="68">
        <f t="shared" si="10"/>
        <v>18.816</v>
      </c>
      <c r="H93" s="16">
        <f t="shared" si="2"/>
        <v>21.638399999999997</v>
      </c>
      <c r="I93" s="34"/>
      <c r="J93" s="34"/>
      <c r="K93" s="35"/>
      <c r="L93" s="34"/>
      <c r="M93" s="203"/>
    </row>
    <row r="94" spans="1:13" ht="15.75" thickBot="1">
      <c r="A94" s="189" t="s">
        <v>9</v>
      </c>
      <c r="B94" s="200" t="s">
        <v>169</v>
      </c>
      <c r="C94" s="15">
        <v>47.04</v>
      </c>
      <c r="D94" s="202">
        <v>10</v>
      </c>
      <c r="E94" s="16">
        <f aca="true" t="shared" si="11" ref="E94:E127">C94/D94</f>
        <v>4.704</v>
      </c>
      <c r="F94" s="17">
        <v>6</v>
      </c>
      <c r="G94" s="68">
        <f aca="true" t="shared" si="12" ref="G94:G120">E94*F94</f>
        <v>28.223999999999997</v>
      </c>
      <c r="H94" s="16">
        <f t="shared" si="2"/>
        <v>32.45759999999999</v>
      </c>
      <c r="I94" s="34"/>
      <c r="J94" s="34"/>
      <c r="K94" s="35"/>
      <c r="L94" s="34"/>
      <c r="M94" s="203"/>
    </row>
    <row r="95" spans="1:13" ht="15.75" thickBot="1">
      <c r="A95" s="189" t="s">
        <v>29</v>
      </c>
      <c r="B95" s="200" t="s">
        <v>252</v>
      </c>
      <c r="C95" s="15">
        <v>47.04</v>
      </c>
      <c r="D95" s="15">
        <v>10</v>
      </c>
      <c r="E95" s="16">
        <f t="shared" si="11"/>
        <v>4.704</v>
      </c>
      <c r="F95" s="17">
        <v>4</v>
      </c>
      <c r="G95" s="68">
        <f t="shared" si="12"/>
        <v>18.816</v>
      </c>
      <c r="H95" s="16">
        <f t="shared" si="2"/>
        <v>21.638399999999997</v>
      </c>
      <c r="I95" s="34"/>
      <c r="J95" s="34"/>
      <c r="K95" s="35"/>
      <c r="L95" s="34"/>
      <c r="M95" s="203"/>
    </row>
    <row r="96" spans="1:13" ht="15.75" thickBot="1">
      <c r="A96" s="189" t="s">
        <v>9</v>
      </c>
      <c r="B96" s="200" t="s">
        <v>252</v>
      </c>
      <c r="C96" s="15">
        <v>47.04</v>
      </c>
      <c r="D96" s="202">
        <v>10</v>
      </c>
      <c r="E96" s="16">
        <f t="shared" si="11"/>
        <v>4.704</v>
      </c>
      <c r="F96" s="17">
        <v>6</v>
      </c>
      <c r="G96" s="68">
        <f t="shared" si="12"/>
        <v>28.223999999999997</v>
      </c>
      <c r="H96" s="16">
        <f t="shared" si="2"/>
        <v>32.45759999999999</v>
      </c>
      <c r="I96" s="34"/>
      <c r="J96" s="34"/>
      <c r="K96" s="35"/>
      <c r="L96" s="34"/>
      <c r="M96" s="203"/>
    </row>
    <row r="97" spans="1:13" ht="15">
      <c r="A97" s="189" t="s">
        <v>29</v>
      </c>
      <c r="B97" s="200" t="s">
        <v>253</v>
      </c>
      <c r="C97" s="15">
        <v>47.04</v>
      </c>
      <c r="D97" s="15">
        <v>10</v>
      </c>
      <c r="E97" s="16">
        <f t="shared" si="11"/>
        <v>4.704</v>
      </c>
      <c r="F97" s="17">
        <v>4</v>
      </c>
      <c r="G97" s="68">
        <f t="shared" si="12"/>
        <v>18.816</v>
      </c>
      <c r="H97" s="16">
        <f t="shared" si="2"/>
        <v>21.638399999999997</v>
      </c>
      <c r="I97" s="34"/>
      <c r="J97" s="34"/>
      <c r="K97" s="35"/>
      <c r="L97" s="34"/>
      <c r="M97" s="203"/>
    </row>
    <row r="98" spans="1:13" ht="15.75" thickBot="1">
      <c r="A98" t="s">
        <v>23</v>
      </c>
      <c r="B98" s="200" t="s">
        <v>253</v>
      </c>
      <c r="C98" s="15">
        <v>47.04</v>
      </c>
      <c r="D98" s="202">
        <v>10</v>
      </c>
      <c r="E98" s="16">
        <f>C98/D98</f>
        <v>4.704</v>
      </c>
      <c r="F98" s="17">
        <v>3</v>
      </c>
      <c r="G98" s="68">
        <f>E98*F98</f>
        <v>14.111999999999998</v>
      </c>
      <c r="H98" s="16">
        <f t="shared" si="2"/>
        <v>16.228799999999996</v>
      </c>
      <c r="I98" s="34"/>
      <c r="J98" s="34"/>
      <c r="K98" s="35"/>
      <c r="L98" s="34"/>
      <c r="M98" s="203"/>
    </row>
    <row r="99" spans="1:13" ht="15">
      <c r="A99" s="189" t="s">
        <v>9</v>
      </c>
      <c r="B99" s="200" t="s">
        <v>170</v>
      </c>
      <c r="C99" s="15">
        <v>47.04</v>
      </c>
      <c r="D99" s="202">
        <v>10</v>
      </c>
      <c r="E99" s="16">
        <f t="shared" si="11"/>
        <v>4.704</v>
      </c>
      <c r="F99" s="17">
        <v>3</v>
      </c>
      <c r="G99" s="68">
        <f t="shared" si="12"/>
        <v>14.111999999999998</v>
      </c>
      <c r="H99" s="16">
        <f t="shared" si="2"/>
        <v>16.228799999999996</v>
      </c>
      <c r="I99" s="34"/>
      <c r="J99" s="34"/>
      <c r="K99" s="35"/>
      <c r="L99" s="34"/>
      <c r="M99" s="203"/>
    </row>
    <row r="100" spans="1:13" ht="15.75" thickBot="1">
      <c r="A100" s="188" t="s">
        <v>23</v>
      </c>
      <c r="B100" s="200" t="s">
        <v>171</v>
      </c>
      <c r="C100" s="202">
        <v>205.8</v>
      </c>
      <c r="D100" s="202">
        <v>10</v>
      </c>
      <c r="E100" s="16">
        <f t="shared" si="11"/>
        <v>20.580000000000002</v>
      </c>
      <c r="F100" s="17">
        <v>5</v>
      </c>
      <c r="G100" s="68">
        <f t="shared" si="12"/>
        <v>102.9</v>
      </c>
      <c r="H100" s="16">
        <f t="shared" si="2"/>
        <v>118.335</v>
      </c>
      <c r="I100" s="34"/>
      <c r="J100" s="34"/>
      <c r="K100" s="35"/>
      <c r="L100" s="34"/>
      <c r="M100" s="203"/>
    </row>
    <row r="101" spans="1:13" ht="15">
      <c r="A101" s="189" t="s">
        <v>9</v>
      </c>
      <c r="B101" s="200" t="s">
        <v>171</v>
      </c>
      <c r="C101" s="202">
        <v>205.8</v>
      </c>
      <c r="D101" s="202">
        <v>10</v>
      </c>
      <c r="E101" s="16">
        <f t="shared" si="11"/>
        <v>20.580000000000002</v>
      </c>
      <c r="F101" s="17">
        <v>5</v>
      </c>
      <c r="G101" s="68">
        <f t="shared" si="12"/>
        <v>102.9</v>
      </c>
      <c r="H101" s="16">
        <f t="shared" si="2"/>
        <v>118.335</v>
      </c>
      <c r="I101" s="34"/>
      <c r="J101" s="34"/>
      <c r="K101" s="35"/>
      <c r="L101" s="34"/>
      <c r="M101" s="203"/>
    </row>
    <row r="102" spans="1:13" ht="15.75" thickBot="1">
      <c r="A102" s="200" t="s">
        <v>15</v>
      </c>
      <c r="B102" s="200" t="s">
        <v>172</v>
      </c>
      <c r="C102" s="202">
        <v>112.7</v>
      </c>
      <c r="D102" s="202">
        <v>20</v>
      </c>
      <c r="E102" s="16">
        <f t="shared" si="11"/>
        <v>5.635</v>
      </c>
      <c r="F102" s="17">
        <v>5</v>
      </c>
      <c r="G102" s="68">
        <f t="shared" si="12"/>
        <v>28.174999999999997</v>
      </c>
      <c r="H102" s="16">
        <f t="shared" si="2"/>
        <v>32.40125</v>
      </c>
      <c r="I102" s="34"/>
      <c r="J102" s="34"/>
      <c r="K102" s="35"/>
      <c r="L102" s="34"/>
      <c r="M102" s="203"/>
    </row>
    <row r="103" spans="1:13" ht="15">
      <c r="A103" s="189" t="s">
        <v>139</v>
      </c>
      <c r="B103" s="200" t="s">
        <v>172</v>
      </c>
      <c r="C103" s="202">
        <v>112.7</v>
      </c>
      <c r="D103" s="202">
        <v>20</v>
      </c>
      <c r="E103" s="16">
        <f t="shared" si="11"/>
        <v>5.635</v>
      </c>
      <c r="F103" s="17">
        <v>5</v>
      </c>
      <c r="G103" s="68">
        <f t="shared" si="12"/>
        <v>28.174999999999997</v>
      </c>
      <c r="H103" s="16">
        <f t="shared" si="2"/>
        <v>32.40125</v>
      </c>
      <c r="I103" s="34"/>
      <c r="J103" s="34"/>
      <c r="K103" s="35"/>
      <c r="L103" s="34"/>
      <c r="M103" s="203"/>
    </row>
    <row r="104" spans="1:13" ht="15.75" thickBot="1">
      <c r="A104" t="s">
        <v>24</v>
      </c>
      <c r="B104" s="200" t="s">
        <v>172</v>
      </c>
      <c r="C104" s="202">
        <v>112.7</v>
      </c>
      <c r="D104" s="202">
        <v>20</v>
      </c>
      <c r="E104" s="16">
        <f>C104/D104</f>
        <v>5.635</v>
      </c>
      <c r="F104" s="17">
        <v>5</v>
      </c>
      <c r="G104" s="68">
        <f>E104*F104</f>
        <v>28.174999999999997</v>
      </c>
      <c r="H104" s="16">
        <f t="shared" si="2"/>
        <v>32.40125</v>
      </c>
      <c r="I104" s="34"/>
      <c r="J104" s="34"/>
      <c r="K104" s="35"/>
      <c r="L104" s="34"/>
      <c r="M104" s="203"/>
    </row>
    <row r="105" spans="1:13" ht="15">
      <c r="A105" s="189" t="s">
        <v>9</v>
      </c>
      <c r="B105" s="200" t="s">
        <v>172</v>
      </c>
      <c r="C105" s="202">
        <v>112.7</v>
      </c>
      <c r="D105" s="202">
        <v>20</v>
      </c>
      <c r="E105" s="16">
        <f t="shared" si="11"/>
        <v>5.635</v>
      </c>
      <c r="F105" s="17">
        <v>5</v>
      </c>
      <c r="G105" s="68">
        <f t="shared" si="12"/>
        <v>28.174999999999997</v>
      </c>
      <c r="H105" s="16">
        <f t="shared" si="2"/>
        <v>32.40125</v>
      </c>
      <c r="I105" s="34"/>
      <c r="J105" s="34"/>
      <c r="K105" s="35"/>
      <c r="L105" s="34"/>
      <c r="M105" s="203"/>
    </row>
    <row r="106" spans="1:13" ht="15.75" thickBot="1">
      <c r="A106" s="200" t="s">
        <v>15</v>
      </c>
      <c r="B106" s="200" t="s">
        <v>173</v>
      </c>
      <c r="C106" s="202">
        <v>112.7</v>
      </c>
      <c r="D106" s="202">
        <v>20</v>
      </c>
      <c r="E106" s="16">
        <f t="shared" si="11"/>
        <v>5.635</v>
      </c>
      <c r="F106" s="17">
        <v>5</v>
      </c>
      <c r="G106" s="68">
        <f t="shared" si="12"/>
        <v>28.174999999999997</v>
      </c>
      <c r="H106" s="16">
        <f t="shared" si="2"/>
        <v>32.40125</v>
      </c>
      <c r="I106" s="34"/>
      <c r="J106" s="34"/>
      <c r="K106" s="35"/>
      <c r="L106" s="34"/>
      <c r="M106" s="203"/>
    </row>
    <row r="107" spans="1:13" ht="15">
      <c r="A107" s="189" t="s">
        <v>139</v>
      </c>
      <c r="B107" s="200" t="s">
        <v>173</v>
      </c>
      <c r="C107" s="202">
        <v>112.7</v>
      </c>
      <c r="D107" s="202">
        <v>20</v>
      </c>
      <c r="E107" s="16">
        <f t="shared" si="11"/>
        <v>5.635</v>
      </c>
      <c r="F107" s="17">
        <v>5</v>
      </c>
      <c r="G107" s="68">
        <f t="shared" si="12"/>
        <v>28.174999999999997</v>
      </c>
      <c r="H107" s="16">
        <f t="shared" si="2"/>
        <v>32.40125</v>
      </c>
      <c r="I107" s="34"/>
      <c r="J107" s="34"/>
      <c r="K107" s="35"/>
      <c r="L107" s="34"/>
      <c r="M107" s="203"/>
    </row>
    <row r="108" spans="1:13" ht="15.75" thickBot="1">
      <c r="A108" t="s">
        <v>24</v>
      </c>
      <c r="B108" s="200" t="s">
        <v>173</v>
      </c>
      <c r="C108" s="202">
        <v>112.7</v>
      </c>
      <c r="D108" s="202">
        <v>20</v>
      </c>
      <c r="E108" s="16">
        <f>C108/D108</f>
        <v>5.635</v>
      </c>
      <c r="F108" s="17">
        <v>5</v>
      </c>
      <c r="G108" s="68">
        <f>E108*F108</f>
        <v>28.174999999999997</v>
      </c>
      <c r="H108" s="16">
        <f t="shared" si="2"/>
        <v>32.40125</v>
      </c>
      <c r="I108" s="34"/>
      <c r="J108" s="34"/>
      <c r="K108" s="35"/>
      <c r="L108" s="34"/>
      <c r="M108" s="203"/>
    </row>
    <row r="109" spans="1:13" ht="15.75" thickBot="1">
      <c r="A109" s="189" t="s">
        <v>9</v>
      </c>
      <c r="B109" s="200" t="s">
        <v>173</v>
      </c>
      <c r="C109" s="202">
        <v>112.7</v>
      </c>
      <c r="D109" s="202">
        <v>20</v>
      </c>
      <c r="E109" s="16">
        <f t="shared" si="11"/>
        <v>5.635</v>
      </c>
      <c r="F109" s="17">
        <v>5</v>
      </c>
      <c r="G109" s="68">
        <f t="shared" si="12"/>
        <v>28.174999999999997</v>
      </c>
      <c r="H109" s="16">
        <f t="shared" si="2"/>
        <v>32.40125</v>
      </c>
      <c r="I109" s="34"/>
      <c r="J109" s="34"/>
      <c r="K109" s="35"/>
      <c r="L109" s="34"/>
      <c r="M109" s="203"/>
    </row>
    <row r="110" spans="1:13" ht="15">
      <c r="A110" s="189" t="s">
        <v>29</v>
      </c>
      <c r="B110" s="200" t="s">
        <v>175</v>
      </c>
      <c r="C110" s="15">
        <v>342.02</v>
      </c>
      <c r="D110" s="202">
        <v>80</v>
      </c>
      <c r="E110" s="16">
        <f t="shared" si="11"/>
        <v>4.27525</v>
      </c>
      <c r="F110" s="17">
        <v>30</v>
      </c>
      <c r="G110" s="68">
        <f t="shared" si="12"/>
        <v>128.2575</v>
      </c>
      <c r="H110" s="16">
        <f t="shared" si="2"/>
        <v>147.49612499999998</v>
      </c>
      <c r="I110" s="34"/>
      <c r="J110" s="34"/>
      <c r="K110" s="35"/>
      <c r="L110" s="34"/>
      <c r="M110" s="203"/>
    </row>
    <row r="111" spans="1:13" ht="15">
      <c r="A111" s="201" t="s">
        <v>174</v>
      </c>
      <c r="B111" s="200" t="s">
        <v>175</v>
      </c>
      <c r="C111" s="15">
        <v>342.02</v>
      </c>
      <c r="D111" s="202">
        <v>80</v>
      </c>
      <c r="E111" s="16">
        <f t="shared" si="11"/>
        <v>4.27525</v>
      </c>
      <c r="F111" s="17">
        <v>20</v>
      </c>
      <c r="G111" s="68">
        <f t="shared" si="12"/>
        <v>85.505</v>
      </c>
      <c r="H111" s="16">
        <f t="shared" si="2"/>
        <v>98.33074999999998</v>
      </c>
      <c r="I111" s="34"/>
      <c r="J111" s="34"/>
      <c r="K111" s="35"/>
      <c r="L111" s="34"/>
      <c r="M111" s="203"/>
    </row>
    <row r="112" spans="1:13" ht="15">
      <c r="A112" s="201" t="s">
        <v>9</v>
      </c>
      <c r="B112" s="200" t="s">
        <v>175</v>
      </c>
      <c r="C112" s="15">
        <v>342.02</v>
      </c>
      <c r="D112" s="202">
        <v>80</v>
      </c>
      <c r="E112" s="16">
        <f t="shared" si="11"/>
        <v>4.27525</v>
      </c>
      <c r="F112" s="17">
        <v>30</v>
      </c>
      <c r="G112" s="68">
        <f t="shared" si="12"/>
        <v>128.2575</v>
      </c>
      <c r="H112" s="16">
        <f t="shared" si="2"/>
        <v>147.49612499999998</v>
      </c>
      <c r="I112" s="34"/>
      <c r="J112" s="34"/>
      <c r="K112" s="35"/>
      <c r="L112" s="34"/>
      <c r="M112" s="203"/>
    </row>
    <row r="113" spans="1:13" ht="15">
      <c r="A113" s="188" t="s">
        <v>18</v>
      </c>
      <c r="B113" s="200" t="s">
        <v>176</v>
      </c>
      <c r="C113" s="15">
        <v>367.5</v>
      </c>
      <c r="D113" s="202">
        <v>10</v>
      </c>
      <c r="E113" s="16">
        <f t="shared" si="11"/>
        <v>36.75</v>
      </c>
      <c r="F113" s="17">
        <v>6</v>
      </c>
      <c r="G113" s="68">
        <f t="shared" si="12"/>
        <v>220.5</v>
      </c>
      <c r="H113" s="16">
        <f t="shared" si="2"/>
        <v>253.575</v>
      </c>
      <c r="I113" s="34"/>
      <c r="J113" s="34"/>
      <c r="K113" s="35"/>
      <c r="L113" s="34"/>
      <c r="M113" s="203"/>
    </row>
    <row r="114" spans="1:13" ht="15.75" thickBot="1">
      <c r="A114" s="188" t="s">
        <v>24</v>
      </c>
      <c r="B114" s="200" t="s">
        <v>176</v>
      </c>
      <c r="C114" s="15">
        <v>367.5</v>
      </c>
      <c r="D114" s="202">
        <v>10</v>
      </c>
      <c r="E114" s="16">
        <f t="shared" si="11"/>
        <v>36.75</v>
      </c>
      <c r="F114" s="17">
        <v>2</v>
      </c>
      <c r="G114" s="68">
        <f t="shared" si="12"/>
        <v>73.5</v>
      </c>
      <c r="H114" s="16">
        <f t="shared" si="2"/>
        <v>84.52499999999999</v>
      </c>
      <c r="I114" s="34"/>
      <c r="J114" s="34"/>
      <c r="K114" s="35"/>
      <c r="L114" s="34"/>
      <c r="M114" s="203"/>
    </row>
    <row r="115" spans="1:13" ht="15.75" thickBot="1">
      <c r="A115" s="189" t="s">
        <v>91</v>
      </c>
      <c r="B115" s="200" t="s">
        <v>176</v>
      </c>
      <c r="C115" s="15">
        <v>367.5</v>
      </c>
      <c r="D115" s="202">
        <v>10</v>
      </c>
      <c r="E115" s="16">
        <f t="shared" si="11"/>
        <v>36.75</v>
      </c>
      <c r="F115" s="17">
        <v>1</v>
      </c>
      <c r="G115" s="68">
        <f t="shared" si="12"/>
        <v>36.75</v>
      </c>
      <c r="H115" s="16">
        <f t="shared" si="2"/>
        <v>42.262499999999996</v>
      </c>
      <c r="I115" s="34"/>
      <c r="J115" s="34"/>
      <c r="K115" s="35"/>
      <c r="L115" s="34"/>
      <c r="M115" s="203"/>
    </row>
    <row r="116" spans="1:13" ht="15">
      <c r="A116" s="189" t="s">
        <v>144</v>
      </c>
      <c r="B116" s="200" t="s">
        <v>176</v>
      </c>
      <c r="C116" s="15">
        <v>367.5</v>
      </c>
      <c r="D116" s="202">
        <v>10</v>
      </c>
      <c r="E116" s="16">
        <f t="shared" si="11"/>
        <v>36.75</v>
      </c>
      <c r="F116" s="17">
        <v>1</v>
      </c>
      <c r="G116" s="68">
        <f t="shared" si="12"/>
        <v>36.75</v>
      </c>
      <c r="H116" s="16">
        <f t="shared" si="2"/>
        <v>42.262499999999996</v>
      </c>
      <c r="I116" s="34"/>
      <c r="J116" s="34"/>
      <c r="K116" s="35"/>
      <c r="L116" s="34"/>
      <c r="M116" s="203"/>
    </row>
    <row r="117" spans="1:13" ht="15">
      <c r="A117" s="201" t="s">
        <v>15</v>
      </c>
      <c r="B117" s="200" t="s">
        <v>134</v>
      </c>
      <c r="C117" s="15">
        <v>367.5</v>
      </c>
      <c r="D117" s="202">
        <v>10</v>
      </c>
      <c r="E117" s="16">
        <f t="shared" si="11"/>
        <v>36.75</v>
      </c>
      <c r="F117" s="17">
        <v>2</v>
      </c>
      <c r="G117" s="68">
        <f t="shared" si="12"/>
        <v>73.5</v>
      </c>
      <c r="H117" s="16">
        <f t="shared" si="2"/>
        <v>84.52499999999999</v>
      </c>
      <c r="I117" s="34"/>
      <c r="J117" s="34"/>
      <c r="K117" s="35"/>
      <c r="L117" s="34"/>
      <c r="M117" s="203"/>
    </row>
    <row r="118" spans="1:13" ht="15.75" thickBot="1">
      <c r="A118" s="188" t="s">
        <v>24</v>
      </c>
      <c r="B118" s="200" t="s">
        <v>134</v>
      </c>
      <c r="C118" s="15">
        <v>367.5</v>
      </c>
      <c r="D118" s="202">
        <v>10</v>
      </c>
      <c r="E118" s="16">
        <f t="shared" si="11"/>
        <v>36.75</v>
      </c>
      <c r="F118" s="17">
        <v>2</v>
      </c>
      <c r="G118" s="68">
        <f t="shared" si="12"/>
        <v>73.5</v>
      </c>
      <c r="H118" s="16">
        <f t="shared" si="2"/>
        <v>84.52499999999999</v>
      </c>
      <c r="I118" s="34"/>
      <c r="J118" s="34"/>
      <c r="K118" s="35"/>
      <c r="L118" s="34"/>
      <c r="M118" s="203"/>
    </row>
    <row r="119" spans="1:13" ht="15">
      <c r="A119" s="189" t="s">
        <v>144</v>
      </c>
      <c r="B119" s="200" t="s">
        <v>134</v>
      </c>
      <c r="C119" s="15">
        <v>367.5</v>
      </c>
      <c r="D119" s="202">
        <v>10</v>
      </c>
      <c r="E119" s="16">
        <f t="shared" si="11"/>
        <v>36.75</v>
      </c>
      <c r="F119" s="17">
        <v>2</v>
      </c>
      <c r="G119" s="68">
        <f t="shared" si="12"/>
        <v>73.5</v>
      </c>
      <c r="H119" s="16">
        <f t="shared" si="2"/>
        <v>84.52499999999999</v>
      </c>
      <c r="I119" s="34"/>
      <c r="J119" s="34"/>
      <c r="K119" s="35"/>
      <c r="L119" s="34"/>
      <c r="M119" s="203"/>
    </row>
    <row r="120" spans="1:13" ht="15">
      <c r="A120" s="201" t="s">
        <v>9</v>
      </c>
      <c r="B120" s="200" t="s">
        <v>134</v>
      </c>
      <c r="C120" s="15">
        <v>367.5</v>
      </c>
      <c r="D120" s="202">
        <v>10</v>
      </c>
      <c r="E120" s="16">
        <f t="shared" si="11"/>
        <v>36.75</v>
      </c>
      <c r="F120" s="17">
        <v>4</v>
      </c>
      <c r="G120" s="68">
        <f t="shared" si="12"/>
        <v>147</v>
      </c>
      <c r="H120" s="16">
        <f t="shared" si="2"/>
        <v>169.04999999999998</v>
      </c>
      <c r="I120" s="34"/>
      <c r="J120" s="34"/>
      <c r="K120" s="35"/>
      <c r="L120" s="34"/>
      <c r="M120" s="203"/>
    </row>
    <row r="121" spans="1:13" ht="15.75" thickBot="1">
      <c r="A121" s="188" t="s">
        <v>24</v>
      </c>
      <c r="B121" s="200" t="s">
        <v>177</v>
      </c>
      <c r="C121" s="202">
        <v>215.6</v>
      </c>
      <c r="D121" s="202">
        <v>10</v>
      </c>
      <c r="E121" s="16">
        <f t="shared" si="11"/>
        <v>21.56</v>
      </c>
      <c r="F121" s="17">
        <v>2</v>
      </c>
      <c r="G121" s="68">
        <f aca="true" t="shared" si="13" ref="G121:G146">E121*F121</f>
        <v>43.12</v>
      </c>
      <c r="H121" s="16">
        <f t="shared" si="2"/>
        <v>49.587999999999994</v>
      </c>
      <c r="I121" s="34"/>
      <c r="J121" s="34"/>
      <c r="K121" s="35"/>
      <c r="L121" s="34"/>
      <c r="M121" s="203"/>
    </row>
    <row r="122" spans="1:13" ht="15.75" thickBot="1">
      <c r="A122" s="189" t="s">
        <v>144</v>
      </c>
      <c r="B122" s="200" t="s">
        <v>177</v>
      </c>
      <c r="C122" s="202">
        <v>215.6</v>
      </c>
      <c r="D122" s="202">
        <v>10</v>
      </c>
      <c r="E122" s="16">
        <f t="shared" si="11"/>
        <v>21.56</v>
      </c>
      <c r="F122" s="17">
        <v>2</v>
      </c>
      <c r="G122" s="68">
        <f t="shared" si="13"/>
        <v>43.12</v>
      </c>
      <c r="H122" s="16">
        <f t="shared" si="2"/>
        <v>49.587999999999994</v>
      </c>
      <c r="I122" s="34"/>
      <c r="J122" s="34"/>
      <c r="K122" s="35"/>
      <c r="L122" s="34"/>
      <c r="M122" s="203"/>
    </row>
    <row r="123" spans="1:13" ht="15">
      <c r="A123" s="189" t="s">
        <v>139</v>
      </c>
      <c r="B123" s="200" t="s">
        <v>177</v>
      </c>
      <c r="C123" s="202">
        <v>215.6</v>
      </c>
      <c r="D123" s="202">
        <v>10</v>
      </c>
      <c r="E123" s="16">
        <f t="shared" si="11"/>
        <v>21.56</v>
      </c>
      <c r="F123" s="17">
        <v>2</v>
      </c>
      <c r="G123" s="68">
        <f t="shared" si="13"/>
        <v>43.12</v>
      </c>
      <c r="H123" s="16">
        <f t="shared" si="2"/>
        <v>49.587999999999994</v>
      </c>
      <c r="I123" s="34"/>
      <c r="J123" s="34"/>
      <c r="K123" s="35"/>
      <c r="L123" s="34"/>
      <c r="M123" s="203"/>
    </row>
    <row r="124" spans="1:13" ht="15">
      <c r="A124" s="201" t="s">
        <v>9</v>
      </c>
      <c r="B124" s="200" t="s">
        <v>177</v>
      </c>
      <c r="C124" s="202">
        <v>215.6</v>
      </c>
      <c r="D124" s="202">
        <v>10</v>
      </c>
      <c r="E124" s="16">
        <f t="shared" si="11"/>
        <v>21.56</v>
      </c>
      <c r="F124" s="17">
        <v>4</v>
      </c>
      <c r="G124" s="68">
        <f t="shared" si="13"/>
        <v>86.24</v>
      </c>
      <c r="H124" s="16">
        <f t="shared" si="2"/>
        <v>99.17599999999999</v>
      </c>
      <c r="I124" s="34"/>
      <c r="J124" s="34"/>
      <c r="K124" s="35"/>
      <c r="L124" s="34"/>
      <c r="M124" s="203"/>
    </row>
    <row r="125" spans="1:13" ht="15.75" thickBot="1">
      <c r="A125" s="188" t="s">
        <v>24</v>
      </c>
      <c r="B125" s="200" t="s">
        <v>178</v>
      </c>
      <c r="C125" s="202">
        <v>43.12</v>
      </c>
      <c r="D125" s="202">
        <v>12</v>
      </c>
      <c r="E125" s="16">
        <f t="shared" si="11"/>
        <v>3.5933333333333333</v>
      </c>
      <c r="F125" s="17">
        <v>6</v>
      </c>
      <c r="G125" s="68">
        <f t="shared" si="13"/>
        <v>21.56</v>
      </c>
      <c r="H125" s="16">
        <f t="shared" si="2"/>
        <v>24.793999999999997</v>
      </c>
      <c r="I125" s="34"/>
      <c r="J125" s="34"/>
      <c r="K125" s="35"/>
      <c r="L125" s="34"/>
      <c r="M125" s="203"/>
    </row>
    <row r="126" spans="1:13" ht="15.75" thickBot="1">
      <c r="A126" s="189" t="s">
        <v>144</v>
      </c>
      <c r="B126" s="200" t="s">
        <v>178</v>
      </c>
      <c r="C126" s="202">
        <v>43.12</v>
      </c>
      <c r="D126" s="202">
        <v>12</v>
      </c>
      <c r="E126" s="16">
        <f t="shared" si="11"/>
        <v>3.5933333333333333</v>
      </c>
      <c r="F126" s="17">
        <v>6</v>
      </c>
      <c r="G126" s="68">
        <f t="shared" si="13"/>
        <v>21.56</v>
      </c>
      <c r="H126" s="16">
        <f t="shared" si="2"/>
        <v>24.793999999999997</v>
      </c>
      <c r="I126" s="34"/>
      <c r="J126" s="34"/>
      <c r="K126" s="35"/>
      <c r="L126" s="34"/>
      <c r="M126" s="203"/>
    </row>
    <row r="127" spans="1:13" ht="15">
      <c r="A127" s="189" t="s">
        <v>91</v>
      </c>
      <c r="B127" s="200" t="s">
        <v>178</v>
      </c>
      <c r="C127" s="202">
        <v>43.12</v>
      </c>
      <c r="D127" s="202">
        <v>12</v>
      </c>
      <c r="E127" s="16">
        <f t="shared" si="11"/>
        <v>3.5933333333333333</v>
      </c>
      <c r="F127" s="17">
        <v>12</v>
      </c>
      <c r="G127" s="68">
        <f t="shared" si="13"/>
        <v>43.12</v>
      </c>
      <c r="H127" s="16">
        <f t="shared" si="2"/>
        <v>49.587999999999994</v>
      </c>
      <c r="I127" s="34"/>
      <c r="J127" s="34"/>
      <c r="K127" s="35"/>
      <c r="L127" s="34"/>
      <c r="M127" s="203"/>
    </row>
    <row r="128" spans="1:13" ht="15.75" thickBot="1">
      <c r="A128" s="188" t="s">
        <v>24</v>
      </c>
      <c r="B128" s="200" t="s">
        <v>179</v>
      </c>
      <c r="C128" s="202">
        <v>43.12</v>
      </c>
      <c r="D128" s="202">
        <v>12</v>
      </c>
      <c r="E128" s="16">
        <f>C128/D128</f>
        <v>3.5933333333333333</v>
      </c>
      <c r="F128" s="17">
        <v>6</v>
      </c>
      <c r="G128" s="68">
        <f t="shared" si="13"/>
        <v>21.56</v>
      </c>
      <c r="H128" s="16">
        <f t="shared" si="2"/>
        <v>24.793999999999997</v>
      </c>
      <c r="I128" s="34"/>
      <c r="J128" s="34"/>
      <c r="K128" s="35"/>
      <c r="L128" s="34"/>
      <c r="M128" s="203"/>
    </row>
    <row r="129" spans="1:13" ht="15.75" thickBot="1">
      <c r="A129" s="189" t="s">
        <v>144</v>
      </c>
      <c r="B129" s="200" t="s">
        <v>179</v>
      </c>
      <c r="C129" s="202">
        <v>43.12</v>
      </c>
      <c r="D129" s="202">
        <v>12</v>
      </c>
      <c r="E129" s="16">
        <f>C129/D129</f>
        <v>3.5933333333333333</v>
      </c>
      <c r="F129" s="17">
        <v>6</v>
      </c>
      <c r="G129" s="68">
        <f t="shared" si="13"/>
        <v>21.56</v>
      </c>
      <c r="H129" s="16">
        <f t="shared" si="2"/>
        <v>24.793999999999997</v>
      </c>
      <c r="I129" s="34"/>
      <c r="J129" s="34"/>
      <c r="K129" s="35"/>
      <c r="L129" s="34"/>
      <c r="M129" s="203"/>
    </row>
    <row r="130" spans="1:13" ht="15">
      <c r="A130" s="189" t="s">
        <v>91</v>
      </c>
      <c r="B130" s="200" t="s">
        <v>179</v>
      </c>
      <c r="C130" s="202">
        <v>43.12</v>
      </c>
      <c r="D130" s="202">
        <v>12</v>
      </c>
      <c r="E130" s="16">
        <f>C130/D130</f>
        <v>3.5933333333333333</v>
      </c>
      <c r="F130" s="17">
        <v>12</v>
      </c>
      <c r="G130" s="68">
        <f t="shared" si="13"/>
        <v>43.12</v>
      </c>
      <c r="H130" s="16">
        <f t="shared" si="2"/>
        <v>49.587999999999994</v>
      </c>
      <c r="I130" s="34"/>
      <c r="J130" s="34"/>
      <c r="K130" s="35"/>
      <c r="L130" s="34"/>
      <c r="M130" s="203"/>
    </row>
    <row r="131" spans="1:13" ht="15">
      <c r="A131" s="201" t="s">
        <v>15</v>
      </c>
      <c r="B131" s="200" t="s">
        <v>180</v>
      </c>
      <c r="C131" s="202">
        <v>318.5</v>
      </c>
      <c r="D131" s="202">
        <v>60</v>
      </c>
      <c r="E131" s="16">
        <f aca="true" t="shared" si="14" ref="E131:E161">C131/D131</f>
        <v>5.308333333333334</v>
      </c>
      <c r="F131" s="17">
        <v>20</v>
      </c>
      <c r="G131" s="68">
        <f t="shared" si="13"/>
        <v>106.16666666666667</v>
      </c>
      <c r="H131" s="16">
        <f t="shared" si="2"/>
        <v>122.09166666666667</v>
      </c>
      <c r="I131" s="34"/>
      <c r="J131" s="34"/>
      <c r="K131" s="35"/>
      <c r="L131" s="34"/>
      <c r="M131" s="203"/>
    </row>
    <row r="132" spans="1:13" ht="15.75" thickBot="1">
      <c r="A132" s="201" t="s">
        <v>14</v>
      </c>
      <c r="B132" s="200" t="s">
        <v>180</v>
      </c>
      <c r="C132" s="202">
        <v>318.5</v>
      </c>
      <c r="D132" s="202">
        <v>60</v>
      </c>
      <c r="E132" s="16">
        <f t="shared" si="14"/>
        <v>5.308333333333334</v>
      </c>
      <c r="F132" s="17">
        <v>10</v>
      </c>
      <c r="G132" s="68">
        <f t="shared" si="13"/>
        <v>53.083333333333336</v>
      </c>
      <c r="H132" s="16">
        <f t="shared" si="2"/>
        <v>61.045833333333334</v>
      </c>
      <c r="I132" s="34"/>
      <c r="J132" s="34"/>
      <c r="K132" s="35"/>
      <c r="L132" s="34"/>
      <c r="M132" s="203"/>
    </row>
    <row r="133" spans="1:13" ht="15.75" thickBot="1">
      <c r="A133" s="189" t="s">
        <v>144</v>
      </c>
      <c r="B133" s="200" t="s">
        <v>180</v>
      </c>
      <c r="C133" s="202">
        <v>318.5</v>
      </c>
      <c r="D133" s="202">
        <v>60</v>
      </c>
      <c r="E133" s="16">
        <f t="shared" si="14"/>
        <v>5.308333333333334</v>
      </c>
      <c r="F133" s="17">
        <v>10</v>
      </c>
      <c r="G133" s="68">
        <f t="shared" si="13"/>
        <v>53.083333333333336</v>
      </c>
      <c r="H133" s="16">
        <f t="shared" si="2"/>
        <v>61.045833333333334</v>
      </c>
      <c r="I133" s="34"/>
      <c r="J133" s="34"/>
      <c r="K133" s="35"/>
      <c r="L133" s="34"/>
      <c r="M133" s="203"/>
    </row>
    <row r="134" spans="1:13" ht="15">
      <c r="A134" s="189" t="s">
        <v>139</v>
      </c>
      <c r="B134" s="200" t="s">
        <v>180</v>
      </c>
      <c r="C134" s="202">
        <v>318.5</v>
      </c>
      <c r="D134" s="202">
        <v>60</v>
      </c>
      <c r="E134" s="16">
        <f t="shared" si="14"/>
        <v>5.308333333333334</v>
      </c>
      <c r="F134" s="17">
        <v>10</v>
      </c>
      <c r="G134" s="68">
        <f t="shared" si="13"/>
        <v>53.083333333333336</v>
      </c>
      <c r="H134" s="16">
        <f t="shared" si="2"/>
        <v>61.045833333333334</v>
      </c>
      <c r="I134" s="34"/>
      <c r="J134" s="34"/>
      <c r="K134" s="35"/>
      <c r="L134" s="34"/>
      <c r="M134" s="203"/>
    </row>
    <row r="135" spans="1:13" ht="15">
      <c r="A135" s="188" t="s">
        <v>18</v>
      </c>
      <c r="B135" s="200" t="s">
        <v>180</v>
      </c>
      <c r="C135" s="202">
        <v>318.5</v>
      </c>
      <c r="D135" s="202">
        <v>60</v>
      </c>
      <c r="E135" s="16">
        <f t="shared" si="14"/>
        <v>5.308333333333334</v>
      </c>
      <c r="F135" s="17">
        <v>10</v>
      </c>
      <c r="G135" s="68">
        <f t="shared" si="13"/>
        <v>53.083333333333336</v>
      </c>
      <c r="H135" s="16">
        <f t="shared" si="2"/>
        <v>61.045833333333334</v>
      </c>
      <c r="I135" s="34"/>
      <c r="J135" s="34"/>
      <c r="K135" s="35"/>
      <c r="L135" s="34"/>
      <c r="M135" s="203"/>
    </row>
    <row r="136" spans="1:13" ht="15">
      <c r="A136" s="188" t="s">
        <v>24</v>
      </c>
      <c r="B136" s="200" t="s">
        <v>180</v>
      </c>
      <c r="C136" s="202">
        <v>318.5</v>
      </c>
      <c r="D136" s="202">
        <v>60</v>
      </c>
      <c r="E136" s="16">
        <f>C136/D136</f>
        <v>5.308333333333334</v>
      </c>
      <c r="F136" s="17">
        <v>10</v>
      </c>
      <c r="G136" s="68">
        <f>E136*F136</f>
        <v>53.083333333333336</v>
      </c>
      <c r="H136" s="16">
        <f t="shared" si="2"/>
        <v>61.045833333333334</v>
      </c>
      <c r="I136" s="34"/>
      <c r="J136" s="34"/>
      <c r="K136" s="35"/>
      <c r="L136" s="34"/>
      <c r="M136" s="203"/>
    </row>
    <row r="137" spans="1:13" ht="15">
      <c r="A137" s="201" t="s">
        <v>9</v>
      </c>
      <c r="B137" s="200" t="s">
        <v>180</v>
      </c>
      <c r="C137" s="202">
        <v>318.5</v>
      </c>
      <c r="D137" s="202">
        <v>60</v>
      </c>
      <c r="E137" s="16">
        <f>C137/D137</f>
        <v>5.308333333333334</v>
      </c>
      <c r="F137" s="17">
        <v>50</v>
      </c>
      <c r="G137" s="68">
        <f>E137*F137</f>
        <v>265.4166666666667</v>
      </c>
      <c r="H137" s="16">
        <f t="shared" si="2"/>
        <v>305.2291666666667</v>
      </c>
      <c r="I137" s="34"/>
      <c r="J137" s="34"/>
      <c r="K137" s="35"/>
      <c r="L137" s="34"/>
      <c r="M137" s="203"/>
    </row>
    <row r="138" spans="1:13" ht="15">
      <c r="A138" s="201" t="s">
        <v>30</v>
      </c>
      <c r="B138" s="200" t="s">
        <v>181</v>
      </c>
      <c r="C138" s="202">
        <v>31.36</v>
      </c>
      <c r="D138" s="202">
        <v>20</v>
      </c>
      <c r="E138" s="16">
        <f t="shared" si="14"/>
        <v>1.568</v>
      </c>
      <c r="F138" s="17">
        <v>10</v>
      </c>
      <c r="G138" s="68">
        <f t="shared" si="13"/>
        <v>15.68</v>
      </c>
      <c r="H138" s="16">
        <f t="shared" si="2"/>
        <v>18.032</v>
      </c>
      <c r="I138" s="34"/>
      <c r="J138" s="34"/>
      <c r="K138" s="35"/>
      <c r="L138" s="34"/>
      <c r="M138" s="203"/>
    </row>
    <row r="139" spans="1:13" ht="15">
      <c r="A139" s="201" t="s">
        <v>182</v>
      </c>
      <c r="B139" s="200" t="s">
        <v>181</v>
      </c>
      <c r="C139" s="202">
        <v>31.36</v>
      </c>
      <c r="D139" s="202">
        <v>20</v>
      </c>
      <c r="E139" s="16">
        <f t="shared" si="14"/>
        <v>1.568</v>
      </c>
      <c r="F139" s="17">
        <v>10</v>
      </c>
      <c r="G139" s="68">
        <f t="shared" si="13"/>
        <v>15.68</v>
      </c>
      <c r="H139" s="16">
        <f t="shared" si="2"/>
        <v>18.032</v>
      </c>
      <c r="I139" s="34"/>
      <c r="J139" s="34"/>
      <c r="K139" s="35"/>
      <c r="L139" s="34"/>
      <c r="M139" s="203"/>
    </row>
    <row r="140" spans="1:13" ht="15">
      <c r="A140" s="201" t="s">
        <v>30</v>
      </c>
      <c r="B140" s="200" t="s">
        <v>183</v>
      </c>
      <c r="C140" s="202">
        <v>52.92</v>
      </c>
      <c r="D140" s="202">
        <v>20</v>
      </c>
      <c r="E140" s="16">
        <f t="shared" si="14"/>
        <v>2.646</v>
      </c>
      <c r="F140" s="17">
        <v>10</v>
      </c>
      <c r="G140" s="68">
        <f aca="true" t="shared" si="15" ref="G140:G145">E140*F140</f>
        <v>26.46</v>
      </c>
      <c r="H140" s="16">
        <f t="shared" si="2"/>
        <v>30.429</v>
      </c>
      <c r="I140" s="34"/>
      <c r="J140" s="34"/>
      <c r="K140" s="35"/>
      <c r="L140" s="34"/>
      <c r="M140" s="203"/>
    </row>
    <row r="141" spans="1:13" ht="15">
      <c r="A141" s="201" t="s">
        <v>184</v>
      </c>
      <c r="B141" s="200" t="s">
        <v>183</v>
      </c>
      <c r="C141" s="202">
        <v>52.92</v>
      </c>
      <c r="D141" s="202">
        <v>20</v>
      </c>
      <c r="E141" s="16">
        <f t="shared" si="14"/>
        <v>2.646</v>
      </c>
      <c r="F141" s="17">
        <v>5</v>
      </c>
      <c r="G141" s="68">
        <f t="shared" si="15"/>
        <v>13.23</v>
      </c>
      <c r="H141" s="16">
        <f t="shared" si="2"/>
        <v>15.2145</v>
      </c>
      <c r="I141" s="34"/>
      <c r="J141" s="34"/>
      <c r="K141" s="35"/>
      <c r="L141" s="34"/>
      <c r="M141" s="203"/>
    </row>
    <row r="142" spans="1:13" ht="15.75" thickBot="1">
      <c r="A142" s="201" t="s">
        <v>182</v>
      </c>
      <c r="B142" s="200" t="s">
        <v>183</v>
      </c>
      <c r="C142" s="202">
        <v>52.92</v>
      </c>
      <c r="D142" s="202">
        <v>20</v>
      </c>
      <c r="E142" s="16">
        <f t="shared" si="14"/>
        <v>2.646</v>
      </c>
      <c r="F142" s="17">
        <v>5</v>
      </c>
      <c r="G142" s="68">
        <f t="shared" si="15"/>
        <v>13.23</v>
      </c>
      <c r="H142" s="16">
        <f t="shared" si="2"/>
        <v>15.2145</v>
      </c>
      <c r="I142" s="34"/>
      <c r="J142" s="34"/>
      <c r="K142" s="35"/>
      <c r="L142" s="34"/>
      <c r="M142" s="203"/>
    </row>
    <row r="143" spans="1:13" ht="15">
      <c r="A143" s="189" t="s">
        <v>29</v>
      </c>
      <c r="B143" s="200" t="s">
        <v>185</v>
      </c>
      <c r="C143" s="202">
        <v>230.3</v>
      </c>
      <c r="D143" s="202">
        <v>1</v>
      </c>
      <c r="E143" s="16">
        <f t="shared" si="14"/>
        <v>230.3</v>
      </c>
      <c r="F143" s="17">
        <v>0.5</v>
      </c>
      <c r="G143" s="68">
        <f t="shared" si="15"/>
        <v>115.15</v>
      </c>
      <c r="H143" s="16">
        <f t="shared" si="2"/>
        <v>132.42249999999999</v>
      </c>
      <c r="I143" s="34"/>
      <c r="J143" s="34"/>
      <c r="K143" s="35"/>
      <c r="L143" s="34"/>
      <c r="M143" s="203"/>
    </row>
    <row r="144" spans="1:13" ht="15">
      <c r="A144" s="201" t="s">
        <v>9</v>
      </c>
      <c r="B144" s="200" t="s">
        <v>185</v>
      </c>
      <c r="C144" s="202">
        <v>230.3</v>
      </c>
      <c r="D144" s="202">
        <v>1</v>
      </c>
      <c r="E144" s="16">
        <f t="shared" si="14"/>
        <v>230.3</v>
      </c>
      <c r="F144" s="17">
        <v>0.5</v>
      </c>
      <c r="G144" s="68">
        <f t="shared" si="15"/>
        <v>115.15</v>
      </c>
      <c r="H144" s="16">
        <f t="shared" si="2"/>
        <v>132.42249999999999</v>
      </c>
      <c r="I144" s="34"/>
      <c r="J144" s="34"/>
      <c r="K144" s="35"/>
      <c r="L144" s="34"/>
      <c r="M144" s="203"/>
    </row>
    <row r="145" spans="1:13" ht="15.75" thickBot="1">
      <c r="A145" s="188" t="s">
        <v>32</v>
      </c>
      <c r="B145" s="200" t="s">
        <v>186</v>
      </c>
      <c r="C145" s="15">
        <v>36.26</v>
      </c>
      <c r="D145" s="202">
        <v>10</v>
      </c>
      <c r="E145" s="16">
        <f t="shared" si="14"/>
        <v>3.626</v>
      </c>
      <c r="F145" s="17">
        <v>10</v>
      </c>
      <c r="G145" s="68">
        <f t="shared" si="15"/>
        <v>36.26</v>
      </c>
      <c r="H145" s="16">
        <f t="shared" si="2"/>
        <v>41.69899999999999</v>
      </c>
      <c r="I145" s="34"/>
      <c r="J145" s="34"/>
      <c r="K145" s="35"/>
      <c r="L145" s="34"/>
      <c r="M145" s="203"/>
    </row>
    <row r="146" spans="1:13" ht="15">
      <c r="A146" s="189" t="s">
        <v>139</v>
      </c>
      <c r="B146" s="200" t="s">
        <v>186</v>
      </c>
      <c r="C146" s="15">
        <v>36.26</v>
      </c>
      <c r="D146" s="202">
        <v>10</v>
      </c>
      <c r="E146" s="16">
        <f t="shared" si="14"/>
        <v>3.626</v>
      </c>
      <c r="F146" s="17">
        <v>10</v>
      </c>
      <c r="G146" s="68">
        <f t="shared" si="13"/>
        <v>36.26</v>
      </c>
      <c r="H146" s="16">
        <f t="shared" si="2"/>
        <v>41.69899999999999</v>
      </c>
      <c r="I146" s="34"/>
      <c r="J146" s="34"/>
      <c r="K146" s="35"/>
      <c r="L146" s="34"/>
      <c r="M146" s="203"/>
    </row>
    <row r="147" spans="1:13" ht="15.75" thickBot="1">
      <c r="A147" s="201" t="s">
        <v>137</v>
      </c>
      <c r="B147" s="200" t="s">
        <v>186</v>
      </c>
      <c r="C147" s="15">
        <v>36.26</v>
      </c>
      <c r="D147" s="202">
        <v>10</v>
      </c>
      <c r="E147" s="16">
        <f t="shared" si="14"/>
        <v>3.626</v>
      </c>
      <c r="F147" s="17">
        <v>2</v>
      </c>
      <c r="G147" s="68">
        <f aca="true" t="shared" si="16" ref="G147:G172">E147*F147</f>
        <v>7.252</v>
      </c>
      <c r="H147" s="16">
        <f t="shared" si="2"/>
        <v>8.339799999999999</v>
      </c>
      <c r="I147" s="34"/>
      <c r="J147" s="34"/>
      <c r="K147" s="35"/>
      <c r="L147" s="34"/>
      <c r="M147" s="203"/>
    </row>
    <row r="148" spans="1:13" ht="15">
      <c r="A148" s="189" t="s">
        <v>91</v>
      </c>
      <c r="B148" s="200" t="s">
        <v>186</v>
      </c>
      <c r="C148" s="15">
        <v>36.26</v>
      </c>
      <c r="D148" s="202">
        <v>10</v>
      </c>
      <c r="E148" s="16">
        <f t="shared" si="14"/>
        <v>3.626</v>
      </c>
      <c r="F148" s="17">
        <v>4</v>
      </c>
      <c r="G148" s="68">
        <f t="shared" si="16"/>
        <v>14.504</v>
      </c>
      <c r="H148" s="16">
        <f t="shared" si="2"/>
        <v>16.679599999999997</v>
      </c>
      <c r="I148" s="34"/>
      <c r="J148" s="34"/>
      <c r="K148" s="35"/>
      <c r="L148" s="34"/>
      <c r="M148" s="203"/>
    </row>
    <row r="149" spans="1:13" ht="15">
      <c r="A149" s="201" t="s">
        <v>9</v>
      </c>
      <c r="B149" s="200" t="s">
        <v>186</v>
      </c>
      <c r="C149" s="15">
        <v>36.26</v>
      </c>
      <c r="D149" s="15">
        <v>10</v>
      </c>
      <c r="E149" s="16">
        <f t="shared" si="14"/>
        <v>3.626</v>
      </c>
      <c r="F149" s="17">
        <v>4</v>
      </c>
      <c r="G149" s="68">
        <f t="shared" si="16"/>
        <v>14.504</v>
      </c>
      <c r="H149" s="16">
        <f t="shared" si="2"/>
        <v>16.679599999999997</v>
      </c>
      <c r="I149" s="34"/>
      <c r="J149" s="34"/>
      <c r="K149" s="35"/>
      <c r="L149" s="34"/>
      <c r="M149" s="203"/>
    </row>
    <row r="150" spans="1:13" ht="15.75" thickBot="1">
      <c r="A150" s="188" t="s">
        <v>32</v>
      </c>
      <c r="B150" s="200" t="s">
        <v>187</v>
      </c>
      <c r="C150" s="15">
        <v>43.12</v>
      </c>
      <c r="D150" s="15">
        <v>10</v>
      </c>
      <c r="E150" s="16">
        <f t="shared" si="14"/>
        <v>4.311999999999999</v>
      </c>
      <c r="F150" s="17">
        <v>4</v>
      </c>
      <c r="G150" s="68">
        <f t="shared" si="16"/>
        <v>17.247999999999998</v>
      </c>
      <c r="H150" s="16">
        <f t="shared" si="2"/>
        <v>19.835199999999997</v>
      </c>
      <c r="I150" s="34"/>
      <c r="J150" s="34"/>
      <c r="K150" s="35"/>
      <c r="L150" s="34"/>
      <c r="M150" s="203"/>
    </row>
    <row r="151" spans="1:13" ht="15">
      <c r="A151" s="189" t="s">
        <v>91</v>
      </c>
      <c r="B151" s="200" t="s">
        <v>187</v>
      </c>
      <c r="C151" s="15">
        <v>43.12</v>
      </c>
      <c r="D151" s="202">
        <v>10</v>
      </c>
      <c r="E151" s="16">
        <f t="shared" si="14"/>
        <v>4.311999999999999</v>
      </c>
      <c r="F151" s="17">
        <v>2</v>
      </c>
      <c r="G151" s="68">
        <f t="shared" si="16"/>
        <v>8.623999999999999</v>
      </c>
      <c r="H151" s="16">
        <f t="shared" si="2"/>
        <v>9.917599999999998</v>
      </c>
      <c r="I151" s="34"/>
      <c r="J151" s="34"/>
      <c r="K151" s="35"/>
      <c r="L151" s="34"/>
      <c r="M151" s="203"/>
    </row>
    <row r="152" spans="1:13" ht="15.75" thickBot="1">
      <c r="A152" s="201" t="s">
        <v>137</v>
      </c>
      <c r="B152" s="200" t="s">
        <v>187</v>
      </c>
      <c r="C152" s="15">
        <v>43.12</v>
      </c>
      <c r="D152" s="202">
        <v>10</v>
      </c>
      <c r="E152" s="16">
        <f t="shared" si="14"/>
        <v>4.311999999999999</v>
      </c>
      <c r="F152" s="17">
        <v>2</v>
      </c>
      <c r="G152" s="68">
        <f t="shared" si="16"/>
        <v>8.623999999999999</v>
      </c>
      <c r="H152" s="16">
        <f t="shared" si="2"/>
        <v>9.917599999999998</v>
      </c>
      <c r="I152" s="34"/>
      <c r="J152" s="34"/>
      <c r="K152" s="35"/>
      <c r="L152" s="34"/>
      <c r="M152" s="203"/>
    </row>
    <row r="153" spans="1:13" ht="15">
      <c r="A153" s="189" t="s">
        <v>139</v>
      </c>
      <c r="B153" s="200" t="s">
        <v>187</v>
      </c>
      <c r="C153" s="15">
        <v>43.12</v>
      </c>
      <c r="D153" s="202">
        <v>10</v>
      </c>
      <c r="E153" s="16">
        <f t="shared" si="14"/>
        <v>4.311999999999999</v>
      </c>
      <c r="F153" s="17">
        <v>2</v>
      </c>
      <c r="G153" s="68">
        <f t="shared" si="16"/>
        <v>8.623999999999999</v>
      </c>
      <c r="H153" s="16">
        <f t="shared" si="2"/>
        <v>9.917599999999998</v>
      </c>
      <c r="I153" s="34"/>
      <c r="J153" s="34"/>
      <c r="K153" s="35"/>
      <c r="L153" s="34"/>
      <c r="M153" s="203"/>
    </row>
    <row r="154" spans="1:13" ht="15.75" thickBot="1">
      <c r="A154" s="188" t="s">
        <v>32</v>
      </c>
      <c r="B154" s="200" t="s">
        <v>188</v>
      </c>
      <c r="C154" s="15">
        <v>43.12</v>
      </c>
      <c r="D154" s="202">
        <v>10</v>
      </c>
      <c r="E154" s="16">
        <f t="shared" si="14"/>
        <v>4.311999999999999</v>
      </c>
      <c r="F154" s="17">
        <v>4</v>
      </c>
      <c r="G154" s="68">
        <f t="shared" si="16"/>
        <v>17.247999999999998</v>
      </c>
      <c r="H154" s="16">
        <f t="shared" si="2"/>
        <v>19.835199999999997</v>
      </c>
      <c r="I154" s="34"/>
      <c r="J154" s="34"/>
      <c r="K154" s="35"/>
      <c r="L154" s="34"/>
      <c r="M154" s="203"/>
    </row>
    <row r="155" spans="1:13" ht="15">
      <c r="A155" s="189" t="s">
        <v>139</v>
      </c>
      <c r="B155" s="200" t="s">
        <v>188</v>
      </c>
      <c r="C155" s="15">
        <v>43.12</v>
      </c>
      <c r="D155" s="202">
        <v>10</v>
      </c>
      <c r="E155" s="16">
        <f t="shared" si="14"/>
        <v>4.311999999999999</v>
      </c>
      <c r="F155" s="17">
        <v>4</v>
      </c>
      <c r="G155" s="68">
        <f t="shared" si="16"/>
        <v>17.247999999999998</v>
      </c>
      <c r="H155" s="16">
        <f t="shared" si="2"/>
        <v>19.835199999999997</v>
      </c>
      <c r="I155" s="34"/>
      <c r="J155" s="34"/>
      <c r="K155" s="35"/>
      <c r="L155" s="34"/>
      <c r="M155" s="203"/>
    </row>
    <row r="156" spans="1:13" ht="15">
      <c r="A156" s="201" t="s">
        <v>137</v>
      </c>
      <c r="B156" s="200" t="s">
        <v>188</v>
      </c>
      <c r="C156" s="15">
        <v>43.12</v>
      </c>
      <c r="D156" s="202">
        <v>10</v>
      </c>
      <c r="E156" s="16">
        <f t="shared" si="14"/>
        <v>4.311999999999999</v>
      </c>
      <c r="F156" s="17">
        <v>2</v>
      </c>
      <c r="G156" s="68">
        <f t="shared" si="16"/>
        <v>8.623999999999999</v>
      </c>
      <c r="H156" s="16">
        <f t="shared" si="2"/>
        <v>9.917599999999998</v>
      </c>
      <c r="I156" s="34"/>
      <c r="J156" s="34"/>
      <c r="K156" s="35"/>
      <c r="L156" s="34"/>
      <c r="M156" s="203"/>
    </row>
    <row r="157" spans="1:13" ht="15">
      <c r="A157" s="188" t="s">
        <v>32</v>
      </c>
      <c r="B157" s="200" t="s">
        <v>189</v>
      </c>
      <c r="C157" s="15">
        <v>43.12</v>
      </c>
      <c r="D157" s="202">
        <v>10</v>
      </c>
      <c r="E157" s="16">
        <f t="shared" si="14"/>
        <v>4.311999999999999</v>
      </c>
      <c r="F157" s="17">
        <v>4</v>
      </c>
      <c r="G157" s="68">
        <f t="shared" si="16"/>
        <v>17.247999999999998</v>
      </c>
      <c r="H157" s="16">
        <f t="shared" si="2"/>
        <v>19.835199999999997</v>
      </c>
      <c r="I157" s="34"/>
      <c r="J157" s="34"/>
      <c r="K157" s="35"/>
      <c r="L157" s="34"/>
      <c r="M157" s="203"/>
    </row>
    <row r="158" spans="1:13" ht="15.75" thickBot="1">
      <c r="A158" s="201" t="s">
        <v>137</v>
      </c>
      <c r="B158" s="200" t="s">
        <v>189</v>
      </c>
      <c r="C158" s="15">
        <v>43.12</v>
      </c>
      <c r="D158" s="202">
        <v>10</v>
      </c>
      <c r="E158" s="16">
        <f t="shared" si="14"/>
        <v>4.311999999999999</v>
      </c>
      <c r="F158" s="17">
        <v>2</v>
      </c>
      <c r="G158" s="68">
        <f t="shared" si="16"/>
        <v>8.623999999999999</v>
      </c>
      <c r="H158" s="16">
        <f t="shared" si="2"/>
        <v>9.917599999999998</v>
      </c>
      <c r="I158" s="34"/>
      <c r="J158" s="34"/>
      <c r="K158" s="35"/>
      <c r="L158" s="34"/>
      <c r="M158" s="203"/>
    </row>
    <row r="159" spans="1:13" ht="15.75" thickBot="1">
      <c r="A159" s="189" t="s">
        <v>139</v>
      </c>
      <c r="B159" s="200" t="s">
        <v>189</v>
      </c>
      <c r="C159" s="15">
        <v>43.12</v>
      </c>
      <c r="D159" s="202">
        <v>10</v>
      </c>
      <c r="E159" s="16">
        <f t="shared" si="14"/>
        <v>4.311999999999999</v>
      </c>
      <c r="F159" s="17">
        <v>4</v>
      </c>
      <c r="G159" s="68">
        <f t="shared" si="16"/>
        <v>17.247999999999998</v>
      </c>
      <c r="H159" s="16">
        <f t="shared" si="2"/>
        <v>19.835199999999997</v>
      </c>
      <c r="I159" s="34"/>
      <c r="J159" s="34"/>
      <c r="K159" s="35"/>
      <c r="L159" s="34"/>
      <c r="M159" s="203"/>
    </row>
    <row r="160" spans="1:13" ht="15">
      <c r="A160" s="189" t="s">
        <v>91</v>
      </c>
      <c r="B160" s="200" t="s">
        <v>189</v>
      </c>
      <c r="C160" s="15">
        <v>43.12</v>
      </c>
      <c r="D160" s="202">
        <v>10</v>
      </c>
      <c r="E160" s="16">
        <f t="shared" si="14"/>
        <v>4.311999999999999</v>
      </c>
      <c r="F160" s="17">
        <v>2</v>
      </c>
      <c r="G160" s="68">
        <f t="shared" si="16"/>
        <v>8.623999999999999</v>
      </c>
      <c r="H160" s="16">
        <f t="shared" si="2"/>
        <v>9.917599999999998</v>
      </c>
      <c r="I160" s="34"/>
      <c r="J160" s="34"/>
      <c r="K160" s="35"/>
      <c r="L160" s="34"/>
      <c r="M160" s="203"/>
    </row>
    <row r="161" spans="1:13" ht="15">
      <c r="A161" s="201" t="s">
        <v>9</v>
      </c>
      <c r="B161" s="200" t="s">
        <v>189</v>
      </c>
      <c r="C161" s="15">
        <v>43.12</v>
      </c>
      <c r="D161" s="202">
        <v>10</v>
      </c>
      <c r="E161" s="16">
        <f t="shared" si="14"/>
        <v>4.311999999999999</v>
      </c>
      <c r="F161" s="17">
        <v>8</v>
      </c>
      <c r="G161" s="68">
        <f t="shared" si="16"/>
        <v>34.495999999999995</v>
      </c>
      <c r="H161" s="16">
        <f t="shared" si="2"/>
        <v>39.670399999999994</v>
      </c>
      <c r="I161" s="34"/>
      <c r="J161" s="34"/>
      <c r="K161" s="35"/>
      <c r="L161" s="34"/>
      <c r="M161" s="203"/>
    </row>
    <row r="162" spans="1:13" ht="15">
      <c r="A162" s="188" t="s">
        <v>32</v>
      </c>
      <c r="B162" s="200" t="s">
        <v>190</v>
      </c>
      <c r="C162" s="15">
        <v>43.12</v>
      </c>
      <c r="D162" s="202">
        <v>10</v>
      </c>
      <c r="E162" s="16">
        <f aca="true" t="shared" si="17" ref="E162:E172">C162/D162</f>
        <v>4.311999999999999</v>
      </c>
      <c r="F162" s="17">
        <v>4</v>
      </c>
      <c r="G162" s="68">
        <f t="shared" si="16"/>
        <v>17.247999999999998</v>
      </c>
      <c r="H162" s="16">
        <f t="shared" si="2"/>
        <v>19.835199999999997</v>
      </c>
      <c r="I162" s="34"/>
      <c r="J162" s="34"/>
      <c r="K162" s="35"/>
      <c r="L162" s="34"/>
      <c r="M162" s="203"/>
    </row>
    <row r="163" spans="1:13" ht="15">
      <c r="A163" s="201" t="s">
        <v>137</v>
      </c>
      <c r="B163" s="200" t="s">
        <v>190</v>
      </c>
      <c r="C163" s="15">
        <v>43.12</v>
      </c>
      <c r="D163" s="202">
        <v>10</v>
      </c>
      <c r="E163" s="16">
        <f t="shared" si="17"/>
        <v>4.311999999999999</v>
      </c>
      <c r="F163" s="17">
        <v>2</v>
      </c>
      <c r="G163" s="68">
        <f t="shared" si="16"/>
        <v>8.623999999999999</v>
      </c>
      <c r="H163" s="16">
        <f t="shared" si="2"/>
        <v>9.917599999999998</v>
      </c>
      <c r="I163" s="34"/>
      <c r="J163" s="34"/>
      <c r="K163" s="35"/>
      <c r="L163" s="34"/>
      <c r="M163" s="203"/>
    </row>
    <row r="164" spans="1:13" ht="15.75" thickBot="1">
      <c r="A164" s="201" t="s">
        <v>9</v>
      </c>
      <c r="B164" s="200" t="s">
        <v>190</v>
      </c>
      <c r="C164" s="15">
        <v>43.12</v>
      </c>
      <c r="D164" s="202">
        <v>10</v>
      </c>
      <c r="E164" s="16">
        <f t="shared" si="17"/>
        <v>4.311999999999999</v>
      </c>
      <c r="F164" s="17">
        <v>4</v>
      </c>
      <c r="G164" s="68">
        <f t="shared" si="16"/>
        <v>17.247999999999998</v>
      </c>
      <c r="H164" s="16">
        <f t="shared" si="2"/>
        <v>19.835199999999997</v>
      </c>
      <c r="I164" s="34"/>
      <c r="J164" s="34"/>
      <c r="K164" s="35"/>
      <c r="L164" s="34"/>
      <c r="M164" s="203"/>
    </row>
    <row r="165" spans="1:13" ht="15">
      <c r="A165" s="189" t="s">
        <v>139</v>
      </c>
      <c r="B165" s="200" t="s">
        <v>191</v>
      </c>
      <c r="C165" s="15">
        <v>43.12</v>
      </c>
      <c r="D165" s="202">
        <v>10</v>
      </c>
      <c r="E165" s="16">
        <f t="shared" si="17"/>
        <v>4.311999999999999</v>
      </c>
      <c r="F165" s="17">
        <v>2</v>
      </c>
      <c r="G165" s="68">
        <f t="shared" si="16"/>
        <v>8.623999999999999</v>
      </c>
      <c r="H165" s="16">
        <f t="shared" si="2"/>
        <v>9.917599999999998</v>
      </c>
      <c r="I165" s="34"/>
      <c r="J165" s="34"/>
      <c r="K165" s="35"/>
      <c r="L165" s="34"/>
      <c r="M165" s="203"/>
    </row>
    <row r="166" spans="1:13" ht="15.75" thickBot="1">
      <c r="A166" s="201" t="s">
        <v>137</v>
      </c>
      <c r="B166" s="200" t="s">
        <v>191</v>
      </c>
      <c r="C166" s="15">
        <v>43.12</v>
      </c>
      <c r="D166" s="202">
        <v>10</v>
      </c>
      <c r="E166" s="16">
        <f t="shared" si="17"/>
        <v>4.311999999999999</v>
      </c>
      <c r="F166" s="17">
        <v>2</v>
      </c>
      <c r="G166" s="68">
        <f t="shared" si="16"/>
        <v>8.623999999999999</v>
      </c>
      <c r="H166" s="16">
        <f t="shared" si="2"/>
        <v>9.917599999999998</v>
      </c>
      <c r="I166" s="34"/>
      <c r="J166" s="34"/>
      <c r="K166" s="35"/>
      <c r="L166" s="34"/>
      <c r="M166" s="203"/>
    </row>
    <row r="167" spans="1:13" ht="15">
      <c r="A167" s="189" t="s">
        <v>91</v>
      </c>
      <c r="B167" s="200" t="s">
        <v>191</v>
      </c>
      <c r="C167" s="15">
        <v>43.12</v>
      </c>
      <c r="D167" s="202">
        <v>10</v>
      </c>
      <c r="E167" s="16">
        <f t="shared" si="17"/>
        <v>4.311999999999999</v>
      </c>
      <c r="F167" s="17">
        <v>2</v>
      </c>
      <c r="G167" s="68">
        <f t="shared" si="16"/>
        <v>8.623999999999999</v>
      </c>
      <c r="H167" s="16">
        <f t="shared" si="2"/>
        <v>9.917599999999998</v>
      </c>
      <c r="I167" s="34"/>
      <c r="J167" s="34"/>
      <c r="K167" s="35"/>
      <c r="L167" s="34"/>
      <c r="M167" s="203"/>
    </row>
    <row r="168" spans="1:13" ht="15.75" thickBot="1">
      <c r="A168" s="201" t="s">
        <v>9</v>
      </c>
      <c r="B168" s="200" t="s">
        <v>191</v>
      </c>
      <c r="C168" s="15">
        <v>43.12</v>
      </c>
      <c r="D168" s="202">
        <v>10</v>
      </c>
      <c r="E168" s="16">
        <f t="shared" si="17"/>
        <v>4.311999999999999</v>
      </c>
      <c r="F168" s="17">
        <v>4</v>
      </c>
      <c r="G168" s="68">
        <f t="shared" si="16"/>
        <v>17.247999999999998</v>
      </c>
      <c r="H168" s="16">
        <f t="shared" si="2"/>
        <v>19.835199999999997</v>
      </c>
      <c r="I168" s="34"/>
      <c r="J168" s="34"/>
      <c r="K168" s="35"/>
      <c r="L168" s="34"/>
      <c r="M168" s="203"/>
    </row>
    <row r="169" spans="1:13" ht="15">
      <c r="A169" s="189" t="s">
        <v>139</v>
      </c>
      <c r="B169" s="200" t="s">
        <v>192</v>
      </c>
      <c r="C169" s="15">
        <v>43.12</v>
      </c>
      <c r="D169" s="202">
        <v>10</v>
      </c>
      <c r="E169" s="16">
        <f t="shared" si="17"/>
        <v>4.311999999999999</v>
      </c>
      <c r="F169" s="17">
        <v>2</v>
      </c>
      <c r="G169" s="68">
        <f t="shared" si="16"/>
        <v>8.623999999999999</v>
      </c>
      <c r="H169" s="16">
        <f t="shared" si="2"/>
        <v>9.917599999999998</v>
      </c>
      <c r="I169" s="34"/>
      <c r="J169" s="34"/>
      <c r="K169" s="35"/>
      <c r="L169" s="34"/>
      <c r="M169" s="203"/>
    </row>
    <row r="170" spans="1:13" ht="15">
      <c r="A170" s="201" t="s">
        <v>137</v>
      </c>
      <c r="B170" s="200" t="s">
        <v>192</v>
      </c>
      <c r="C170" s="15">
        <v>43.12</v>
      </c>
      <c r="D170" s="202">
        <v>10</v>
      </c>
      <c r="E170" s="16">
        <f t="shared" si="17"/>
        <v>4.311999999999999</v>
      </c>
      <c r="F170" s="17">
        <v>2</v>
      </c>
      <c r="G170" s="68">
        <f t="shared" si="16"/>
        <v>8.623999999999999</v>
      </c>
      <c r="H170" s="16">
        <f t="shared" si="2"/>
        <v>9.917599999999998</v>
      </c>
      <c r="I170" s="34"/>
      <c r="J170" s="34"/>
      <c r="K170" s="35"/>
      <c r="L170" s="34"/>
      <c r="M170" s="203"/>
    </row>
    <row r="171" spans="1:13" ht="15">
      <c r="A171" s="201" t="s">
        <v>184</v>
      </c>
      <c r="B171" s="200" t="s">
        <v>192</v>
      </c>
      <c r="C171" s="15">
        <v>43.12</v>
      </c>
      <c r="D171" s="202">
        <v>10</v>
      </c>
      <c r="E171" s="16">
        <f t="shared" si="17"/>
        <v>4.311999999999999</v>
      </c>
      <c r="F171" s="17">
        <v>2</v>
      </c>
      <c r="G171" s="68">
        <f t="shared" si="16"/>
        <v>8.623999999999999</v>
      </c>
      <c r="H171" s="16">
        <f t="shared" si="2"/>
        <v>9.917599999999998</v>
      </c>
      <c r="I171" s="34"/>
      <c r="J171" s="34"/>
      <c r="K171" s="35"/>
      <c r="L171" s="34"/>
      <c r="M171" s="203"/>
    </row>
    <row r="172" spans="1:13" ht="15">
      <c r="A172" s="201" t="s">
        <v>9</v>
      </c>
      <c r="B172" s="200" t="s">
        <v>192</v>
      </c>
      <c r="C172" s="15">
        <v>43.12</v>
      </c>
      <c r="D172" s="202">
        <v>10</v>
      </c>
      <c r="E172" s="16">
        <f t="shared" si="17"/>
        <v>4.311999999999999</v>
      </c>
      <c r="F172" s="17">
        <v>4</v>
      </c>
      <c r="G172" s="68">
        <f t="shared" si="16"/>
        <v>17.247999999999998</v>
      </c>
      <c r="H172" s="16">
        <f t="shared" si="2"/>
        <v>19.835199999999997</v>
      </c>
      <c r="I172" s="34"/>
      <c r="J172" s="34"/>
      <c r="K172" s="35"/>
      <c r="L172" s="34"/>
      <c r="M172" s="203"/>
    </row>
    <row r="173" spans="1:13" ht="15">
      <c r="A173" s="188" t="s">
        <v>32</v>
      </c>
      <c r="B173" s="200" t="s">
        <v>193</v>
      </c>
      <c r="C173" s="15">
        <v>43.12</v>
      </c>
      <c r="D173" s="202">
        <v>10</v>
      </c>
      <c r="E173" s="16">
        <f aca="true" t="shared" si="18" ref="E173:E190">C173/D173</f>
        <v>4.311999999999999</v>
      </c>
      <c r="F173" s="17">
        <v>4</v>
      </c>
      <c r="G173" s="68">
        <f aca="true" t="shared" si="19" ref="G173:G190">E173*F173</f>
        <v>17.247999999999998</v>
      </c>
      <c r="H173" s="16">
        <f t="shared" si="2"/>
        <v>19.835199999999997</v>
      </c>
      <c r="I173" s="34"/>
      <c r="J173" s="34"/>
      <c r="K173" s="35"/>
      <c r="L173" s="34"/>
      <c r="M173" s="203"/>
    </row>
    <row r="174" spans="1:13" ht="15">
      <c r="A174" s="201" t="s">
        <v>137</v>
      </c>
      <c r="B174" s="200" t="s">
        <v>193</v>
      </c>
      <c r="C174" s="15">
        <v>43.12</v>
      </c>
      <c r="D174" s="202">
        <v>10</v>
      </c>
      <c r="E174" s="16">
        <f t="shared" si="18"/>
        <v>4.311999999999999</v>
      </c>
      <c r="F174" s="17">
        <v>2</v>
      </c>
      <c r="G174" s="68">
        <f t="shared" si="19"/>
        <v>8.623999999999999</v>
      </c>
      <c r="H174" s="16">
        <f t="shared" si="2"/>
        <v>9.917599999999998</v>
      </c>
      <c r="I174" s="34"/>
      <c r="J174" s="34"/>
      <c r="K174" s="35"/>
      <c r="L174" s="34"/>
      <c r="M174" s="203"/>
    </row>
    <row r="175" spans="1:13" ht="15">
      <c r="A175" s="201" t="s">
        <v>9</v>
      </c>
      <c r="B175" s="200" t="s">
        <v>193</v>
      </c>
      <c r="C175" s="15">
        <v>43.12</v>
      </c>
      <c r="D175" s="202">
        <v>10</v>
      </c>
      <c r="E175" s="16">
        <f t="shared" si="18"/>
        <v>4.311999999999999</v>
      </c>
      <c r="F175" s="17">
        <v>4</v>
      </c>
      <c r="G175" s="68">
        <f t="shared" si="19"/>
        <v>17.247999999999998</v>
      </c>
      <c r="H175" s="16">
        <f t="shared" si="2"/>
        <v>19.835199999999997</v>
      </c>
      <c r="I175" s="34"/>
      <c r="J175" s="34"/>
      <c r="K175" s="35"/>
      <c r="L175" s="34"/>
      <c r="M175" s="203"/>
    </row>
    <row r="176" spans="1:13" ht="15.75" thickBot="1">
      <c r="A176" s="201" t="s">
        <v>137</v>
      </c>
      <c r="B176" s="200" t="s">
        <v>194</v>
      </c>
      <c r="C176" s="15">
        <v>43.12</v>
      </c>
      <c r="D176" s="202">
        <v>10</v>
      </c>
      <c r="E176" s="16">
        <f t="shared" si="18"/>
        <v>4.311999999999999</v>
      </c>
      <c r="F176" s="17">
        <v>2</v>
      </c>
      <c r="G176" s="68">
        <f t="shared" si="19"/>
        <v>8.623999999999999</v>
      </c>
      <c r="H176" s="16">
        <f t="shared" si="2"/>
        <v>9.917599999999998</v>
      </c>
      <c r="I176" s="34"/>
      <c r="J176" s="34"/>
      <c r="K176" s="35"/>
      <c r="L176" s="34"/>
      <c r="M176" s="203"/>
    </row>
    <row r="177" spans="1:13" ht="15">
      <c r="A177" s="189" t="s">
        <v>91</v>
      </c>
      <c r="B177" s="200" t="s">
        <v>194</v>
      </c>
      <c r="C177" s="15">
        <v>43.12</v>
      </c>
      <c r="D177" s="202">
        <v>10</v>
      </c>
      <c r="E177" s="16">
        <f t="shared" si="18"/>
        <v>4.311999999999999</v>
      </c>
      <c r="F177" s="17">
        <v>2</v>
      </c>
      <c r="G177" s="68">
        <f t="shared" si="19"/>
        <v>8.623999999999999</v>
      </c>
      <c r="H177" s="16">
        <f t="shared" si="2"/>
        <v>9.917599999999998</v>
      </c>
      <c r="I177" s="34"/>
      <c r="J177" s="34"/>
      <c r="K177" s="35"/>
      <c r="L177" s="34"/>
      <c r="M177" s="203"/>
    </row>
    <row r="178" spans="1:13" ht="15">
      <c r="A178" s="201" t="s">
        <v>9</v>
      </c>
      <c r="B178" s="200" t="s">
        <v>194</v>
      </c>
      <c r="C178" s="15">
        <v>43.12</v>
      </c>
      <c r="D178" s="202">
        <v>10</v>
      </c>
      <c r="E178" s="16">
        <f t="shared" si="18"/>
        <v>4.311999999999999</v>
      </c>
      <c r="F178" s="17">
        <v>6</v>
      </c>
      <c r="G178" s="68">
        <f t="shared" si="19"/>
        <v>25.871999999999996</v>
      </c>
      <c r="H178" s="16">
        <f t="shared" si="2"/>
        <v>29.752799999999993</v>
      </c>
      <c r="I178" s="34"/>
      <c r="J178" s="34"/>
      <c r="K178" s="35"/>
      <c r="L178" s="34"/>
      <c r="M178" s="203"/>
    </row>
    <row r="179" spans="1:13" ht="15">
      <c r="A179" s="201" t="s">
        <v>196</v>
      </c>
      <c r="B179" s="200" t="s">
        <v>195</v>
      </c>
      <c r="C179" s="15">
        <v>43.12</v>
      </c>
      <c r="D179" s="202">
        <v>10</v>
      </c>
      <c r="E179" s="16">
        <f t="shared" si="18"/>
        <v>4.311999999999999</v>
      </c>
      <c r="F179" s="17">
        <v>10</v>
      </c>
      <c r="G179" s="68">
        <f t="shared" si="19"/>
        <v>43.11999999999999</v>
      </c>
      <c r="H179" s="16">
        <f t="shared" si="2"/>
        <v>49.58799999999999</v>
      </c>
      <c r="I179" s="34"/>
      <c r="J179" s="34"/>
      <c r="K179" s="35"/>
      <c r="L179" s="34"/>
      <c r="M179" s="203"/>
    </row>
    <row r="180" spans="1:13" ht="15.75" thickBot="1">
      <c r="A180" s="201" t="s">
        <v>137</v>
      </c>
      <c r="B180" s="200" t="s">
        <v>195</v>
      </c>
      <c r="C180" s="15">
        <v>43.12</v>
      </c>
      <c r="D180" s="202">
        <v>10</v>
      </c>
      <c r="E180" s="16">
        <f t="shared" si="18"/>
        <v>4.311999999999999</v>
      </c>
      <c r="F180" s="17">
        <v>2</v>
      </c>
      <c r="G180" s="68">
        <f t="shared" si="19"/>
        <v>8.623999999999999</v>
      </c>
      <c r="H180" s="16">
        <f t="shared" si="2"/>
        <v>9.917599999999998</v>
      </c>
      <c r="I180" s="34"/>
      <c r="J180" s="34"/>
      <c r="K180" s="35"/>
      <c r="L180" s="34"/>
      <c r="M180" s="203"/>
    </row>
    <row r="181" spans="1:13" ht="15">
      <c r="A181" s="189" t="s">
        <v>139</v>
      </c>
      <c r="B181" s="200" t="s">
        <v>195</v>
      </c>
      <c r="C181" s="15">
        <v>43.12</v>
      </c>
      <c r="D181" s="202">
        <v>10</v>
      </c>
      <c r="E181" s="16">
        <f t="shared" si="18"/>
        <v>4.311999999999999</v>
      </c>
      <c r="F181" s="17">
        <v>4</v>
      </c>
      <c r="G181" s="68">
        <f t="shared" si="19"/>
        <v>17.247999999999998</v>
      </c>
      <c r="H181" s="16">
        <f t="shared" si="2"/>
        <v>19.835199999999997</v>
      </c>
      <c r="I181" s="34"/>
      <c r="J181" s="34"/>
      <c r="K181" s="35"/>
      <c r="L181" s="34"/>
      <c r="M181" s="203"/>
    </row>
    <row r="182" spans="1:13" ht="15.75" thickBot="1">
      <c r="A182" s="201" t="s">
        <v>184</v>
      </c>
      <c r="B182" s="200" t="s">
        <v>195</v>
      </c>
      <c r="C182" s="15">
        <v>43.12</v>
      </c>
      <c r="D182" s="202">
        <v>10</v>
      </c>
      <c r="E182" s="16">
        <f t="shared" si="18"/>
        <v>4.311999999999999</v>
      </c>
      <c r="F182" s="17">
        <v>2</v>
      </c>
      <c r="G182" s="68">
        <f t="shared" si="19"/>
        <v>8.623999999999999</v>
      </c>
      <c r="H182" s="16">
        <f t="shared" si="2"/>
        <v>9.917599999999998</v>
      </c>
      <c r="I182" s="34"/>
      <c r="J182" s="34"/>
      <c r="K182" s="35"/>
      <c r="L182" s="34"/>
      <c r="M182" s="203"/>
    </row>
    <row r="183" spans="1:13" ht="15">
      <c r="A183" s="189" t="s">
        <v>91</v>
      </c>
      <c r="B183" s="200" t="s">
        <v>195</v>
      </c>
      <c r="C183" s="15">
        <v>43.12</v>
      </c>
      <c r="D183" s="202">
        <v>10</v>
      </c>
      <c r="E183" s="16">
        <f>C183/D183</f>
        <v>4.311999999999999</v>
      </c>
      <c r="F183" s="17">
        <v>2</v>
      </c>
      <c r="G183" s="68">
        <f t="shared" si="19"/>
        <v>8.623999999999999</v>
      </c>
      <c r="H183" s="16">
        <f t="shared" si="2"/>
        <v>9.917599999999998</v>
      </c>
      <c r="I183" s="34"/>
      <c r="J183" s="34"/>
      <c r="K183" s="35"/>
      <c r="L183" s="34"/>
      <c r="M183" s="203"/>
    </row>
    <row r="184" spans="1:13" ht="15.75" thickBot="1">
      <c r="A184" s="201" t="s">
        <v>137</v>
      </c>
      <c r="B184" s="200" t="s">
        <v>197</v>
      </c>
      <c r="C184" s="15">
        <v>43.12</v>
      </c>
      <c r="D184" s="202">
        <v>10</v>
      </c>
      <c r="E184" s="16">
        <f>C184/D184</f>
        <v>4.311999999999999</v>
      </c>
      <c r="F184" s="17">
        <v>2</v>
      </c>
      <c r="G184" s="68">
        <f t="shared" si="19"/>
        <v>8.623999999999999</v>
      </c>
      <c r="H184" s="16">
        <f t="shared" si="2"/>
        <v>9.917599999999998</v>
      </c>
      <c r="I184" s="34"/>
      <c r="J184" s="34"/>
      <c r="K184" s="35"/>
      <c r="L184" s="34"/>
      <c r="M184" s="203"/>
    </row>
    <row r="185" spans="1:13" ht="15">
      <c r="A185" s="189" t="s">
        <v>139</v>
      </c>
      <c r="B185" s="200" t="s">
        <v>197</v>
      </c>
      <c r="C185" s="15">
        <v>43.12</v>
      </c>
      <c r="D185" s="202">
        <v>10</v>
      </c>
      <c r="E185" s="16">
        <f t="shared" si="18"/>
        <v>4.311999999999999</v>
      </c>
      <c r="F185" s="17">
        <v>4</v>
      </c>
      <c r="G185" s="68">
        <f t="shared" si="19"/>
        <v>17.247999999999998</v>
      </c>
      <c r="H185" s="16">
        <f t="shared" si="2"/>
        <v>19.835199999999997</v>
      </c>
      <c r="I185" s="34"/>
      <c r="J185" s="34"/>
      <c r="K185" s="35"/>
      <c r="L185" s="34"/>
      <c r="M185" s="203"/>
    </row>
    <row r="186" spans="1:13" ht="15">
      <c r="A186" s="201" t="s">
        <v>9</v>
      </c>
      <c r="B186" s="200" t="s">
        <v>197</v>
      </c>
      <c r="C186" s="15">
        <v>43.12</v>
      </c>
      <c r="D186" s="202">
        <v>10</v>
      </c>
      <c r="E186" s="16">
        <f>C186/D186</f>
        <v>4.311999999999999</v>
      </c>
      <c r="F186" s="17">
        <v>4</v>
      </c>
      <c r="G186" s="68">
        <f t="shared" si="19"/>
        <v>17.247999999999998</v>
      </c>
      <c r="H186" s="16">
        <f t="shared" si="2"/>
        <v>19.835199999999997</v>
      </c>
      <c r="I186" s="34"/>
      <c r="J186" s="34"/>
      <c r="K186" s="35"/>
      <c r="L186" s="34"/>
      <c r="M186" s="203"/>
    </row>
    <row r="187" spans="1:13" ht="15">
      <c r="A187" s="201" t="s">
        <v>196</v>
      </c>
      <c r="B187" s="200" t="s">
        <v>198</v>
      </c>
      <c r="C187" s="15">
        <v>47.04</v>
      </c>
      <c r="D187" s="202">
        <v>10</v>
      </c>
      <c r="E187" s="16">
        <f>C187/D187</f>
        <v>4.704</v>
      </c>
      <c r="F187" s="17">
        <v>10</v>
      </c>
      <c r="G187" s="68">
        <f t="shared" si="19"/>
        <v>47.04</v>
      </c>
      <c r="H187" s="16">
        <f t="shared" si="2"/>
        <v>54.096</v>
      </c>
      <c r="I187" s="34"/>
      <c r="J187" s="34"/>
      <c r="K187" s="35"/>
      <c r="L187" s="34"/>
      <c r="M187" s="203"/>
    </row>
    <row r="188" spans="1:13" ht="15.75" thickBot="1">
      <c r="A188" s="201" t="s">
        <v>137</v>
      </c>
      <c r="B188" s="200" t="s">
        <v>198</v>
      </c>
      <c r="C188" s="202">
        <v>47.04</v>
      </c>
      <c r="D188" s="202">
        <v>10</v>
      </c>
      <c r="E188" s="16">
        <f t="shared" si="18"/>
        <v>4.704</v>
      </c>
      <c r="F188" s="17">
        <v>2</v>
      </c>
      <c r="G188" s="68">
        <f t="shared" si="19"/>
        <v>9.408</v>
      </c>
      <c r="H188" s="16">
        <f t="shared" si="2"/>
        <v>10.819199999999999</v>
      </c>
      <c r="I188" s="34"/>
      <c r="J188" s="34"/>
      <c r="K188" s="35"/>
      <c r="L188" s="34"/>
      <c r="M188" s="203"/>
    </row>
    <row r="189" spans="1:13" ht="15">
      <c r="A189" s="189" t="s">
        <v>91</v>
      </c>
      <c r="B189" s="200" t="s">
        <v>198</v>
      </c>
      <c r="C189" s="202">
        <v>47.04</v>
      </c>
      <c r="D189" s="202">
        <v>10</v>
      </c>
      <c r="E189" s="16">
        <f t="shared" si="18"/>
        <v>4.704</v>
      </c>
      <c r="F189" s="17">
        <v>4</v>
      </c>
      <c r="G189" s="68">
        <f t="shared" si="19"/>
        <v>18.816</v>
      </c>
      <c r="H189" s="16">
        <f t="shared" si="2"/>
        <v>21.638399999999997</v>
      </c>
      <c r="I189" s="34"/>
      <c r="J189" s="34"/>
      <c r="K189" s="35"/>
      <c r="L189" s="34"/>
      <c r="M189" s="203"/>
    </row>
    <row r="190" spans="1:13" ht="15">
      <c r="A190" s="201" t="s">
        <v>9</v>
      </c>
      <c r="B190" s="200" t="s">
        <v>198</v>
      </c>
      <c r="C190" s="202">
        <v>47.04</v>
      </c>
      <c r="D190" s="202">
        <v>10</v>
      </c>
      <c r="E190" s="16">
        <f t="shared" si="18"/>
        <v>4.704</v>
      </c>
      <c r="F190" s="17">
        <v>4</v>
      </c>
      <c r="G190" s="68">
        <f t="shared" si="19"/>
        <v>18.816</v>
      </c>
      <c r="H190" s="16">
        <f t="shared" si="2"/>
        <v>21.638399999999997</v>
      </c>
      <c r="I190" s="34"/>
      <c r="J190" s="34"/>
      <c r="K190" s="35"/>
      <c r="L190" s="34"/>
      <c r="M190" s="203"/>
    </row>
    <row r="191" spans="1:13" ht="15">
      <c r="A191" s="201" t="s">
        <v>196</v>
      </c>
      <c r="B191" s="200" t="s">
        <v>199</v>
      </c>
      <c r="C191" s="202">
        <v>54.88</v>
      </c>
      <c r="D191" s="202">
        <v>10</v>
      </c>
      <c r="E191" s="16">
        <f aca="true" t="shared" si="20" ref="E191:E199">C191/D191</f>
        <v>5.488</v>
      </c>
      <c r="F191" s="17">
        <v>10</v>
      </c>
      <c r="G191" s="68">
        <f aca="true" t="shared" si="21" ref="G191:G199">E191*F191</f>
        <v>54.88</v>
      </c>
      <c r="H191" s="16">
        <f t="shared" si="2"/>
        <v>63.111999999999995</v>
      </c>
      <c r="I191" s="34"/>
      <c r="J191" s="34"/>
      <c r="K191" s="35"/>
      <c r="L191" s="34"/>
      <c r="M191" s="203"/>
    </row>
    <row r="192" spans="1:13" ht="15">
      <c r="A192" s="188" t="s">
        <v>32</v>
      </c>
      <c r="B192" s="200" t="s">
        <v>199</v>
      </c>
      <c r="C192" s="202">
        <v>54.88</v>
      </c>
      <c r="D192" s="202">
        <v>10</v>
      </c>
      <c r="E192" s="16">
        <f t="shared" si="20"/>
        <v>5.488</v>
      </c>
      <c r="F192" s="17">
        <v>10</v>
      </c>
      <c r="G192" s="68">
        <f t="shared" si="21"/>
        <v>54.88</v>
      </c>
      <c r="H192" s="16">
        <f t="shared" si="2"/>
        <v>63.111999999999995</v>
      </c>
      <c r="I192" s="34"/>
      <c r="J192" s="34"/>
      <c r="K192" s="35"/>
      <c r="L192" s="34"/>
      <c r="M192" s="203"/>
    </row>
    <row r="193" spans="1:13" ht="15">
      <c r="A193" s="201" t="s">
        <v>137</v>
      </c>
      <c r="B193" s="200" t="s">
        <v>199</v>
      </c>
      <c r="C193" s="202">
        <v>54.88</v>
      </c>
      <c r="D193" s="202">
        <v>10</v>
      </c>
      <c r="E193" s="16">
        <f t="shared" si="20"/>
        <v>5.488</v>
      </c>
      <c r="F193" s="17">
        <v>2</v>
      </c>
      <c r="G193" s="68">
        <f t="shared" si="21"/>
        <v>10.976</v>
      </c>
      <c r="H193" s="16">
        <f t="shared" si="2"/>
        <v>12.6224</v>
      </c>
      <c r="I193" s="34"/>
      <c r="J193" s="34"/>
      <c r="K193" s="35"/>
      <c r="L193" s="34"/>
      <c r="M193" s="203"/>
    </row>
    <row r="194" spans="1:13" ht="15.75" thickBot="1">
      <c r="A194" s="201" t="s">
        <v>184</v>
      </c>
      <c r="B194" s="200" t="s">
        <v>199</v>
      </c>
      <c r="C194" s="202">
        <v>54.88</v>
      </c>
      <c r="D194" s="202">
        <v>10</v>
      </c>
      <c r="E194" s="16">
        <f t="shared" si="20"/>
        <v>5.488</v>
      </c>
      <c r="F194" s="17">
        <v>4</v>
      </c>
      <c r="G194" s="68">
        <f t="shared" si="21"/>
        <v>21.952</v>
      </c>
      <c r="H194" s="16">
        <f t="shared" si="2"/>
        <v>25.2448</v>
      </c>
      <c r="I194" s="34"/>
      <c r="J194" s="34"/>
      <c r="K194" s="35"/>
      <c r="L194" s="34"/>
      <c r="M194" s="203"/>
    </row>
    <row r="195" spans="1:13" ht="15">
      <c r="A195" s="189" t="s">
        <v>91</v>
      </c>
      <c r="B195" s="200" t="s">
        <v>199</v>
      </c>
      <c r="C195" s="202">
        <v>54.88</v>
      </c>
      <c r="D195" s="202">
        <v>10</v>
      </c>
      <c r="E195" s="16">
        <f t="shared" si="20"/>
        <v>5.488</v>
      </c>
      <c r="F195" s="17">
        <v>4</v>
      </c>
      <c r="G195" s="68">
        <f t="shared" si="21"/>
        <v>21.952</v>
      </c>
      <c r="H195" s="16">
        <f t="shared" si="2"/>
        <v>25.2448</v>
      </c>
      <c r="I195" s="34"/>
      <c r="J195" s="34"/>
      <c r="K195" s="35"/>
      <c r="L195" s="34"/>
      <c r="M195" s="203"/>
    </row>
    <row r="196" spans="1:13" ht="15.75" thickBot="1">
      <c r="A196" s="188" t="s">
        <v>32</v>
      </c>
      <c r="B196" s="200" t="s">
        <v>200</v>
      </c>
      <c r="C196" s="202">
        <v>54.88</v>
      </c>
      <c r="D196" s="202">
        <v>10</v>
      </c>
      <c r="E196" s="16">
        <f t="shared" si="20"/>
        <v>5.488</v>
      </c>
      <c r="F196" s="17">
        <v>10</v>
      </c>
      <c r="G196" s="68">
        <f t="shared" si="21"/>
        <v>54.88</v>
      </c>
      <c r="H196" s="16">
        <f t="shared" si="2"/>
        <v>63.111999999999995</v>
      </c>
      <c r="I196" s="34"/>
      <c r="J196" s="34"/>
      <c r="K196" s="35"/>
      <c r="L196" s="34"/>
      <c r="M196" s="203"/>
    </row>
    <row r="197" spans="1:13" ht="15.75" thickBot="1">
      <c r="A197" s="189" t="s">
        <v>91</v>
      </c>
      <c r="B197" s="200" t="s">
        <v>200</v>
      </c>
      <c r="C197" s="202">
        <v>54.88</v>
      </c>
      <c r="D197" s="202">
        <v>10</v>
      </c>
      <c r="E197" s="16">
        <f t="shared" si="20"/>
        <v>5.488</v>
      </c>
      <c r="F197" s="17">
        <v>4</v>
      </c>
      <c r="G197" s="68">
        <f t="shared" si="21"/>
        <v>21.952</v>
      </c>
      <c r="H197" s="16">
        <f t="shared" si="2"/>
        <v>25.2448</v>
      </c>
      <c r="I197" s="34"/>
      <c r="J197" s="34"/>
      <c r="K197" s="35"/>
      <c r="L197" s="34"/>
      <c r="M197" s="203"/>
    </row>
    <row r="198" spans="1:13" ht="15">
      <c r="A198" s="189" t="s">
        <v>139</v>
      </c>
      <c r="B198" s="200" t="s">
        <v>200</v>
      </c>
      <c r="C198" s="202">
        <v>54.88</v>
      </c>
      <c r="D198" s="202">
        <v>10</v>
      </c>
      <c r="E198" s="16">
        <f t="shared" si="20"/>
        <v>5.488</v>
      </c>
      <c r="F198" s="17">
        <v>5</v>
      </c>
      <c r="G198" s="68">
        <f t="shared" si="21"/>
        <v>27.44</v>
      </c>
      <c r="H198" s="16">
        <f t="shared" si="2"/>
        <v>31.555999999999997</v>
      </c>
      <c r="I198" s="34"/>
      <c r="J198" s="34"/>
      <c r="K198" s="35"/>
      <c r="L198" s="34"/>
      <c r="M198" s="203"/>
    </row>
    <row r="199" spans="1:13" ht="15">
      <c r="A199" s="201" t="s">
        <v>9</v>
      </c>
      <c r="B199" s="200" t="s">
        <v>200</v>
      </c>
      <c r="C199" s="202">
        <v>54.88</v>
      </c>
      <c r="D199" s="202">
        <v>10</v>
      </c>
      <c r="E199" s="16">
        <f t="shared" si="20"/>
        <v>5.488</v>
      </c>
      <c r="F199" s="17">
        <v>1</v>
      </c>
      <c r="G199" s="68">
        <f t="shared" si="21"/>
        <v>5.488</v>
      </c>
      <c r="H199" s="16">
        <f t="shared" si="2"/>
        <v>6.3112</v>
      </c>
      <c r="I199" s="34"/>
      <c r="J199" s="34"/>
      <c r="K199" s="35"/>
      <c r="L199" s="34"/>
      <c r="M199" s="203"/>
    </row>
    <row r="200" spans="1:13" ht="15.75" thickBot="1">
      <c r="A200" s="188" t="s">
        <v>32</v>
      </c>
      <c r="B200" s="200" t="s">
        <v>201</v>
      </c>
      <c r="C200" s="202">
        <v>35.28</v>
      </c>
      <c r="D200" s="202">
        <v>10</v>
      </c>
      <c r="E200" s="16">
        <f aca="true" t="shared" si="22" ref="E200:E251">C200/D200</f>
        <v>3.528</v>
      </c>
      <c r="F200" s="17">
        <v>10</v>
      </c>
      <c r="G200" s="68">
        <f aca="true" t="shared" si="23" ref="G200:G251">E200*F200</f>
        <v>35.28</v>
      </c>
      <c r="H200" s="16">
        <f t="shared" si="2"/>
        <v>40.571999999999996</v>
      </c>
      <c r="I200" s="34"/>
      <c r="J200" s="34"/>
      <c r="K200" s="35"/>
      <c r="L200" s="34"/>
      <c r="M200" s="203"/>
    </row>
    <row r="201" spans="1:13" ht="15.75" thickBot="1">
      <c r="A201" s="189" t="s">
        <v>139</v>
      </c>
      <c r="B201" s="200" t="s">
        <v>201</v>
      </c>
      <c r="C201" s="202">
        <v>35.28</v>
      </c>
      <c r="D201" s="202">
        <v>10</v>
      </c>
      <c r="E201" s="16">
        <f t="shared" si="22"/>
        <v>3.528</v>
      </c>
      <c r="F201" s="17">
        <v>10</v>
      </c>
      <c r="G201" s="68">
        <f t="shared" si="23"/>
        <v>35.28</v>
      </c>
      <c r="H201" s="16">
        <f t="shared" si="2"/>
        <v>40.571999999999996</v>
      </c>
      <c r="I201" s="34"/>
      <c r="J201" s="34"/>
      <c r="K201" s="35"/>
      <c r="L201" s="34"/>
      <c r="M201" s="203"/>
    </row>
    <row r="202" spans="1:13" ht="15">
      <c r="A202" s="189" t="s">
        <v>139</v>
      </c>
      <c r="B202" s="200" t="s">
        <v>202</v>
      </c>
      <c r="C202" s="202">
        <v>426.3</v>
      </c>
      <c r="D202" s="202">
        <v>1</v>
      </c>
      <c r="E202" s="16">
        <f>C202/D202</f>
        <v>426.3</v>
      </c>
      <c r="F202" s="17">
        <v>1</v>
      </c>
      <c r="G202" s="68">
        <f t="shared" si="23"/>
        <v>426.3</v>
      </c>
      <c r="H202" s="16">
        <f t="shared" si="2"/>
        <v>490.24499999999995</v>
      </c>
      <c r="I202" s="34"/>
      <c r="J202" s="34"/>
      <c r="K202" s="35"/>
      <c r="L202" s="34"/>
      <c r="M202" s="203"/>
    </row>
    <row r="203" spans="1:13" ht="15">
      <c r="A203" s="188" t="s">
        <v>15</v>
      </c>
      <c r="B203" s="200" t="s">
        <v>203</v>
      </c>
      <c r="C203" s="202">
        <v>48.02</v>
      </c>
      <c r="D203" s="202">
        <v>50</v>
      </c>
      <c r="E203" s="16">
        <f>C203/D203</f>
        <v>0.9604</v>
      </c>
      <c r="F203" s="17">
        <v>50</v>
      </c>
      <c r="G203" s="68">
        <f t="shared" si="23"/>
        <v>48.02</v>
      </c>
      <c r="H203" s="16">
        <f t="shared" si="2"/>
        <v>55.223</v>
      </c>
      <c r="I203" s="34"/>
      <c r="J203" s="34"/>
      <c r="K203" s="35"/>
      <c r="L203" s="34"/>
      <c r="M203" s="203"/>
    </row>
    <row r="204" spans="1:13" ht="15">
      <c r="A204" s="200" t="s">
        <v>204</v>
      </c>
      <c r="B204" s="200" t="s">
        <v>205</v>
      </c>
      <c r="C204" s="202">
        <v>51.94</v>
      </c>
      <c r="D204" s="202">
        <v>1</v>
      </c>
      <c r="E204" s="16">
        <f>C204/D204</f>
        <v>51.94</v>
      </c>
      <c r="F204" s="17">
        <v>1</v>
      </c>
      <c r="G204" s="68">
        <f t="shared" si="23"/>
        <v>51.94</v>
      </c>
      <c r="H204" s="16">
        <f t="shared" si="2"/>
        <v>59.730999999999995</v>
      </c>
      <c r="I204" s="34"/>
      <c r="J204" s="34"/>
      <c r="K204" s="35"/>
      <c r="L204" s="34"/>
      <c r="M204" s="203"/>
    </row>
    <row r="205" spans="1:13" ht="15">
      <c r="A205" s="200" t="s">
        <v>23</v>
      </c>
      <c r="B205" s="200" t="s">
        <v>206</v>
      </c>
      <c r="C205" s="202">
        <v>83.3</v>
      </c>
      <c r="D205" s="202">
        <v>10</v>
      </c>
      <c r="E205" s="16">
        <f>C205/D205</f>
        <v>8.33</v>
      </c>
      <c r="F205" s="17">
        <v>10</v>
      </c>
      <c r="G205" s="68">
        <f t="shared" si="23"/>
        <v>83.3</v>
      </c>
      <c r="H205" s="16">
        <f t="shared" si="2"/>
        <v>95.79499999999999</v>
      </c>
      <c r="I205" s="34"/>
      <c r="J205" s="34"/>
      <c r="K205" s="35"/>
      <c r="L205" s="34"/>
      <c r="M205" s="203"/>
    </row>
    <row r="206" spans="1:13" ht="15">
      <c r="A206" s="200" t="s">
        <v>23</v>
      </c>
      <c r="B206" s="200" t="s">
        <v>207</v>
      </c>
      <c r="C206" s="202">
        <v>102.9</v>
      </c>
      <c r="D206" s="202">
        <v>10</v>
      </c>
      <c r="E206" s="16">
        <f t="shared" si="22"/>
        <v>10.290000000000001</v>
      </c>
      <c r="F206" s="17">
        <v>10</v>
      </c>
      <c r="G206" s="68">
        <f t="shared" si="23"/>
        <v>102.9</v>
      </c>
      <c r="H206" s="16">
        <f t="shared" si="2"/>
        <v>118.335</v>
      </c>
      <c r="I206" s="34"/>
      <c r="J206" s="34"/>
      <c r="K206" s="35"/>
      <c r="L206" s="34"/>
      <c r="M206" s="203"/>
    </row>
    <row r="207" spans="1:13" ht="15">
      <c r="A207" s="200" t="s">
        <v>208</v>
      </c>
      <c r="B207" s="200" t="s">
        <v>209</v>
      </c>
      <c r="C207" s="202">
        <v>60.76</v>
      </c>
      <c r="D207" s="202">
        <v>10</v>
      </c>
      <c r="E207" s="16">
        <f t="shared" si="22"/>
        <v>6.076</v>
      </c>
      <c r="F207" s="17">
        <v>10</v>
      </c>
      <c r="G207" s="68">
        <f t="shared" si="23"/>
        <v>60.76</v>
      </c>
      <c r="H207" s="16">
        <f t="shared" si="2"/>
        <v>69.874</v>
      </c>
      <c r="I207" s="34"/>
      <c r="J207" s="34"/>
      <c r="K207" s="35"/>
      <c r="L207" s="34"/>
      <c r="M207" s="203"/>
    </row>
    <row r="208" spans="1:13" ht="15">
      <c r="A208" s="200" t="s">
        <v>208</v>
      </c>
      <c r="B208" s="200" t="s">
        <v>210</v>
      </c>
      <c r="C208" s="202">
        <v>54.88</v>
      </c>
      <c r="D208" s="202">
        <v>5</v>
      </c>
      <c r="E208" s="16">
        <f t="shared" si="22"/>
        <v>10.976</v>
      </c>
      <c r="F208" s="17">
        <v>5</v>
      </c>
      <c r="G208" s="68">
        <f t="shared" si="23"/>
        <v>54.88</v>
      </c>
      <c r="H208" s="16">
        <f t="shared" si="2"/>
        <v>63.111999999999995</v>
      </c>
      <c r="I208" s="34"/>
      <c r="J208" s="34"/>
      <c r="K208" s="35"/>
      <c r="L208" s="34"/>
      <c r="M208" s="203"/>
    </row>
    <row r="209" spans="1:13" ht="15">
      <c r="A209" s="200" t="s">
        <v>211</v>
      </c>
      <c r="B209" s="200" t="s">
        <v>209</v>
      </c>
      <c r="C209" s="202">
        <v>60.76</v>
      </c>
      <c r="D209" s="202">
        <v>10</v>
      </c>
      <c r="E209" s="16">
        <f>C209/D209</f>
        <v>6.076</v>
      </c>
      <c r="F209" s="17">
        <v>10</v>
      </c>
      <c r="G209" s="68">
        <f>E209*F209</f>
        <v>60.76</v>
      </c>
      <c r="H209" s="16">
        <f t="shared" si="2"/>
        <v>69.874</v>
      </c>
      <c r="I209" s="34"/>
      <c r="J209" s="34"/>
      <c r="K209" s="35"/>
      <c r="L209" s="34"/>
      <c r="M209" s="203"/>
    </row>
    <row r="210" spans="1:13" ht="15">
      <c r="A210" s="200" t="s">
        <v>211</v>
      </c>
      <c r="B210" s="200" t="s">
        <v>210</v>
      </c>
      <c r="C210" s="202">
        <v>54.88</v>
      </c>
      <c r="D210" s="202">
        <v>5</v>
      </c>
      <c r="E210" s="16">
        <f>C210/D210</f>
        <v>10.976</v>
      </c>
      <c r="F210" s="17">
        <v>5</v>
      </c>
      <c r="G210" s="68">
        <f>E210*F210</f>
        <v>54.88</v>
      </c>
      <c r="H210" s="16">
        <f t="shared" si="2"/>
        <v>63.111999999999995</v>
      </c>
      <c r="I210" s="34"/>
      <c r="J210" s="34"/>
      <c r="K210" s="35"/>
      <c r="L210" s="34"/>
      <c r="M210" s="203"/>
    </row>
    <row r="211" spans="1:13" ht="15">
      <c r="A211" s="200" t="s">
        <v>97</v>
      </c>
      <c r="B211" s="200" t="s">
        <v>206</v>
      </c>
      <c r="C211" s="202">
        <v>83.3</v>
      </c>
      <c r="D211" s="202">
        <v>10</v>
      </c>
      <c r="E211" s="16">
        <f>C211/D211</f>
        <v>8.33</v>
      </c>
      <c r="F211" s="17">
        <v>10</v>
      </c>
      <c r="G211" s="68">
        <f>E211*F211</f>
        <v>83.3</v>
      </c>
      <c r="H211" s="16">
        <f t="shared" si="2"/>
        <v>95.79499999999999</v>
      </c>
      <c r="I211" s="34"/>
      <c r="J211" s="34"/>
      <c r="K211" s="35"/>
      <c r="L211" s="34"/>
      <c r="M211" s="203"/>
    </row>
    <row r="212" spans="1:13" ht="15">
      <c r="A212" s="200" t="s">
        <v>97</v>
      </c>
      <c r="B212" s="200" t="s">
        <v>207</v>
      </c>
      <c r="C212" s="202">
        <v>102.9</v>
      </c>
      <c r="D212" s="202">
        <v>10</v>
      </c>
      <c r="E212" s="16">
        <f>C212/D212</f>
        <v>10.290000000000001</v>
      </c>
      <c r="F212" s="17">
        <v>10</v>
      </c>
      <c r="G212" s="68">
        <f>E212*F212</f>
        <v>102.9</v>
      </c>
      <c r="H212" s="16">
        <f t="shared" si="2"/>
        <v>118.335</v>
      </c>
      <c r="I212" s="34"/>
      <c r="J212" s="34"/>
      <c r="K212" s="35"/>
      <c r="L212" s="34"/>
      <c r="M212" s="203"/>
    </row>
    <row r="213" spans="1:13" ht="15">
      <c r="A213" s="200" t="s">
        <v>139</v>
      </c>
      <c r="B213" s="200" t="s">
        <v>212</v>
      </c>
      <c r="C213" s="202">
        <v>49</v>
      </c>
      <c r="D213" s="202">
        <v>5</v>
      </c>
      <c r="E213" s="16">
        <f t="shared" si="22"/>
        <v>9.8</v>
      </c>
      <c r="F213" s="17">
        <v>5</v>
      </c>
      <c r="G213" s="68">
        <f t="shared" si="23"/>
        <v>49</v>
      </c>
      <c r="H213" s="16">
        <f t="shared" si="2"/>
        <v>56.349999999999994</v>
      </c>
      <c r="I213" s="34"/>
      <c r="J213" s="34"/>
      <c r="K213" s="35"/>
      <c r="L213" s="34"/>
      <c r="M213" s="203"/>
    </row>
    <row r="214" spans="1:13" ht="15">
      <c r="A214" s="200" t="s">
        <v>139</v>
      </c>
      <c r="B214" s="200" t="s">
        <v>227</v>
      </c>
      <c r="C214" s="202">
        <v>58.8</v>
      </c>
      <c r="D214" s="202">
        <v>10</v>
      </c>
      <c r="E214" s="16">
        <f t="shared" si="22"/>
        <v>5.88</v>
      </c>
      <c r="F214" s="17">
        <v>10</v>
      </c>
      <c r="G214" s="68">
        <f t="shared" si="23"/>
        <v>58.8</v>
      </c>
      <c r="H214" s="16">
        <f t="shared" si="2"/>
        <v>67.61999999999999</v>
      </c>
      <c r="I214" s="34"/>
      <c r="J214" s="34"/>
      <c r="K214" s="35"/>
      <c r="L214" s="34"/>
      <c r="M214" s="203"/>
    </row>
    <row r="215" spans="1:13" ht="15">
      <c r="A215" s="200" t="s">
        <v>214</v>
      </c>
      <c r="B215" s="200" t="s">
        <v>213</v>
      </c>
      <c r="C215" s="202">
        <v>246.96</v>
      </c>
      <c r="D215" s="202">
        <v>1</v>
      </c>
      <c r="E215" s="16">
        <f t="shared" si="22"/>
        <v>246.96</v>
      </c>
      <c r="F215" s="17">
        <v>1</v>
      </c>
      <c r="G215" s="68">
        <f t="shared" si="23"/>
        <v>246.96</v>
      </c>
      <c r="H215" s="16">
        <f t="shared" si="2"/>
        <v>284.00399999999996</v>
      </c>
      <c r="I215" s="34"/>
      <c r="J215" s="34"/>
      <c r="K215" s="35"/>
      <c r="L215" s="34"/>
      <c r="M215" s="203"/>
    </row>
    <row r="216" spans="1:13" ht="15">
      <c r="A216" s="200" t="s">
        <v>215</v>
      </c>
      <c r="B216" s="200" t="s">
        <v>216</v>
      </c>
      <c r="C216" s="202">
        <v>112.7</v>
      </c>
      <c r="D216" s="202">
        <v>10</v>
      </c>
      <c r="E216" s="16">
        <f t="shared" si="22"/>
        <v>11.27</v>
      </c>
      <c r="F216" s="17">
        <v>10</v>
      </c>
      <c r="G216" s="68">
        <f t="shared" si="23"/>
        <v>112.69999999999999</v>
      </c>
      <c r="H216" s="16">
        <f t="shared" si="2"/>
        <v>129.605</v>
      </c>
      <c r="I216" s="34"/>
      <c r="J216" s="34"/>
      <c r="K216" s="35"/>
      <c r="L216" s="34"/>
      <c r="M216" s="203"/>
    </row>
    <row r="217" spans="1:13" ht="15">
      <c r="A217" s="200" t="s">
        <v>215</v>
      </c>
      <c r="B217" s="200" t="s">
        <v>217</v>
      </c>
      <c r="C217" s="202">
        <v>112.7</v>
      </c>
      <c r="D217" s="202">
        <v>10</v>
      </c>
      <c r="E217" s="16">
        <f t="shared" si="22"/>
        <v>11.27</v>
      </c>
      <c r="F217" s="17">
        <v>10</v>
      </c>
      <c r="G217" s="68">
        <f t="shared" si="23"/>
        <v>112.69999999999999</v>
      </c>
      <c r="H217" s="16">
        <f t="shared" si="2"/>
        <v>129.605</v>
      </c>
      <c r="I217" s="34"/>
      <c r="J217" s="34"/>
      <c r="K217" s="35"/>
      <c r="L217" s="34"/>
      <c r="M217" s="203"/>
    </row>
    <row r="218" spans="1:13" ht="15">
      <c r="A218" s="200" t="s">
        <v>215</v>
      </c>
      <c r="B218" s="200" t="s">
        <v>218</v>
      </c>
      <c r="C218" s="202">
        <v>112.7</v>
      </c>
      <c r="D218" s="202">
        <v>10</v>
      </c>
      <c r="E218" s="16">
        <f t="shared" si="22"/>
        <v>11.27</v>
      </c>
      <c r="F218" s="17">
        <v>10</v>
      </c>
      <c r="G218" s="68">
        <f t="shared" si="23"/>
        <v>112.69999999999999</v>
      </c>
      <c r="H218" s="16">
        <f t="shared" si="2"/>
        <v>129.605</v>
      </c>
      <c r="I218" s="34"/>
      <c r="J218" s="34"/>
      <c r="K218" s="35"/>
      <c r="L218" s="34"/>
      <c r="M218" s="203"/>
    </row>
    <row r="219" spans="1:13" ht="15">
      <c r="A219" s="200" t="s">
        <v>215</v>
      </c>
      <c r="B219" s="200" t="s">
        <v>136</v>
      </c>
      <c r="C219" s="202">
        <v>112.7</v>
      </c>
      <c r="D219" s="202">
        <v>10</v>
      </c>
      <c r="E219" s="16">
        <f t="shared" si="22"/>
        <v>11.27</v>
      </c>
      <c r="F219" s="17">
        <v>10</v>
      </c>
      <c r="G219" s="68">
        <f t="shared" si="23"/>
        <v>112.69999999999999</v>
      </c>
      <c r="H219" s="16">
        <f t="shared" si="2"/>
        <v>129.605</v>
      </c>
      <c r="I219" s="34"/>
      <c r="J219" s="34"/>
      <c r="K219" s="35"/>
      <c r="L219" s="34"/>
      <c r="M219" s="203"/>
    </row>
    <row r="220" spans="1:13" ht="15">
      <c r="A220" s="200" t="s">
        <v>215</v>
      </c>
      <c r="B220" s="200" t="s">
        <v>135</v>
      </c>
      <c r="C220" s="202">
        <v>107.8</v>
      </c>
      <c r="D220" s="202">
        <v>10</v>
      </c>
      <c r="E220" s="16">
        <f t="shared" si="22"/>
        <v>10.78</v>
      </c>
      <c r="F220" s="17">
        <v>20</v>
      </c>
      <c r="G220" s="68">
        <f t="shared" si="23"/>
        <v>215.6</v>
      </c>
      <c r="H220" s="16">
        <f t="shared" si="2"/>
        <v>247.93999999999997</v>
      </c>
      <c r="I220" s="34"/>
      <c r="J220" s="34"/>
      <c r="K220" s="35"/>
      <c r="L220" s="34"/>
      <c r="M220" s="203"/>
    </row>
    <row r="221" spans="1:13" ht="15">
      <c r="A221" s="200" t="s">
        <v>215</v>
      </c>
      <c r="B221" s="200" t="s">
        <v>219</v>
      </c>
      <c r="C221" s="202">
        <v>112.7</v>
      </c>
      <c r="D221" s="202">
        <v>10</v>
      </c>
      <c r="E221" s="16">
        <f t="shared" si="22"/>
        <v>11.27</v>
      </c>
      <c r="F221" s="17">
        <v>10</v>
      </c>
      <c r="G221" s="68">
        <f t="shared" si="23"/>
        <v>112.69999999999999</v>
      </c>
      <c r="H221" s="16">
        <f t="shared" si="2"/>
        <v>129.605</v>
      </c>
      <c r="I221" s="34"/>
      <c r="J221" s="34"/>
      <c r="K221" s="35"/>
      <c r="L221" s="34"/>
      <c r="M221" s="203"/>
    </row>
    <row r="222" spans="1:13" ht="15">
      <c r="A222" s="200" t="s">
        <v>221</v>
      </c>
      <c r="B222" s="200" t="s">
        <v>220</v>
      </c>
      <c r="C222" s="202">
        <v>52.92</v>
      </c>
      <c r="D222" s="202">
        <v>1</v>
      </c>
      <c r="E222" s="16">
        <f t="shared" si="22"/>
        <v>52.92</v>
      </c>
      <c r="F222" s="17">
        <v>1</v>
      </c>
      <c r="G222" s="68">
        <f t="shared" si="23"/>
        <v>52.92</v>
      </c>
      <c r="H222" s="16">
        <f t="shared" si="2"/>
        <v>60.858</v>
      </c>
      <c r="I222" s="34"/>
      <c r="J222" s="34"/>
      <c r="K222" s="35"/>
      <c r="L222" s="34"/>
      <c r="M222" s="203"/>
    </row>
    <row r="223" spans="1:13" ht="15">
      <c r="A223" s="200" t="s">
        <v>221</v>
      </c>
      <c r="B223" s="200" t="s">
        <v>222</v>
      </c>
      <c r="C223" s="202">
        <v>52.92</v>
      </c>
      <c r="D223" s="202">
        <v>1</v>
      </c>
      <c r="E223" s="16">
        <f t="shared" si="22"/>
        <v>52.92</v>
      </c>
      <c r="F223" s="17">
        <v>1</v>
      </c>
      <c r="G223" s="68">
        <f t="shared" si="23"/>
        <v>52.92</v>
      </c>
      <c r="H223" s="16">
        <f t="shared" si="2"/>
        <v>60.858</v>
      </c>
      <c r="I223" s="34"/>
      <c r="J223" s="34"/>
      <c r="K223" s="35"/>
      <c r="L223" s="34"/>
      <c r="M223" s="203"/>
    </row>
    <row r="224" spans="1:13" ht="15">
      <c r="A224" s="200" t="s">
        <v>221</v>
      </c>
      <c r="B224" s="200" t="s">
        <v>223</v>
      </c>
      <c r="C224" s="202">
        <v>40.18</v>
      </c>
      <c r="D224" s="202">
        <v>1</v>
      </c>
      <c r="E224" s="16">
        <f t="shared" si="22"/>
        <v>40.18</v>
      </c>
      <c r="F224" s="17">
        <v>1</v>
      </c>
      <c r="G224" s="68">
        <f t="shared" si="23"/>
        <v>40.18</v>
      </c>
      <c r="H224" s="16">
        <f t="shared" si="2"/>
        <v>46.206999999999994</v>
      </c>
      <c r="I224" s="34"/>
      <c r="J224" s="34"/>
      <c r="K224" s="35"/>
      <c r="L224" s="34"/>
      <c r="M224" s="203"/>
    </row>
    <row r="225" spans="1:13" ht="15">
      <c r="A225" s="200" t="s">
        <v>90</v>
      </c>
      <c r="B225" s="200" t="s">
        <v>224</v>
      </c>
      <c r="C225" s="202">
        <v>24.5</v>
      </c>
      <c r="D225" s="202">
        <v>1</v>
      </c>
      <c r="E225" s="16">
        <f t="shared" si="22"/>
        <v>24.5</v>
      </c>
      <c r="F225" s="17">
        <v>1</v>
      </c>
      <c r="G225" s="68">
        <f t="shared" si="23"/>
        <v>24.5</v>
      </c>
      <c r="H225" s="16">
        <f t="shared" si="2"/>
        <v>28.174999999999997</v>
      </c>
      <c r="I225" s="34"/>
      <c r="J225" s="34"/>
      <c r="K225" s="35"/>
      <c r="L225" s="34"/>
      <c r="M225" s="203"/>
    </row>
    <row r="226" spans="1:13" ht="15">
      <c r="A226" s="200" t="s">
        <v>90</v>
      </c>
      <c r="B226" s="200" t="s">
        <v>225</v>
      </c>
      <c r="C226" s="202">
        <v>21.56</v>
      </c>
      <c r="D226" s="202">
        <v>1</v>
      </c>
      <c r="E226" s="16">
        <f t="shared" si="22"/>
        <v>21.56</v>
      </c>
      <c r="F226" s="17">
        <v>1</v>
      </c>
      <c r="G226" s="68">
        <f t="shared" si="23"/>
        <v>21.56</v>
      </c>
      <c r="H226" s="16">
        <f t="shared" si="2"/>
        <v>24.793999999999997</v>
      </c>
      <c r="I226" s="34"/>
      <c r="J226" s="34"/>
      <c r="K226" s="35"/>
      <c r="L226" s="34"/>
      <c r="M226" s="203"/>
    </row>
    <row r="227" spans="1:13" ht="15">
      <c r="A227" s="201" t="s">
        <v>14</v>
      </c>
      <c r="B227" s="200" t="s">
        <v>212</v>
      </c>
      <c r="C227" s="202">
        <v>49</v>
      </c>
      <c r="D227" s="202">
        <v>5</v>
      </c>
      <c r="E227" s="16">
        <f t="shared" si="22"/>
        <v>9.8</v>
      </c>
      <c r="F227" s="17">
        <v>5</v>
      </c>
      <c r="G227" s="68">
        <f t="shared" si="23"/>
        <v>49</v>
      </c>
      <c r="H227" s="16">
        <f t="shared" si="2"/>
        <v>56.349999999999994</v>
      </c>
      <c r="I227" s="34"/>
      <c r="J227" s="34"/>
      <c r="K227" s="35"/>
      <c r="L227" s="34"/>
      <c r="M227" s="203"/>
    </row>
    <row r="228" spans="1:13" ht="15">
      <c r="A228" s="200" t="s">
        <v>226</v>
      </c>
      <c r="B228" s="200" t="s">
        <v>227</v>
      </c>
      <c r="C228" s="202">
        <v>58.8</v>
      </c>
      <c r="D228" s="202">
        <v>10</v>
      </c>
      <c r="E228" s="16">
        <f aca="true" t="shared" si="24" ref="E228:E244">C228/D228</f>
        <v>5.88</v>
      </c>
      <c r="F228" s="17">
        <v>10</v>
      </c>
      <c r="G228" s="68">
        <f aca="true" t="shared" si="25" ref="G228:G244">E228*F228</f>
        <v>58.8</v>
      </c>
      <c r="H228" s="16">
        <f t="shared" si="2"/>
        <v>67.61999999999999</v>
      </c>
      <c r="I228" s="34"/>
      <c r="J228" s="34"/>
      <c r="K228" s="35"/>
      <c r="L228" s="34"/>
      <c r="M228" s="203"/>
    </row>
    <row r="229" spans="1:13" ht="15">
      <c r="A229" s="200" t="s">
        <v>226</v>
      </c>
      <c r="B229" s="200" t="s">
        <v>206</v>
      </c>
      <c r="C229" s="202">
        <v>83.3</v>
      </c>
      <c r="D229" s="202">
        <v>10</v>
      </c>
      <c r="E229" s="16">
        <f t="shared" si="24"/>
        <v>8.33</v>
      </c>
      <c r="F229" s="17">
        <v>10</v>
      </c>
      <c r="G229" s="68">
        <f t="shared" si="25"/>
        <v>83.3</v>
      </c>
      <c r="H229" s="16">
        <f t="shared" si="2"/>
        <v>95.79499999999999</v>
      </c>
      <c r="I229" s="34"/>
      <c r="J229" s="34"/>
      <c r="K229" s="35"/>
      <c r="L229" s="34"/>
      <c r="M229" s="203"/>
    </row>
    <row r="230" spans="1:13" ht="15">
      <c r="A230" s="200" t="s">
        <v>226</v>
      </c>
      <c r="B230" s="200" t="s">
        <v>228</v>
      </c>
      <c r="C230" s="202">
        <v>20.58</v>
      </c>
      <c r="D230" s="202">
        <v>1</v>
      </c>
      <c r="E230" s="16">
        <f t="shared" si="24"/>
        <v>20.58</v>
      </c>
      <c r="F230" s="17">
        <v>1</v>
      </c>
      <c r="G230" s="68">
        <f t="shared" si="25"/>
        <v>20.58</v>
      </c>
      <c r="H230" s="16">
        <f t="shared" si="2"/>
        <v>23.666999999999994</v>
      </c>
      <c r="I230" s="34"/>
      <c r="J230" s="34"/>
      <c r="K230" s="35"/>
      <c r="L230" s="34"/>
      <c r="M230" s="203"/>
    </row>
    <row r="231" spans="1:13" ht="15">
      <c r="A231" s="200" t="s">
        <v>226</v>
      </c>
      <c r="B231" s="200" t="s">
        <v>229</v>
      </c>
      <c r="C231" s="202">
        <v>20.58</v>
      </c>
      <c r="D231" s="202">
        <v>1</v>
      </c>
      <c r="E231" s="16">
        <f t="shared" si="24"/>
        <v>20.58</v>
      </c>
      <c r="F231" s="17">
        <v>1</v>
      </c>
      <c r="G231" s="68">
        <f t="shared" si="25"/>
        <v>20.58</v>
      </c>
      <c r="H231" s="16">
        <f t="shared" si="2"/>
        <v>23.666999999999994</v>
      </c>
      <c r="I231" s="34"/>
      <c r="J231" s="34"/>
      <c r="K231" s="35"/>
      <c r="L231" s="34"/>
      <c r="M231" s="203"/>
    </row>
    <row r="232" spans="1:13" ht="15">
      <c r="A232" s="200" t="s">
        <v>226</v>
      </c>
      <c r="B232" s="200" t="s">
        <v>230</v>
      </c>
      <c r="C232" s="202">
        <v>38.22</v>
      </c>
      <c r="D232" s="202">
        <v>1</v>
      </c>
      <c r="E232" s="16">
        <f t="shared" si="24"/>
        <v>38.22</v>
      </c>
      <c r="F232" s="17">
        <v>1</v>
      </c>
      <c r="G232" s="68">
        <f t="shared" si="25"/>
        <v>38.22</v>
      </c>
      <c r="H232" s="16">
        <f t="shared" si="2"/>
        <v>43.952999999999996</v>
      </c>
      <c r="I232" s="34"/>
      <c r="J232" s="34"/>
      <c r="K232" s="35"/>
      <c r="L232" s="34"/>
      <c r="M232" s="203"/>
    </row>
    <row r="233" spans="1:13" ht="15">
      <c r="A233" s="200" t="s">
        <v>226</v>
      </c>
      <c r="B233" s="200" t="s">
        <v>231</v>
      </c>
      <c r="C233" s="202">
        <v>38.22</v>
      </c>
      <c r="D233" s="202">
        <v>1</v>
      </c>
      <c r="E233" s="16">
        <f t="shared" si="24"/>
        <v>38.22</v>
      </c>
      <c r="F233" s="17">
        <v>1</v>
      </c>
      <c r="G233" s="68">
        <f t="shared" si="25"/>
        <v>38.22</v>
      </c>
      <c r="H233" s="16">
        <f t="shared" si="2"/>
        <v>43.952999999999996</v>
      </c>
      <c r="I233" s="34"/>
      <c r="J233" s="34"/>
      <c r="K233" s="35"/>
      <c r="L233" s="34"/>
      <c r="M233" s="203"/>
    </row>
    <row r="234" spans="1:13" ht="15">
      <c r="A234" s="200" t="s">
        <v>226</v>
      </c>
      <c r="B234" s="200" t="s">
        <v>232</v>
      </c>
      <c r="C234" s="202">
        <v>38.22</v>
      </c>
      <c r="D234" s="202">
        <v>1</v>
      </c>
      <c r="E234" s="16">
        <f t="shared" si="24"/>
        <v>38.22</v>
      </c>
      <c r="F234" s="17">
        <v>1</v>
      </c>
      <c r="G234" s="68">
        <f t="shared" si="25"/>
        <v>38.22</v>
      </c>
      <c r="H234" s="16">
        <f t="shared" si="2"/>
        <v>43.952999999999996</v>
      </c>
      <c r="I234" s="34"/>
      <c r="J234" s="34"/>
      <c r="K234" s="35"/>
      <c r="L234" s="34"/>
      <c r="M234" s="203"/>
    </row>
    <row r="235" spans="1:13" ht="15">
      <c r="A235" s="200" t="s">
        <v>226</v>
      </c>
      <c r="B235" s="200" t="s">
        <v>233</v>
      </c>
      <c r="C235" s="202">
        <v>38.22</v>
      </c>
      <c r="D235" s="202">
        <v>1</v>
      </c>
      <c r="E235" s="16">
        <f t="shared" si="24"/>
        <v>38.22</v>
      </c>
      <c r="F235" s="17">
        <v>1</v>
      </c>
      <c r="G235" s="68">
        <f t="shared" si="25"/>
        <v>38.22</v>
      </c>
      <c r="H235" s="16">
        <f t="shared" si="2"/>
        <v>43.952999999999996</v>
      </c>
      <c r="I235" s="34"/>
      <c r="J235" s="34"/>
      <c r="K235" s="35"/>
      <c r="L235" s="34"/>
      <c r="M235" s="203"/>
    </row>
    <row r="236" spans="1:13" ht="15">
      <c r="A236" s="200" t="s">
        <v>226</v>
      </c>
      <c r="B236" s="200" t="s">
        <v>234</v>
      </c>
      <c r="C236" s="202">
        <v>57.82</v>
      </c>
      <c r="D236" s="202">
        <v>1</v>
      </c>
      <c r="E236" s="16">
        <f t="shared" si="24"/>
        <v>57.82</v>
      </c>
      <c r="F236" s="17">
        <v>1</v>
      </c>
      <c r="G236" s="68">
        <f t="shared" si="25"/>
        <v>57.82</v>
      </c>
      <c r="H236" s="16">
        <f t="shared" si="2"/>
        <v>66.493</v>
      </c>
      <c r="I236" s="34"/>
      <c r="J236" s="34"/>
      <c r="K236" s="35"/>
      <c r="L236" s="34"/>
      <c r="M236" s="203"/>
    </row>
    <row r="237" spans="1:13" ht="15">
      <c r="A237" s="200" t="s">
        <v>226</v>
      </c>
      <c r="B237" s="200" t="s">
        <v>235</v>
      </c>
      <c r="C237" s="202">
        <v>57.82</v>
      </c>
      <c r="D237" s="202">
        <v>1</v>
      </c>
      <c r="E237" s="16">
        <f t="shared" si="24"/>
        <v>57.82</v>
      </c>
      <c r="F237" s="17">
        <v>1</v>
      </c>
      <c r="G237" s="68">
        <f t="shared" si="25"/>
        <v>57.82</v>
      </c>
      <c r="H237" s="16">
        <f t="shared" si="2"/>
        <v>66.493</v>
      </c>
      <c r="I237" s="34"/>
      <c r="J237" s="34"/>
      <c r="K237" s="35"/>
      <c r="L237" s="34"/>
      <c r="M237" s="203"/>
    </row>
    <row r="238" spans="1:13" ht="15">
      <c r="A238" s="200" t="s">
        <v>226</v>
      </c>
      <c r="B238" s="200" t="s">
        <v>236</v>
      </c>
      <c r="C238" s="202">
        <v>57.82</v>
      </c>
      <c r="D238" s="202">
        <v>1</v>
      </c>
      <c r="E238" s="16">
        <f t="shared" si="24"/>
        <v>57.82</v>
      </c>
      <c r="F238" s="17">
        <v>1</v>
      </c>
      <c r="G238" s="68">
        <f t="shared" si="25"/>
        <v>57.82</v>
      </c>
      <c r="H238" s="16">
        <f t="shared" si="2"/>
        <v>66.493</v>
      </c>
      <c r="I238" s="34"/>
      <c r="J238" s="34"/>
      <c r="K238" s="35"/>
      <c r="L238" s="34"/>
      <c r="M238" s="203"/>
    </row>
    <row r="239" spans="1:13" ht="15">
      <c r="A239" s="200" t="s">
        <v>226</v>
      </c>
      <c r="B239" s="200" t="s">
        <v>237</v>
      </c>
      <c r="C239" s="202">
        <v>57.82</v>
      </c>
      <c r="D239" s="202">
        <v>1</v>
      </c>
      <c r="E239" s="16">
        <f t="shared" si="24"/>
        <v>57.82</v>
      </c>
      <c r="F239" s="17">
        <v>1</v>
      </c>
      <c r="G239" s="68">
        <f t="shared" si="25"/>
        <v>57.82</v>
      </c>
      <c r="H239" s="16">
        <f t="shared" si="2"/>
        <v>66.493</v>
      </c>
      <c r="I239" s="34"/>
      <c r="J239" s="34"/>
      <c r="K239" s="35"/>
      <c r="L239" s="34"/>
      <c r="M239" s="203"/>
    </row>
    <row r="240" spans="1:13" ht="15">
      <c r="A240" s="200" t="s">
        <v>133</v>
      </c>
      <c r="B240" s="200" t="s">
        <v>238</v>
      </c>
      <c r="C240" s="202">
        <v>18.62</v>
      </c>
      <c r="D240" s="202">
        <v>1</v>
      </c>
      <c r="E240" s="16">
        <f t="shared" si="24"/>
        <v>18.62</v>
      </c>
      <c r="F240" s="17">
        <v>1</v>
      </c>
      <c r="G240" s="16">
        <f t="shared" si="25"/>
        <v>18.62</v>
      </c>
      <c r="H240" s="16">
        <f t="shared" si="2"/>
        <v>21.413</v>
      </c>
      <c r="I240" s="34"/>
      <c r="J240" s="34"/>
      <c r="K240" s="35"/>
      <c r="L240" s="34"/>
      <c r="M240" s="203"/>
    </row>
    <row r="241" spans="1:13" ht="15">
      <c r="A241" s="200" t="s">
        <v>133</v>
      </c>
      <c r="B241" s="200" t="s">
        <v>239</v>
      </c>
      <c r="C241" s="202">
        <v>28.42</v>
      </c>
      <c r="D241" s="202">
        <v>1</v>
      </c>
      <c r="E241" s="16">
        <f t="shared" si="24"/>
        <v>28.42</v>
      </c>
      <c r="F241" s="17">
        <v>1</v>
      </c>
      <c r="G241" s="16">
        <f t="shared" si="25"/>
        <v>28.42</v>
      </c>
      <c r="H241" s="16">
        <f t="shared" si="2"/>
        <v>32.683</v>
      </c>
      <c r="I241" s="34"/>
      <c r="J241" s="34"/>
      <c r="K241" s="35"/>
      <c r="L241" s="34"/>
      <c r="M241" s="203"/>
    </row>
    <row r="242" spans="1:13" ht="15">
      <c r="A242" s="200" t="s">
        <v>133</v>
      </c>
      <c r="B242" s="200" t="s">
        <v>240</v>
      </c>
      <c r="C242" s="202">
        <v>21.56</v>
      </c>
      <c r="D242" s="202">
        <v>1</v>
      </c>
      <c r="E242" s="16">
        <f t="shared" si="24"/>
        <v>21.56</v>
      </c>
      <c r="F242" s="17">
        <v>1</v>
      </c>
      <c r="G242" s="68">
        <f t="shared" si="25"/>
        <v>21.56</v>
      </c>
      <c r="H242" s="16">
        <f t="shared" si="2"/>
        <v>24.793999999999997</v>
      </c>
      <c r="I242" s="34"/>
      <c r="J242" s="34"/>
      <c r="K242" s="35"/>
      <c r="L242" s="34"/>
      <c r="M242" s="203"/>
    </row>
    <row r="243" spans="1:13" ht="15">
      <c r="A243" s="200" t="s">
        <v>133</v>
      </c>
      <c r="B243" s="200" t="s">
        <v>241</v>
      </c>
      <c r="C243" s="202">
        <v>77.42</v>
      </c>
      <c r="D243" s="202">
        <v>1</v>
      </c>
      <c r="E243" s="16">
        <f t="shared" si="24"/>
        <v>77.42</v>
      </c>
      <c r="F243" s="17">
        <v>1</v>
      </c>
      <c r="G243" s="16">
        <f t="shared" si="25"/>
        <v>77.42</v>
      </c>
      <c r="H243" s="16">
        <f t="shared" si="2"/>
        <v>89.033</v>
      </c>
      <c r="I243" s="34"/>
      <c r="J243" s="34"/>
      <c r="K243" s="35"/>
      <c r="L243" s="34"/>
      <c r="M243" s="203"/>
    </row>
    <row r="244" spans="1:13" ht="15">
      <c r="A244" s="200" t="s">
        <v>133</v>
      </c>
      <c r="B244" s="200" t="s">
        <v>242</v>
      </c>
      <c r="C244" s="202">
        <v>15.68</v>
      </c>
      <c r="D244" s="202">
        <v>1</v>
      </c>
      <c r="E244" s="16">
        <f t="shared" si="24"/>
        <v>15.68</v>
      </c>
      <c r="F244" s="17">
        <v>1</v>
      </c>
      <c r="G244" s="16">
        <f t="shared" si="25"/>
        <v>15.68</v>
      </c>
      <c r="H244" s="16">
        <f t="shared" si="2"/>
        <v>18.032</v>
      </c>
      <c r="I244" s="34"/>
      <c r="J244" s="34"/>
      <c r="K244" s="35"/>
      <c r="L244" s="34"/>
      <c r="M244" s="203"/>
    </row>
    <row r="245" spans="1:13" ht="15">
      <c r="A245" s="200" t="s">
        <v>133</v>
      </c>
      <c r="B245" s="200" t="s">
        <v>243</v>
      </c>
      <c r="C245" s="202">
        <v>15.68</v>
      </c>
      <c r="D245" s="202">
        <v>1</v>
      </c>
      <c r="E245" s="16">
        <f t="shared" si="22"/>
        <v>15.68</v>
      </c>
      <c r="F245" s="17">
        <v>1</v>
      </c>
      <c r="G245" s="16">
        <f t="shared" si="23"/>
        <v>15.68</v>
      </c>
      <c r="H245" s="16">
        <f t="shared" si="2"/>
        <v>18.032</v>
      </c>
      <c r="I245" s="34"/>
      <c r="J245" s="34"/>
      <c r="K245" s="35"/>
      <c r="L245" s="34"/>
      <c r="M245" s="203"/>
    </row>
    <row r="246" spans="1:13" ht="15">
      <c r="A246" s="200" t="s">
        <v>133</v>
      </c>
      <c r="B246" s="200" t="s">
        <v>244</v>
      </c>
      <c r="C246" s="202">
        <v>38.22</v>
      </c>
      <c r="D246" s="202">
        <v>1</v>
      </c>
      <c r="E246" s="16">
        <f t="shared" si="22"/>
        <v>38.22</v>
      </c>
      <c r="F246" s="17">
        <v>1</v>
      </c>
      <c r="G246" s="16">
        <f t="shared" si="23"/>
        <v>38.22</v>
      </c>
      <c r="H246" s="16">
        <f t="shared" si="2"/>
        <v>43.952999999999996</v>
      </c>
      <c r="I246" s="34"/>
      <c r="J246" s="34"/>
      <c r="K246" s="35"/>
      <c r="L246" s="34"/>
      <c r="M246" s="203"/>
    </row>
    <row r="247" spans="1:13" ht="15">
      <c r="A247" s="200" t="s">
        <v>133</v>
      </c>
      <c r="B247" s="200" t="s">
        <v>248</v>
      </c>
      <c r="C247" s="202">
        <v>27.44</v>
      </c>
      <c r="D247" s="202">
        <v>1</v>
      </c>
      <c r="E247" s="16">
        <f t="shared" si="22"/>
        <v>27.44</v>
      </c>
      <c r="F247" s="17">
        <v>1</v>
      </c>
      <c r="G247" s="16">
        <f t="shared" si="23"/>
        <v>27.44</v>
      </c>
      <c r="H247" s="16">
        <f t="shared" si="2"/>
        <v>31.555999999999997</v>
      </c>
      <c r="I247" s="34"/>
      <c r="J247" s="34"/>
      <c r="K247" s="35"/>
      <c r="L247" s="34"/>
      <c r="M247" s="203"/>
    </row>
    <row r="248" spans="1:13" ht="15">
      <c r="A248" s="200" t="s">
        <v>18</v>
      </c>
      <c r="B248" s="200" t="s">
        <v>181</v>
      </c>
      <c r="C248" s="202">
        <v>31.36</v>
      </c>
      <c r="D248" s="202">
        <v>20</v>
      </c>
      <c r="E248" s="16">
        <f t="shared" si="22"/>
        <v>1.568</v>
      </c>
      <c r="F248" s="17">
        <v>20</v>
      </c>
      <c r="G248" s="68">
        <f t="shared" si="23"/>
        <v>31.36</v>
      </c>
      <c r="H248" s="16">
        <f t="shared" si="2"/>
        <v>36.064</v>
      </c>
      <c r="I248" s="34"/>
      <c r="J248" s="34"/>
      <c r="K248" s="35"/>
      <c r="L248" s="34"/>
      <c r="M248" s="203"/>
    </row>
    <row r="249" spans="1:13" ht="15">
      <c r="A249" s="200" t="s">
        <v>18</v>
      </c>
      <c r="B249" s="200" t="s">
        <v>245</v>
      </c>
      <c r="C249" s="202">
        <v>269.5</v>
      </c>
      <c r="D249" s="202">
        <v>1</v>
      </c>
      <c r="E249" s="16">
        <f t="shared" si="22"/>
        <v>269.5</v>
      </c>
      <c r="F249" s="17">
        <v>1</v>
      </c>
      <c r="G249" s="68">
        <f t="shared" si="23"/>
        <v>269.5</v>
      </c>
      <c r="H249" s="16">
        <f t="shared" si="2"/>
        <v>309.92499999999995</v>
      </c>
      <c r="I249" s="34"/>
      <c r="J249" s="34"/>
      <c r="K249" s="35"/>
      <c r="L249" s="34"/>
      <c r="M249" s="203"/>
    </row>
    <row r="250" spans="1:13" ht="15">
      <c r="A250" s="200" t="s">
        <v>23</v>
      </c>
      <c r="B250" s="200" t="s">
        <v>246</v>
      </c>
      <c r="C250" s="202">
        <v>112.7</v>
      </c>
      <c r="D250" s="202">
        <v>1</v>
      </c>
      <c r="E250" s="16">
        <f t="shared" si="22"/>
        <v>112.7</v>
      </c>
      <c r="F250" s="17">
        <v>0.5</v>
      </c>
      <c r="G250" s="16">
        <f t="shared" si="23"/>
        <v>56.35</v>
      </c>
      <c r="H250" s="16">
        <f t="shared" si="2"/>
        <v>64.8025</v>
      </c>
      <c r="I250" s="34"/>
      <c r="J250" s="34"/>
      <c r="K250" s="35"/>
      <c r="L250" s="34"/>
      <c r="M250" s="203"/>
    </row>
    <row r="251" spans="1:13" ht="15">
      <c r="A251" s="200" t="s">
        <v>9</v>
      </c>
      <c r="B251" s="200" t="s">
        <v>246</v>
      </c>
      <c r="C251" s="202">
        <v>112.7</v>
      </c>
      <c r="D251" s="202">
        <v>1</v>
      </c>
      <c r="E251" s="16">
        <f t="shared" si="22"/>
        <v>112.7</v>
      </c>
      <c r="F251" s="17">
        <v>0.5</v>
      </c>
      <c r="G251" s="16">
        <f t="shared" si="23"/>
        <v>56.35</v>
      </c>
      <c r="H251" s="16">
        <f t="shared" si="2"/>
        <v>64.8025</v>
      </c>
      <c r="I251" s="34"/>
      <c r="J251" s="34"/>
      <c r="K251" s="35"/>
      <c r="L251" s="34"/>
      <c r="M251" s="203"/>
    </row>
    <row r="252" spans="1:13" ht="15">
      <c r="A252" s="200" t="s">
        <v>23</v>
      </c>
      <c r="B252" s="200" t="s">
        <v>247</v>
      </c>
      <c r="C252" s="202">
        <v>112.7</v>
      </c>
      <c r="D252" s="202">
        <v>1</v>
      </c>
      <c r="E252" s="16">
        <f aca="true" t="shared" si="26" ref="E252:E266">C252/D252</f>
        <v>112.7</v>
      </c>
      <c r="F252" s="17">
        <v>0.5</v>
      </c>
      <c r="G252" s="16">
        <f aca="true" t="shared" si="27" ref="G252:G266">E252*F252</f>
        <v>56.35</v>
      </c>
      <c r="H252" s="16">
        <f t="shared" si="2"/>
        <v>64.8025</v>
      </c>
      <c r="I252" s="34"/>
      <c r="J252" s="34"/>
      <c r="K252" s="35"/>
      <c r="L252" s="34"/>
      <c r="M252" s="203"/>
    </row>
    <row r="253" spans="1:13" ht="15">
      <c r="A253" s="200" t="s">
        <v>9</v>
      </c>
      <c r="B253" s="200" t="s">
        <v>247</v>
      </c>
      <c r="C253" s="202">
        <v>112.7</v>
      </c>
      <c r="D253" s="202">
        <v>1</v>
      </c>
      <c r="E253" s="16">
        <f t="shared" si="26"/>
        <v>112.7</v>
      </c>
      <c r="F253" s="17">
        <v>0.5</v>
      </c>
      <c r="G253" s="16">
        <f t="shared" si="27"/>
        <v>56.35</v>
      </c>
      <c r="H253" s="16">
        <f t="shared" si="2"/>
        <v>64.8025</v>
      </c>
      <c r="I253" s="34"/>
      <c r="J253" s="34"/>
      <c r="K253" s="35"/>
      <c r="L253" s="34"/>
      <c r="M253" s="203"/>
    </row>
    <row r="254" spans="1:13" ht="15">
      <c r="A254" s="200" t="s">
        <v>23</v>
      </c>
      <c r="B254" s="200" t="s">
        <v>240</v>
      </c>
      <c r="C254" s="202">
        <v>21.56</v>
      </c>
      <c r="D254" s="202">
        <v>1</v>
      </c>
      <c r="E254" s="16">
        <f t="shared" si="26"/>
        <v>21.56</v>
      </c>
      <c r="F254" s="17">
        <v>1</v>
      </c>
      <c r="G254" s="68">
        <f t="shared" si="27"/>
        <v>21.56</v>
      </c>
      <c r="H254" s="16">
        <f t="shared" si="2"/>
        <v>24.793999999999997</v>
      </c>
      <c r="I254" s="34"/>
      <c r="J254" s="34"/>
      <c r="K254" s="35"/>
      <c r="L254" s="34"/>
      <c r="M254" s="203"/>
    </row>
    <row r="255" spans="1:13" ht="15">
      <c r="A255" s="200" t="s">
        <v>23</v>
      </c>
      <c r="B255" s="200" t="s">
        <v>249</v>
      </c>
      <c r="C255" s="202">
        <v>27.44</v>
      </c>
      <c r="D255" s="202">
        <v>1</v>
      </c>
      <c r="E255" s="16">
        <f t="shared" si="26"/>
        <v>27.44</v>
      </c>
      <c r="F255" s="17">
        <v>1</v>
      </c>
      <c r="G255" s="16">
        <f t="shared" si="27"/>
        <v>27.44</v>
      </c>
      <c r="H255" s="16">
        <f aca="true" t="shared" si="28" ref="H255:H270">G255*1.15</f>
        <v>31.555999999999997</v>
      </c>
      <c r="I255" s="34"/>
      <c r="J255" s="34"/>
      <c r="K255" s="35"/>
      <c r="L255" s="34"/>
      <c r="M255" s="203"/>
    </row>
    <row r="256" spans="1:13" ht="15">
      <c r="A256" s="200" t="s">
        <v>23</v>
      </c>
      <c r="B256" s="200" t="s">
        <v>248</v>
      </c>
      <c r="C256" s="202">
        <v>27.44</v>
      </c>
      <c r="D256" s="202">
        <v>1</v>
      </c>
      <c r="E256" s="16">
        <f t="shared" si="26"/>
        <v>27.44</v>
      </c>
      <c r="F256" s="17">
        <v>1</v>
      </c>
      <c r="G256" s="16">
        <f t="shared" si="27"/>
        <v>27.44</v>
      </c>
      <c r="H256" s="16">
        <f t="shared" si="28"/>
        <v>31.555999999999997</v>
      </c>
      <c r="I256" s="34"/>
      <c r="J256" s="34"/>
      <c r="K256" s="35"/>
      <c r="L256" s="34"/>
      <c r="M256" s="203"/>
    </row>
    <row r="257" spans="1:13" ht="15">
      <c r="A257" s="200" t="s">
        <v>23</v>
      </c>
      <c r="B257" s="200" t="s">
        <v>250</v>
      </c>
      <c r="C257" s="202">
        <v>62.72</v>
      </c>
      <c r="D257" s="202">
        <v>20</v>
      </c>
      <c r="E257" s="16">
        <f t="shared" si="26"/>
        <v>3.136</v>
      </c>
      <c r="F257" s="17">
        <v>20</v>
      </c>
      <c r="G257" s="68">
        <f t="shared" si="27"/>
        <v>62.72</v>
      </c>
      <c r="H257" s="16">
        <f t="shared" si="28"/>
        <v>72.128</v>
      </c>
      <c r="I257" s="34"/>
      <c r="J257" s="34"/>
      <c r="K257" s="35"/>
      <c r="L257" s="34"/>
      <c r="M257" s="203"/>
    </row>
    <row r="258" spans="1:13" ht="15">
      <c r="A258" s="200" t="s">
        <v>23</v>
      </c>
      <c r="B258" s="200" t="s">
        <v>212</v>
      </c>
      <c r="C258" s="202">
        <v>49</v>
      </c>
      <c r="D258" s="202">
        <v>5</v>
      </c>
      <c r="E258" s="16">
        <f t="shared" si="26"/>
        <v>9.8</v>
      </c>
      <c r="F258" s="17">
        <v>5</v>
      </c>
      <c r="G258" s="68">
        <f t="shared" si="27"/>
        <v>49</v>
      </c>
      <c r="H258" s="16">
        <f t="shared" si="28"/>
        <v>56.349999999999994</v>
      </c>
      <c r="I258" s="34"/>
      <c r="J258" s="34"/>
      <c r="K258" s="35"/>
      <c r="L258" s="34"/>
      <c r="M258" s="203"/>
    </row>
    <row r="259" spans="1:13" ht="15">
      <c r="A259" s="200" t="s">
        <v>23</v>
      </c>
      <c r="B259" s="200" t="s">
        <v>227</v>
      </c>
      <c r="C259" s="202">
        <v>58.8</v>
      </c>
      <c r="D259" s="202">
        <v>10</v>
      </c>
      <c r="E259" s="16">
        <f t="shared" si="26"/>
        <v>5.88</v>
      </c>
      <c r="F259" s="17">
        <v>10</v>
      </c>
      <c r="G259" s="68">
        <f t="shared" si="27"/>
        <v>58.8</v>
      </c>
      <c r="H259" s="16">
        <f t="shared" si="28"/>
        <v>67.61999999999999</v>
      </c>
      <c r="I259" s="34"/>
      <c r="J259" s="34"/>
      <c r="K259" s="35"/>
      <c r="L259" s="34"/>
      <c r="M259" s="203"/>
    </row>
    <row r="260" spans="1:13" ht="15">
      <c r="A260" s="200" t="s">
        <v>23</v>
      </c>
      <c r="B260" s="200" t="s">
        <v>251</v>
      </c>
      <c r="C260" s="202">
        <v>47.04</v>
      </c>
      <c r="D260" s="202">
        <v>30</v>
      </c>
      <c r="E260" s="16">
        <f t="shared" si="26"/>
        <v>1.568</v>
      </c>
      <c r="F260" s="17">
        <v>30</v>
      </c>
      <c r="G260" s="68">
        <f t="shared" si="27"/>
        <v>47.04</v>
      </c>
      <c r="H260" s="16">
        <f t="shared" si="28"/>
        <v>54.096</v>
      </c>
      <c r="I260" s="34"/>
      <c r="J260" s="34"/>
      <c r="K260" s="35"/>
      <c r="L260" s="34"/>
      <c r="M260" s="203"/>
    </row>
    <row r="261" spans="1:13" ht="15">
      <c r="A261" s="200" t="s">
        <v>23</v>
      </c>
      <c r="B261" s="200" t="s">
        <v>256</v>
      </c>
      <c r="C261" s="202">
        <v>115.64</v>
      </c>
      <c r="D261" s="202">
        <v>25</v>
      </c>
      <c r="E261" s="16">
        <f t="shared" si="26"/>
        <v>4.6256</v>
      </c>
      <c r="F261" s="17">
        <v>25</v>
      </c>
      <c r="G261" s="68">
        <f t="shared" si="27"/>
        <v>115.64000000000001</v>
      </c>
      <c r="H261" s="16">
        <f t="shared" si="28"/>
        <v>132.98600000000002</v>
      </c>
      <c r="I261" s="34"/>
      <c r="J261" s="34"/>
      <c r="K261" s="35"/>
      <c r="L261" s="34"/>
      <c r="M261" s="203"/>
    </row>
    <row r="262" spans="1:13" ht="15">
      <c r="A262" s="200" t="s">
        <v>15</v>
      </c>
      <c r="B262" s="200" t="s">
        <v>256</v>
      </c>
      <c r="C262" s="202">
        <v>115.64</v>
      </c>
      <c r="D262" s="202">
        <v>25</v>
      </c>
      <c r="E262" s="16">
        <f>C262/D262</f>
        <v>4.6256</v>
      </c>
      <c r="F262" s="17">
        <v>5</v>
      </c>
      <c r="G262" s="68">
        <f>E262*F262</f>
        <v>23.128</v>
      </c>
      <c r="H262" s="16">
        <f t="shared" si="28"/>
        <v>26.597199999999997</v>
      </c>
      <c r="I262" s="34"/>
      <c r="J262" s="34"/>
      <c r="K262" s="35"/>
      <c r="L262" s="34"/>
      <c r="M262" s="203"/>
    </row>
    <row r="263" spans="1:13" ht="15">
      <c r="A263" s="200" t="s">
        <v>9</v>
      </c>
      <c r="B263" s="200" t="s">
        <v>256</v>
      </c>
      <c r="C263" s="202">
        <v>115.64</v>
      </c>
      <c r="D263" s="202">
        <v>25</v>
      </c>
      <c r="E263" s="16">
        <f>C263/D263</f>
        <v>4.6256</v>
      </c>
      <c r="F263" s="17">
        <v>20</v>
      </c>
      <c r="G263" s="68">
        <f>E263*F263</f>
        <v>92.512</v>
      </c>
      <c r="H263" s="16">
        <f t="shared" si="28"/>
        <v>106.38879999999999</v>
      </c>
      <c r="I263" s="34"/>
      <c r="J263" s="34"/>
      <c r="K263" s="35"/>
      <c r="L263" s="34"/>
      <c r="M263" s="203"/>
    </row>
    <row r="264" spans="1:13" ht="15">
      <c r="A264" s="200" t="s">
        <v>15</v>
      </c>
      <c r="B264" s="200" t="s">
        <v>227</v>
      </c>
      <c r="C264" s="202">
        <v>58.8</v>
      </c>
      <c r="D264" s="202">
        <v>10</v>
      </c>
      <c r="E264" s="16">
        <f>C264/D264</f>
        <v>5.88</v>
      </c>
      <c r="F264" s="17">
        <v>10</v>
      </c>
      <c r="G264" s="68">
        <f>E264*F264</f>
        <v>58.8</v>
      </c>
      <c r="H264" s="16">
        <f t="shared" si="28"/>
        <v>67.61999999999999</v>
      </c>
      <c r="I264" s="34"/>
      <c r="J264" s="34"/>
      <c r="K264" s="35"/>
      <c r="L264" s="34"/>
      <c r="M264" s="203"/>
    </row>
    <row r="265" spans="1:13" ht="15">
      <c r="A265" s="200" t="s">
        <v>15</v>
      </c>
      <c r="B265" s="200" t="s">
        <v>238</v>
      </c>
      <c r="C265" s="202">
        <v>18.62</v>
      </c>
      <c r="D265" s="202">
        <v>1</v>
      </c>
      <c r="E265" s="16">
        <f t="shared" si="26"/>
        <v>18.62</v>
      </c>
      <c r="F265" s="17">
        <v>1</v>
      </c>
      <c r="G265" s="16">
        <f t="shared" si="27"/>
        <v>18.62</v>
      </c>
      <c r="H265" s="16">
        <f t="shared" si="28"/>
        <v>21.413</v>
      </c>
      <c r="I265" s="34"/>
      <c r="J265" s="34"/>
      <c r="K265" s="35"/>
      <c r="L265" s="34"/>
      <c r="M265" s="203"/>
    </row>
    <row r="266" spans="1:13" ht="15">
      <c r="A266" s="200" t="s">
        <v>15</v>
      </c>
      <c r="B266" s="200" t="s">
        <v>254</v>
      </c>
      <c r="C266" s="202">
        <v>18.62</v>
      </c>
      <c r="D266" s="202">
        <v>1</v>
      </c>
      <c r="E266" s="16">
        <f t="shared" si="26"/>
        <v>18.62</v>
      </c>
      <c r="F266" s="17">
        <v>1</v>
      </c>
      <c r="G266" s="16">
        <f t="shared" si="27"/>
        <v>18.62</v>
      </c>
      <c r="H266" s="16">
        <f t="shared" si="28"/>
        <v>21.413</v>
      </c>
      <c r="I266" s="34"/>
      <c r="J266" s="34"/>
      <c r="K266" s="35"/>
      <c r="L266" s="34"/>
      <c r="M266" s="203"/>
    </row>
    <row r="267" spans="1:13" ht="15">
      <c r="A267" s="200" t="s">
        <v>15</v>
      </c>
      <c r="B267" s="200" t="s">
        <v>248</v>
      </c>
      <c r="C267" s="202">
        <v>27.44</v>
      </c>
      <c r="D267" s="202">
        <v>1</v>
      </c>
      <c r="E267" s="16">
        <f>C267/D267</f>
        <v>27.44</v>
      </c>
      <c r="F267" s="17">
        <v>1</v>
      </c>
      <c r="G267" s="16">
        <f>E267*F267</f>
        <v>27.44</v>
      </c>
      <c r="H267" s="16">
        <f t="shared" si="28"/>
        <v>31.555999999999997</v>
      </c>
      <c r="I267" s="34"/>
      <c r="J267" s="34"/>
      <c r="K267" s="35"/>
      <c r="L267" s="34"/>
      <c r="M267" s="203"/>
    </row>
    <row r="268" spans="1:13" ht="15">
      <c r="A268" s="200" t="s">
        <v>15</v>
      </c>
      <c r="B268" s="200" t="s">
        <v>242</v>
      </c>
      <c r="C268" s="202">
        <v>15.68</v>
      </c>
      <c r="D268" s="202">
        <v>1</v>
      </c>
      <c r="E268" s="16">
        <f>C268/D268</f>
        <v>15.68</v>
      </c>
      <c r="F268" s="17">
        <v>1</v>
      </c>
      <c r="G268" s="16">
        <f>E268*F268</f>
        <v>15.68</v>
      </c>
      <c r="H268" s="16">
        <f t="shared" si="28"/>
        <v>18.032</v>
      </c>
      <c r="I268" s="34"/>
      <c r="J268" s="34"/>
      <c r="K268" s="35"/>
      <c r="L268" s="34"/>
      <c r="M268" s="203"/>
    </row>
    <row r="269" spans="1:13" ht="15">
      <c r="A269" s="200" t="s">
        <v>15</v>
      </c>
      <c r="B269" s="200" t="s">
        <v>255</v>
      </c>
      <c r="C269" s="202">
        <v>15.68</v>
      </c>
      <c r="D269" s="202">
        <v>1</v>
      </c>
      <c r="E269" s="16">
        <f>C269/D269</f>
        <v>15.68</v>
      </c>
      <c r="F269" s="17">
        <v>1</v>
      </c>
      <c r="G269" s="16">
        <f>E269*F269</f>
        <v>15.68</v>
      </c>
      <c r="H269" s="16">
        <f t="shared" si="28"/>
        <v>18.032</v>
      </c>
      <c r="I269" s="34"/>
      <c r="J269" s="34"/>
      <c r="K269" s="35"/>
      <c r="L269" s="34"/>
      <c r="M269" s="203"/>
    </row>
    <row r="270" spans="1:13" ht="15">
      <c r="A270" s="200" t="s">
        <v>15</v>
      </c>
      <c r="B270" s="200" t="s">
        <v>240</v>
      </c>
      <c r="C270" s="202">
        <v>21.56</v>
      </c>
      <c r="D270" s="202">
        <v>1</v>
      </c>
      <c r="E270" s="16">
        <f>C270/D270</f>
        <v>21.56</v>
      </c>
      <c r="F270" s="17">
        <v>1</v>
      </c>
      <c r="G270" s="68">
        <f>E270*F270</f>
        <v>21.56</v>
      </c>
      <c r="H270" s="16">
        <f t="shared" si="28"/>
        <v>24.793999999999997</v>
      </c>
      <c r="I270" s="34"/>
      <c r="J270" s="34"/>
      <c r="K270" s="35"/>
      <c r="L270" s="34"/>
      <c r="M270" s="203"/>
    </row>
    <row r="271" spans="1:13" ht="15">
      <c r="A271" s="181"/>
      <c r="B271" s="36"/>
      <c r="C271" s="182"/>
      <c r="D271" s="182"/>
      <c r="E271" s="183"/>
      <c r="F271" s="184"/>
      <c r="G271" s="183">
        <f>SUM(G2:G270)</f>
        <v>10577.13999999999</v>
      </c>
      <c r="H271" s="183"/>
      <c r="I271" s="185"/>
      <c r="J271" s="185"/>
      <c r="K271" s="186"/>
      <c r="L271" s="185"/>
      <c r="M271" s="187"/>
    </row>
    <row r="272" spans="1:13" ht="15">
      <c r="A272" s="181"/>
      <c r="B272" s="36"/>
      <c r="C272" s="182"/>
      <c r="D272" s="182"/>
      <c r="E272" s="183"/>
      <c r="F272" s="184"/>
      <c r="G272" s="183"/>
      <c r="H272" s="183"/>
      <c r="I272" s="185"/>
      <c r="J272" s="185"/>
      <c r="K272" s="186"/>
      <c r="L272" s="185"/>
      <c r="M272" s="187"/>
    </row>
    <row r="273" ht="15">
      <c r="G273" s="5">
        <v>10577</v>
      </c>
    </row>
    <row r="274" ht="15">
      <c r="G274" s="23">
        <f>G273-G271</f>
        <v>-0.13999999999032298</v>
      </c>
    </row>
    <row r="278" ht="15">
      <c r="B278" s="36"/>
    </row>
    <row r="279" ht="15">
      <c r="B279" s="36"/>
    </row>
  </sheetData>
  <sheetProtection/>
  <autoFilter ref="A1:B29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9"/>
  <sheetViews>
    <sheetView tabSelected="1" zoomScalePageLayoutView="0" workbookViewId="0" topLeftCell="A1">
      <pane ySplit="1" topLeftCell="BM186" activePane="bottomLeft" state="frozen"/>
      <selection pane="topLeft" activeCell="E30" sqref="E30"/>
      <selection pane="bottomLeft" activeCell="B225" sqref="B225"/>
    </sheetView>
  </sheetViews>
  <sheetFormatPr defaultColWidth="9.140625" defaultRowHeight="15"/>
  <cols>
    <col min="1" max="1" width="20.00390625" style="32" customWidth="1"/>
    <col min="2" max="2" width="63.0039062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140625" style="5" customWidth="1"/>
    <col min="8" max="8" width="9.140625" style="3" customWidth="1"/>
    <col min="9" max="9" width="9.140625" style="4" customWidth="1"/>
    <col min="10" max="10" width="9.28125" style="4" bestFit="1" customWidth="1"/>
    <col min="11" max="11" width="9.140625" style="7" customWidth="1"/>
    <col min="12" max="12" width="9.140625" style="4" customWidth="1"/>
    <col min="13" max="13" width="9.140625" style="2" customWidth="1"/>
    <col min="14" max="16384" width="9.140625" style="1" customWidth="1"/>
  </cols>
  <sheetData>
    <row r="1" spans="1:13" ht="15.75" thickBot="1">
      <c r="A1" s="31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11</v>
      </c>
      <c r="K1" s="13" t="s">
        <v>12</v>
      </c>
      <c r="L1" s="12" t="s">
        <v>7</v>
      </c>
      <c r="M1" s="14" t="s">
        <v>8</v>
      </c>
    </row>
    <row r="2" spans="1:13" ht="15">
      <c r="A2" s="141" t="s">
        <v>182</v>
      </c>
      <c r="B2" s="224" t="s">
        <v>181</v>
      </c>
      <c r="C2" s="43">
        <v>31.36</v>
      </c>
      <c r="D2" s="43">
        <v>20</v>
      </c>
      <c r="E2" s="44">
        <f aca="true" t="shared" si="0" ref="E2:E65">C2/D2</f>
        <v>1.568</v>
      </c>
      <c r="F2" s="45">
        <v>10</v>
      </c>
      <c r="G2" s="44">
        <f aca="true" t="shared" si="1" ref="G2:G65">E2*F2</f>
        <v>15.68</v>
      </c>
      <c r="H2" s="44">
        <f aca="true" t="shared" si="2" ref="H2:H33">G2*1.15</f>
        <v>18.032</v>
      </c>
      <c r="I2" s="46"/>
      <c r="J2" s="46"/>
      <c r="K2" s="47"/>
      <c r="L2" s="46"/>
      <c r="M2" s="225"/>
    </row>
    <row r="3" spans="1:13" ht="15.75" thickBot="1">
      <c r="A3" s="54" t="s">
        <v>182</v>
      </c>
      <c r="B3" s="226" t="s">
        <v>183</v>
      </c>
      <c r="C3" s="55">
        <v>52.92</v>
      </c>
      <c r="D3" s="55">
        <v>20</v>
      </c>
      <c r="E3" s="56">
        <f t="shared" si="0"/>
        <v>2.646</v>
      </c>
      <c r="F3" s="57">
        <v>5</v>
      </c>
      <c r="G3" s="56">
        <f t="shared" si="1"/>
        <v>13.23</v>
      </c>
      <c r="H3" s="56">
        <f t="shared" si="2"/>
        <v>15.2145</v>
      </c>
      <c r="I3" s="58">
        <f>H3+H2</f>
        <v>33.2465</v>
      </c>
      <c r="J3" s="58">
        <v>1.3</v>
      </c>
      <c r="K3" s="88">
        <f>J3+I3</f>
        <v>34.546499999999995</v>
      </c>
      <c r="L3" s="58"/>
      <c r="M3" s="227"/>
    </row>
    <row r="4" spans="1:13" ht="15.75" thickBot="1">
      <c r="A4" s="145" t="s">
        <v>214</v>
      </c>
      <c r="B4" s="251" t="s">
        <v>213</v>
      </c>
      <c r="C4" s="149">
        <v>246.96</v>
      </c>
      <c r="D4" s="149">
        <v>1</v>
      </c>
      <c r="E4" s="150">
        <f t="shared" si="0"/>
        <v>246.96</v>
      </c>
      <c r="F4" s="151">
        <v>1</v>
      </c>
      <c r="G4" s="150">
        <f t="shared" si="1"/>
        <v>246.96</v>
      </c>
      <c r="H4" s="150">
        <f t="shared" si="2"/>
        <v>284.00399999999996</v>
      </c>
      <c r="I4" s="146">
        <f>H4</f>
        <v>284.00399999999996</v>
      </c>
      <c r="J4" s="146">
        <v>11.3</v>
      </c>
      <c r="K4" s="77">
        <f>J4+I4</f>
        <v>295.304</v>
      </c>
      <c r="L4" s="146"/>
      <c r="M4" s="252"/>
    </row>
    <row r="5" spans="1:13" ht="15">
      <c r="A5" s="95" t="s">
        <v>32</v>
      </c>
      <c r="B5" s="228" t="s">
        <v>141</v>
      </c>
      <c r="C5" s="96">
        <v>44.1</v>
      </c>
      <c r="D5" s="96">
        <v>10</v>
      </c>
      <c r="E5" s="97">
        <f t="shared" si="0"/>
        <v>4.41</v>
      </c>
      <c r="F5" s="98">
        <v>10</v>
      </c>
      <c r="G5" s="97">
        <f t="shared" si="1"/>
        <v>44.1</v>
      </c>
      <c r="H5" s="97">
        <f t="shared" si="2"/>
        <v>50.714999999999996</v>
      </c>
      <c r="I5" s="99"/>
      <c r="J5" s="99"/>
      <c r="K5" s="100"/>
      <c r="L5" s="99"/>
      <c r="M5" s="229"/>
    </row>
    <row r="6" spans="1:13" ht="15">
      <c r="A6" s="48" t="s">
        <v>32</v>
      </c>
      <c r="B6" s="230" t="s">
        <v>142</v>
      </c>
      <c r="C6" s="49">
        <v>42.14</v>
      </c>
      <c r="D6" s="49">
        <v>10</v>
      </c>
      <c r="E6" s="50">
        <f t="shared" si="0"/>
        <v>4.214</v>
      </c>
      <c r="F6" s="51">
        <v>10</v>
      </c>
      <c r="G6" s="50">
        <f t="shared" si="1"/>
        <v>42.14</v>
      </c>
      <c r="H6" s="50">
        <f t="shared" si="2"/>
        <v>48.461</v>
      </c>
      <c r="I6" s="52"/>
      <c r="J6" s="52"/>
      <c r="K6" s="53"/>
      <c r="L6" s="52"/>
      <c r="M6" s="231"/>
    </row>
    <row r="7" spans="1:13" ht="15">
      <c r="A7" s="48" t="s">
        <v>32</v>
      </c>
      <c r="B7" s="230" t="s">
        <v>147</v>
      </c>
      <c r="C7" s="49">
        <v>42.14</v>
      </c>
      <c r="D7" s="49">
        <v>10</v>
      </c>
      <c r="E7" s="50">
        <f t="shared" si="0"/>
        <v>4.214</v>
      </c>
      <c r="F7" s="51">
        <v>10</v>
      </c>
      <c r="G7" s="50">
        <f t="shared" si="1"/>
        <v>42.14</v>
      </c>
      <c r="H7" s="50">
        <f t="shared" si="2"/>
        <v>48.461</v>
      </c>
      <c r="I7" s="52"/>
      <c r="J7" s="52"/>
      <c r="K7" s="53"/>
      <c r="L7" s="52"/>
      <c r="M7" s="231"/>
    </row>
    <row r="8" spans="1:13" ht="15">
      <c r="A8" s="48" t="s">
        <v>32</v>
      </c>
      <c r="B8" s="230" t="s">
        <v>148</v>
      </c>
      <c r="C8" s="49">
        <v>41.16</v>
      </c>
      <c r="D8" s="49">
        <v>10</v>
      </c>
      <c r="E8" s="50">
        <f t="shared" si="0"/>
        <v>4.116</v>
      </c>
      <c r="F8" s="51">
        <v>4</v>
      </c>
      <c r="G8" s="50">
        <f t="shared" si="1"/>
        <v>16.464</v>
      </c>
      <c r="H8" s="50">
        <f t="shared" si="2"/>
        <v>18.9336</v>
      </c>
      <c r="I8" s="52"/>
      <c r="J8" s="52"/>
      <c r="K8" s="53"/>
      <c r="L8" s="52"/>
      <c r="M8" s="231"/>
    </row>
    <row r="9" spans="1:13" ht="15">
      <c r="A9" s="48" t="s">
        <v>32</v>
      </c>
      <c r="B9" s="230" t="s">
        <v>149</v>
      </c>
      <c r="C9" s="49">
        <v>41.16</v>
      </c>
      <c r="D9" s="49">
        <v>10</v>
      </c>
      <c r="E9" s="50">
        <f t="shared" si="0"/>
        <v>4.116</v>
      </c>
      <c r="F9" s="51">
        <v>4</v>
      </c>
      <c r="G9" s="50">
        <f t="shared" si="1"/>
        <v>16.464</v>
      </c>
      <c r="H9" s="50">
        <f t="shared" si="2"/>
        <v>18.9336</v>
      </c>
      <c r="I9" s="52"/>
      <c r="J9" s="52"/>
      <c r="K9" s="53"/>
      <c r="L9" s="52"/>
      <c r="M9" s="231"/>
    </row>
    <row r="10" spans="1:13" ht="15">
      <c r="A10" s="48" t="s">
        <v>32</v>
      </c>
      <c r="B10" s="230" t="s">
        <v>150</v>
      </c>
      <c r="C10" s="49">
        <v>41.16</v>
      </c>
      <c r="D10" s="49">
        <v>10</v>
      </c>
      <c r="E10" s="50">
        <f t="shared" si="0"/>
        <v>4.116</v>
      </c>
      <c r="F10" s="51">
        <v>4</v>
      </c>
      <c r="G10" s="50">
        <f t="shared" si="1"/>
        <v>16.464</v>
      </c>
      <c r="H10" s="50">
        <f t="shared" si="2"/>
        <v>18.9336</v>
      </c>
      <c r="I10" s="52"/>
      <c r="J10" s="52"/>
      <c r="K10" s="53"/>
      <c r="L10" s="52"/>
      <c r="M10" s="231"/>
    </row>
    <row r="11" spans="1:13" ht="15">
      <c r="A11" s="48" t="s">
        <v>32</v>
      </c>
      <c r="B11" s="230" t="s">
        <v>151</v>
      </c>
      <c r="C11" s="49">
        <v>41.16</v>
      </c>
      <c r="D11" s="49">
        <v>10</v>
      </c>
      <c r="E11" s="50">
        <f t="shared" si="0"/>
        <v>4.116</v>
      </c>
      <c r="F11" s="51">
        <v>4</v>
      </c>
      <c r="G11" s="50">
        <f t="shared" si="1"/>
        <v>16.464</v>
      </c>
      <c r="H11" s="50">
        <f t="shared" si="2"/>
        <v>18.9336</v>
      </c>
      <c r="I11" s="52"/>
      <c r="J11" s="52"/>
      <c r="K11" s="53"/>
      <c r="L11" s="52"/>
      <c r="M11" s="231"/>
    </row>
    <row r="12" spans="1:13" ht="15">
      <c r="A12" s="48" t="s">
        <v>32</v>
      </c>
      <c r="B12" s="230" t="s">
        <v>152</v>
      </c>
      <c r="C12" s="49">
        <v>47.04</v>
      </c>
      <c r="D12" s="49">
        <v>10</v>
      </c>
      <c r="E12" s="50">
        <f t="shared" si="0"/>
        <v>4.704</v>
      </c>
      <c r="F12" s="51">
        <v>10</v>
      </c>
      <c r="G12" s="50">
        <f t="shared" si="1"/>
        <v>47.04</v>
      </c>
      <c r="H12" s="50">
        <f t="shared" si="2"/>
        <v>54.096</v>
      </c>
      <c r="I12" s="52"/>
      <c r="J12" s="52"/>
      <c r="K12" s="53"/>
      <c r="L12" s="52"/>
      <c r="M12" s="231"/>
    </row>
    <row r="13" spans="1:13" ht="15">
      <c r="A13" s="48" t="s">
        <v>32</v>
      </c>
      <c r="B13" s="230" t="s">
        <v>153</v>
      </c>
      <c r="C13" s="49">
        <v>47.04</v>
      </c>
      <c r="D13" s="49">
        <v>10</v>
      </c>
      <c r="E13" s="50">
        <f t="shared" si="0"/>
        <v>4.704</v>
      </c>
      <c r="F13" s="51">
        <v>6</v>
      </c>
      <c r="G13" s="50">
        <f t="shared" si="1"/>
        <v>28.223999999999997</v>
      </c>
      <c r="H13" s="50">
        <f t="shared" si="2"/>
        <v>32.45759999999999</v>
      </c>
      <c r="I13" s="52"/>
      <c r="J13" s="52"/>
      <c r="K13" s="53"/>
      <c r="L13" s="52"/>
      <c r="M13" s="231"/>
    </row>
    <row r="14" spans="1:13" ht="15">
      <c r="A14" s="48" t="s">
        <v>32</v>
      </c>
      <c r="B14" s="230" t="s">
        <v>155</v>
      </c>
      <c r="C14" s="49">
        <v>47.04</v>
      </c>
      <c r="D14" s="49">
        <v>10</v>
      </c>
      <c r="E14" s="50">
        <f t="shared" si="0"/>
        <v>4.704</v>
      </c>
      <c r="F14" s="51">
        <v>3</v>
      </c>
      <c r="G14" s="50">
        <f t="shared" si="1"/>
        <v>14.111999999999998</v>
      </c>
      <c r="H14" s="50">
        <f t="shared" si="2"/>
        <v>16.228799999999996</v>
      </c>
      <c r="I14" s="52"/>
      <c r="J14" s="52"/>
      <c r="K14" s="53"/>
      <c r="L14" s="52"/>
      <c r="M14" s="231"/>
    </row>
    <row r="15" spans="1:13" ht="15">
      <c r="A15" s="48" t="s">
        <v>32</v>
      </c>
      <c r="B15" s="230" t="s">
        <v>158</v>
      </c>
      <c r="C15" s="49">
        <v>47.04</v>
      </c>
      <c r="D15" s="49">
        <v>10</v>
      </c>
      <c r="E15" s="50">
        <f t="shared" si="0"/>
        <v>4.704</v>
      </c>
      <c r="F15" s="51">
        <v>10</v>
      </c>
      <c r="G15" s="50">
        <f t="shared" si="1"/>
        <v>47.04</v>
      </c>
      <c r="H15" s="50">
        <f t="shared" si="2"/>
        <v>54.096</v>
      </c>
      <c r="I15" s="52"/>
      <c r="J15" s="52"/>
      <c r="K15" s="53"/>
      <c r="L15" s="52"/>
      <c r="M15" s="231"/>
    </row>
    <row r="16" spans="1:13" ht="15">
      <c r="A16" s="48" t="s">
        <v>32</v>
      </c>
      <c r="B16" s="230" t="s">
        <v>160</v>
      </c>
      <c r="C16" s="49">
        <v>47.04</v>
      </c>
      <c r="D16" s="49">
        <v>10</v>
      </c>
      <c r="E16" s="50">
        <f t="shared" si="0"/>
        <v>4.704</v>
      </c>
      <c r="F16" s="51">
        <v>2</v>
      </c>
      <c r="G16" s="50">
        <f t="shared" si="1"/>
        <v>9.408</v>
      </c>
      <c r="H16" s="50">
        <f t="shared" si="2"/>
        <v>10.819199999999999</v>
      </c>
      <c r="I16" s="52"/>
      <c r="J16" s="52"/>
      <c r="K16" s="53"/>
      <c r="L16" s="52"/>
      <c r="M16" s="231"/>
    </row>
    <row r="17" spans="1:13" ht="15">
      <c r="A17" s="48" t="s">
        <v>32</v>
      </c>
      <c r="B17" s="230" t="s">
        <v>162</v>
      </c>
      <c r="C17" s="49">
        <v>47.04</v>
      </c>
      <c r="D17" s="49">
        <v>10</v>
      </c>
      <c r="E17" s="50">
        <f t="shared" si="0"/>
        <v>4.704</v>
      </c>
      <c r="F17" s="51">
        <v>10</v>
      </c>
      <c r="G17" s="50">
        <f t="shared" si="1"/>
        <v>47.04</v>
      </c>
      <c r="H17" s="50">
        <f t="shared" si="2"/>
        <v>54.096</v>
      </c>
      <c r="I17" s="52"/>
      <c r="J17" s="52"/>
      <c r="K17" s="53"/>
      <c r="L17" s="52"/>
      <c r="M17" s="231"/>
    </row>
    <row r="18" spans="1:13" ht="15">
      <c r="A18" s="48" t="s">
        <v>32</v>
      </c>
      <c r="B18" s="230" t="s">
        <v>186</v>
      </c>
      <c r="C18" s="49">
        <v>36.26</v>
      </c>
      <c r="D18" s="49">
        <v>10</v>
      </c>
      <c r="E18" s="50">
        <f t="shared" si="0"/>
        <v>3.626</v>
      </c>
      <c r="F18" s="51">
        <v>10</v>
      </c>
      <c r="G18" s="50">
        <f t="shared" si="1"/>
        <v>36.26</v>
      </c>
      <c r="H18" s="50">
        <f t="shared" si="2"/>
        <v>41.69899999999999</v>
      </c>
      <c r="I18" s="52"/>
      <c r="J18" s="52"/>
      <c r="K18" s="53"/>
      <c r="L18" s="52"/>
      <c r="M18" s="231"/>
    </row>
    <row r="19" spans="1:13" ht="15">
      <c r="A19" s="48" t="s">
        <v>32</v>
      </c>
      <c r="B19" s="230" t="s">
        <v>187</v>
      </c>
      <c r="C19" s="49">
        <v>43.12</v>
      </c>
      <c r="D19" s="49">
        <v>10</v>
      </c>
      <c r="E19" s="50">
        <f t="shared" si="0"/>
        <v>4.311999999999999</v>
      </c>
      <c r="F19" s="51">
        <v>4</v>
      </c>
      <c r="G19" s="50">
        <f t="shared" si="1"/>
        <v>17.247999999999998</v>
      </c>
      <c r="H19" s="50">
        <f t="shared" si="2"/>
        <v>19.835199999999997</v>
      </c>
      <c r="I19" s="52"/>
      <c r="J19" s="52"/>
      <c r="K19" s="53"/>
      <c r="L19" s="52"/>
      <c r="M19" s="231"/>
    </row>
    <row r="20" spans="1:13" ht="15">
      <c r="A20" s="48" t="s">
        <v>32</v>
      </c>
      <c r="B20" s="230" t="s">
        <v>188</v>
      </c>
      <c r="C20" s="49">
        <v>43.12</v>
      </c>
      <c r="D20" s="49">
        <v>10</v>
      </c>
      <c r="E20" s="50">
        <f t="shared" si="0"/>
        <v>4.311999999999999</v>
      </c>
      <c r="F20" s="51">
        <v>4</v>
      </c>
      <c r="G20" s="50">
        <f t="shared" si="1"/>
        <v>17.247999999999998</v>
      </c>
      <c r="H20" s="50">
        <f t="shared" si="2"/>
        <v>19.835199999999997</v>
      </c>
      <c r="I20" s="52"/>
      <c r="J20" s="52"/>
      <c r="K20" s="53"/>
      <c r="L20" s="52"/>
      <c r="M20" s="231"/>
    </row>
    <row r="21" spans="1:13" ht="15">
      <c r="A21" s="48" t="s">
        <v>32</v>
      </c>
      <c r="B21" s="230" t="s">
        <v>189</v>
      </c>
      <c r="C21" s="49">
        <v>43.12</v>
      </c>
      <c r="D21" s="49">
        <v>10</v>
      </c>
      <c r="E21" s="50">
        <f t="shared" si="0"/>
        <v>4.311999999999999</v>
      </c>
      <c r="F21" s="51">
        <v>4</v>
      </c>
      <c r="G21" s="50">
        <f t="shared" si="1"/>
        <v>17.247999999999998</v>
      </c>
      <c r="H21" s="50">
        <f t="shared" si="2"/>
        <v>19.835199999999997</v>
      </c>
      <c r="I21" s="52"/>
      <c r="J21" s="52"/>
      <c r="K21" s="53"/>
      <c r="L21" s="52"/>
      <c r="M21" s="231"/>
    </row>
    <row r="22" spans="1:13" ht="15">
      <c r="A22" s="48" t="s">
        <v>32</v>
      </c>
      <c r="B22" s="230" t="s">
        <v>190</v>
      </c>
      <c r="C22" s="49">
        <v>43.12</v>
      </c>
      <c r="D22" s="49">
        <v>10</v>
      </c>
      <c r="E22" s="50">
        <f t="shared" si="0"/>
        <v>4.311999999999999</v>
      </c>
      <c r="F22" s="51">
        <v>4</v>
      </c>
      <c r="G22" s="50">
        <f t="shared" si="1"/>
        <v>17.247999999999998</v>
      </c>
      <c r="H22" s="50">
        <f t="shared" si="2"/>
        <v>19.835199999999997</v>
      </c>
      <c r="I22" s="52"/>
      <c r="J22" s="52"/>
      <c r="K22" s="53"/>
      <c r="L22" s="52"/>
      <c r="M22" s="231"/>
    </row>
    <row r="23" spans="1:13" ht="15">
      <c r="A23" s="48" t="s">
        <v>32</v>
      </c>
      <c r="B23" s="230" t="s">
        <v>193</v>
      </c>
      <c r="C23" s="49">
        <v>43.12</v>
      </c>
      <c r="D23" s="49">
        <v>10</v>
      </c>
      <c r="E23" s="50">
        <f t="shared" si="0"/>
        <v>4.311999999999999</v>
      </c>
      <c r="F23" s="51">
        <v>4</v>
      </c>
      <c r="G23" s="50">
        <f t="shared" si="1"/>
        <v>17.247999999999998</v>
      </c>
      <c r="H23" s="50">
        <f t="shared" si="2"/>
        <v>19.835199999999997</v>
      </c>
      <c r="I23" s="52"/>
      <c r="J23" s="52"/>
      <c r="K23" s="53"/>
      <c r="L23" s="52"/>
      <c r="M23" s="231"/>
    </row>
    <row r="24" spans="1:13" ht="15">
      <c r="A24" s="48" t="s">
        <v>32</v>
      </c>
      <c r="B24" s="230" t="s">
        <v>199</v>
      </c>
      <c r="C24" s="49">
        <v>54.88</v>
      </c>
      <c r="D24" s="49">
        <v>10</v>
      </c>
      <c r="E24" s="50">
        <f t="shared" si="0"/>
        <v>5.488</v>
      </c>
      <c r="F24" s="51">
        <v>10</v>
      </c>
      <c r="G24" s="50">
        <f t="shared" si="1"/>
        <v>54.88</v>
      </c>
      <c r="H24" s="50">
        <f t="shared" si="2"/>
        <v>63.111999999999995</v>
      </c>
      <c r="I24" s="52"/>
      <c r="J24" s="52"/>
      <c r="K24" s="53"/>
      <c r="L24" s="52"/>
      <c r="M24" s="231"/>
    </row>
    <row r="25" spans="1:13" ht="15">
      <c r="A25" s="48" t="s">
        <v>32</v>
      </c>
      <c r="B25" s="230" t="s">
        <v>200</v>
      </c>
      <c r="C25" s="49">
        <v>54.88</v>
      </c>
      <c r="D25" s="49">
        <v>10</v>
      </c>
      <c r="E25" s="50">
        <f t="shared" si="0"/>
        <v>5.488</v>
      </c>
      <c r="F25" s="51">
        <v>10</v>
      </c>
      <c r="G25" s="50">
        <f t="shared" si="1"/>
        <v>54.88</v>
      </c>
      <c r="H25" s="50">
        <f t="shared" si="2"/>
        <v>63.111999999999995</v>
      </c>
      <c r="I25" s="52"/>
      <c r="J25" s="52"/>
      <c r="K25" s="53"/>
      <c r="L25" s="52"/>
      <c r="M25" s="231"/>
    </row>
    <row r="26" spans="1:13" ht="15">
      <c r="A26" s="48" t="s">
        <v>32</v>
      </c>
      <c r="B26" s="230" t="s">
        <v>201</v>
      </c>
      <c r="C26" s="49">
        <v>35.28</v>
      </c>
      <c r="D26" s="49">
        <v>10</v>
      </c>
      <c r="E26" s="50">
        <f t="shared" si="0"/>
        <v>3.528</v>
      </c>
      <c r="F26" s="51">
        <v>10</v>
      </c>
      <c r="G26" s="50">
        <f t="shared" si="1"/>
        <v>35.28</v>
      </c>
      <c r="H26" s="50">
        <f t="shared" si="2"/>
        <v>40.571999999999996</v>
      </c>
      <c r="I26" s="52"/>
      <c r="J26" s="52"/>
      <c r="K26" s="53"/>
      <c r="L26" s="52"/>
      <c r="M26" s="231"/>
    </row>
    <row r="27" spans="1:13" ht="15">
      <c r="A27" s="48" t="s">
        <v>90</v>
      </c>
      <c r="B27" s="230" t="s">
        <v>224</v>
      </c>
      <c r="C27" s="49">
        <v>24.5</v>
      </c>
      <c r="D27" s="49">
        <v>1</v>
      </c>
      <c r="E27" s="50">
        <f t="shared" si="0"/>
        <v>24.5</v>
      </c>
      <c r="F27" s="51">
        <v>1</v>
      </c>
      <c r="G27" s="50">
        <f t="shared" si="1"/>
        <v>24.5</v>
      </c>
      <c r="H27" s="50">
        <f t="shared" si="2"/>
        <v>28.174999999999997</v>
      </c>
      <c r="I27" s="52"/>
      <c r="J27" s="52"/>
      <c r="K27" s="53"/>
      <c r="L27" s="52"/>
      <c r="M27" s="231"/>
    </row>
    <row r="28" spans="1:13" ht="15.75" thickBot="1">
      <c r="A28" s="54" t="s">
        <v>90</v>
      </c>
      <c r="B28" s="226" t="s">
        <v>225</v>
      </c>
      <c r="C28" s="55">
        <v>21.56</v>
      </c>
      <c r="D28" s="55">
        <v>1</v>
      </c>
      <c r="E28" s="56">
        <f t="shared" si="0"/>
        <v>21.56</v>
      </c>
      <c r="F28" s="57">
        <v>1</v>
      </c>
      <c r="G28" s="56">
        <f t="shared" si="1"/>
        <v>21.56</v>
      </c>
      <c r="H28" s="56">
        <f t="shared" si="2"/>
        <v>24.793999999999997</v>
      </c>
      <c r="I28" s="58">
        <f>SUM(H5:H28)</f>
        <v>805.805</v>
      </c>
      <c r="J28" s="58">
        <v>32</v>
      </c>
      <c r="K28" s="88">
        <f>J28+I28</f>
        <v>837.805</v>
      </c>
      <c r="L28" s="58">
        <v>15.9</v>
      </c>
      <c r="M28" s="253">
        <f>K28-L28</f>
        <v>821.905</v>
      </c>
    </row>
    <row r="29" spans="1:13" ht="15">
      <c r="A29" s="60" t="s">
        <v>91</v>
      </c>
      <c r="B29" s="245" t="s">
        <v>142</v>
      </c>
      <c r="C29" s="61">
        <v>42.14</v>
      </c>
      <c r="D29" s="61">
        <v>10</v>
      </c>
      <c r="E29" s="62">
        <f t="shared" si="0"/>
        <v>4.214</v>
      </c>
      <c r="F29" s="63">
        <v>4</v>
      </c>
      <c r="G29" s="62">
        <f t="shared" si="1"/>
        <v>16.856</v>
      </c>
      <c r="H29" s="62">
        <f t="shared" si="2"/>
        <v>19.3844</v>
      </c>
      <c r="I29" s="64"/>
      <c r="J29" s="64"/>
      <c r="K29" s="65"/>
      <c r="L29" s="64"/>
      <c r="M29" s="246"/>
    </row>
    <row r="30" spans="1:13" ht="15">
      <c r="A30" s="66" t="s">
        <v>91</v>
      </c>
      <c r="B30" s="241" t="s">
        <v>146</v>
      </c>
      <c r="C30" s="67">
        <v>42.14</v>
      </c>
      <c r="D30" s="67">
        <v>10</v>
      </c>
      <c r="E30" s="68">
        <f t="shared" si="0"/>
        <v>4.214</v>
      </c>
      <c r="F30" s="69">
        <v>4</v>
      </c>
      <c r="G30" s="68">
        <f t="shared" si="1"/>
        <v>16.856</v>
      </c>
      <c r="H30" s="68">
        <f t="shared" si="2"/>
        <v>19.3844</v>
      </c>
      <c r="I30" s="70"/>
      <c r="J30" s="70"/>
      <c r="K30" s="71"/>
      <c r="L30" s="70"/>
      <c r="M30" s="242"/>
    </row>
    <row r="31" spans="1:13" ht="15">
      <c r="A31" s="66" t="s">
        <v>91</v>
      </c>
      <c r="B31" s="241" t="s">
        <v>147</v>
      </c>
      <c r="C31" s="67">
        <v>42.14</v>
      </c>
      <c r="D31" s="67">
        <v>10</v>
      </c>
      <c r="E31" s="68">
        <f t="shared" si="0"/>
        <v>4.214</v>
      </c>
      <c r="F31" s="69">
        <v>4</v>
      </c>
      <c r="G31" s="68">
        <f t="shared" si="1"/>
        <v>16.856</v>
      </c>
      <c r="H31" s="68">
        <f t="shared" si="2"/>
        <v>19.3844</v>
      </c>
      <c r="I31" s="70"/>
      <c r="J31" s="70"/>
      <c r="K31" s="71"/>
      <c r="L31" s="70"/>
      <c r="M31" s="242"/>
    </row>
    <row r="32" spans="1:13" ht="15">
      <c r="A32" s="66" t="s">
        <v>91</v>
      </c>
      <c r="B32" s="241" t="s">
        <v>148</v>
      </c>
      <c r="C32" s="67">
        <v>41.16</v>
      </c>
      <c r="D32" s="67">
        <v>10</v>
      </c>
      <c r="E32" s="68">
        <f t="shared" si="0"/>
        <v>4.116</v>
      </c>
      <c r="F32" s="69">
        <v>4</v>
      </c>
      <c r="G32" s="68">
        <f t="shared" si="1"/>
        <v>16.464</v>
      </c>
      <c r="H32" s="68">
        <f t="shared" si="2"/>
        <v>18.9336</v>
      </c>
      <c r="I32" s="70"/>
      <c r="J32" s="70"/>
      <c r="K32" s="71"/>
      <c r="L32" s="70"/>
      <c r="M32" s="242"/>
    </row>
    <row r="33" spans="1:13" ht="15">
      <c r="A33" s="66" t="s">
        <v>91</v>
      </c>
      <c r="B33" s="241" t="s">
        <v>153</v>
      </c>
      <c r="C33" s="67">
        <v>47.04</v>
      </c>
      <c r="D33" s="67">
        <v>10</v>
      </c>
      <c r="E33" s="68">
        <f t="shared" si="0"/>
        <v>4.704</v>
      </c>
      <c r="F33" s="69">
        <v>2</v>
      </c>
      <c r="G33" s="68">
        <f t="shared" si="1"/>
        <v>9.408</v>
      </c>
      <c r="H33" s="68">
        <f t="shared" si="2"/>
        <v>10.819199999999999</v>
      </c>
      <c r="I33" s="70"/>
      <c r="J33" s="70"/>
      <c r="K33" s="71"/>
      <c r="L33" s="70"/>
      <c r="M33" s="242"/>
    </row>
    <row r="34" spans="1:13" ht="15">
      <c r="A34" s="66" t="s">
        <v>91</v>
      </c>
      <c r="B34" s="241" t="s">
        <v>155</v>
      </c>
      <c r="C34" s="67">
        <v>47.04</v>
      </c>
      <c r="D34" s="67">
        <v>10</v>
      </c>
      <c r="E34" s="68">
        <f t="shared" si="0"/>
        <v>4.704</v>
      </c>
      <c r="F34" s="69">
        <v>2</v>
      </c>
      <c r="G34" s="68">
        <f t="shared" si="1"/>
        <v>9.408</v>
      </c>
      <c r="H34" s="68">
        <f aca="true" t="shared" si="3" ref="H34:H62">G34*1.15</f>
        <v>10.819199999999999</v>
      </c>
      <c r="I34" s="70"/>
      <c r="J34" s="70"/>
      <c r="K34" s="71"/>
      <c r="L34" s="70"/>
      <c r="M34" s="242"/>
    </row>
    <row r="35" spans="1:13" ht="15">
      <c r="A35" s="66" t="s">
        <v>91</v>
      </c>
      <c r="B35" s="241" t="s">
        <v>157</v>
      </c>
      <c r="C35" s="67">
        <v>47.04</v>
      </c>
      <c r="D35" s="67">
        <v>10</v>
      </c>
      <c r="E35" s="68">
        <f t="shared" si="0"/>
        <v>4.704</v>
      </c>
      <c r="F35" s="69">
        <v>2</v>
      </c>
      <c r="G35" s="68">
        <f t="shared" si="1"/>
        <v>9.408</v>
      </c>
      <c r="H35" s="68">
        <f t="shared" si="3"/>
        <v>10.819199999999999</v>
      </c>
      <c r="I35" s="70"/>
      <c r="J35" s="70"/>
      <c r="K35" s="71"/>
      <c r="L35" s="70"/>
      <c r="M35" s="242"/>
    </row>
    <row r="36" spans="1:13" ht="15">
      <c r="A36" s="66" t="s">
        <v>91</v>
      </c>
      <c r="B36" s="241" t="s">
        <v>160</v>
      </c>
      <c r="C36" s="67">
        <v>47.04</v>
      </c>
      <c r="D36" s="67">
        <v>10</v>
      </c>
      <c r="E36" s="68">
        <f t="shared" si="0"/>
        <v>4.704</v>
      </c>
      <c r="F36" s="69">
        <v>4</v>
      </c>
      <c r="G36" s="68">
        <f t="shared" si="1"/>
        <v>18.816</v>
      </c>
      <c r="H36" s="68">
        <f t="shared" si="3"/>
        <v>21.638399999999997</v>
      </c>
      <c r="I36" s="70"/>
      <c r="J36" s="70"/>
      <c r="K36" s="71"/>
      <c r="L36" s="70"/>
      <c r="M36" s="242"/>
    </row>
    <row r="37" spans="1:13" ht="15">
      <c r="A37" s="66" t="s">
        <v>91</v>
      </c>
      <c r="B37" s="241" t="s">
        <v>162</v>
      </c>
      <c r="C37" s="67">
        <v>47.04</v>
      </c>
      <c r="D37" s="67">
        <v>10</v>
      </c>
      <c r="E37" s="68">
        <f t="shared" si="0"/>
        <v>4.704</v>
      </c>
      <c r="F37" s="69">
        <v>4</v>
      </c>
      <c r="G37" s="68">
        <f t="shared" si="1"/>
        <v>18.816</v>
      </c>
      <c r="H37" s="68">
        <f t="shared" si="3"/>
        <v>21.638399999999997</v>
      </c>
      <c r="I37" s="70"/>
      <c r="J37" s="70"/>
      <c r="K37" s="71"/>
      <c r="L37" s="70"/>
      <c r="M37" s="242"/>
    </row>
    <row r="38" spans="1:13" ht="15">
      <c r="A38" s="66" t="s">
        <v>91</v>
      </c>
      <c r="B38" s="241" t="s">
        <v>176</v>
      </c>
      <c r="C38" s="67">
        <v>367.5</v>
      </c>
      <c r="D38" s="67">
        <v>10</v>
      </c>
      <c r="E38" s="68">
        <f t="shared" si="0"/>
        <v>36.75</v>
      </c>
      <c r="F38" s="69">
        <v>1</v>
      </c>
      <c r="G38" s="68">
        <f t="shared" si="1"/>
        <v>36.75</v>
      </c>
      <c r="H38" s="68">
        <f t="shared" si="3"/>
        <v>42.262499999999996</v>
      </c>
      <c r="I38" s="70"/>
      <c r="J38" s="70"/>
      <c r="K38" s="71"/>
      <c r="L38" s="70"/>
      <c r="M38" s="242"/>
    </row>
    <row r="39" spans="1:13" ht="15">
      <c r="A39" s="66" t="s">
        <v>91</v>
      </c>
      <c r="B39" s="241" t="s">
        <v>178</v>
      </c>
      <c r="C39" s="67">
        <v>43.12</v>
      </c>
      <c r="D39" s="67">
        <v>12</v>
      </c>
      <c r="E39" s="68">
        <f t="shared" si="0"/>
        <v>3.5933333333333333</v>
      </c>
      <c r="F39" s="69">
        <v>12</v>
      </c>
      <c r="G39" s="68">
        <f t="shared" si="1"/>
        <v>43.12</v>
      </c>
      <c r="H39" s="68">
        <f t="shared" si="3"/>
        <v>49.587999999999994</v>
      </c>
      <c r="I39" s="70"/>
      <c r="J39" s="70"/>
      <c r="K39" s="71"/>
      <c r="L39" s="70"/>
      <c r="M39" s="242"/>
    </row>
    <row r="40" spans="1:13" ht="15">
      <c r="A40" s="66" t="s">
        <v>91</v>
      </c>
      <c r="B40" s="241" t="s">
        <v>179</v>
      </c>
      <c r="C40" s="67">
        <v>43.12</v>
      </c>
      <c r="D40" s="67">
        <v>12</v>
      </c>
      <c r="E40" s="68">
        <f t="shared" si="0"/>
        <v>3.5933333333333333</v>
      </c>
      <c r="F40" s="69">
        <v>12</v>
      </c>
      <c r="G40" s="68">
        <f t="shared" si="1"/>
        <v>43.12</v>
      </c>
      <c r="H40" s="68">
        <f t="shared" si="3"/>
        <v>49.587999999999994</v>
      </c>
      <c r="I40" s="70"/>
      <c r="J40" s="70"/>
      <c r="K40" s="71"/>
      <c r="L40" s="70"/>
      <c r="M40" s="242"/>
    </row>
    <row r="41" spans="1:13" ht="15">
      <c r="A41" s="66" t="s">
        <v>91</v>
      </c>
      <c r="B41" s="241" t="s">
        <v>186</v>
      </c>
      <c r="C41" s="67">
        <v>36.26</v>
      </c>
      <c r="D41" s="67">
        <v>10</v>
      </c>
      <c r="E41" s="68">
        <f t="shared" si="0"/>
        <v>3.626</v>
      </c>
      <c r="F41" s="69">
        <v>4</v>
      </c>
      <c r="G41" s="68">
        <f t="shared" si="1"/>
        <v>14.504</v>
      </c>
      <c r="H41" s="68">
        <f t="shared" si="3"/>
        <v>16.679599999999997</v>
      </c>
      <c r="I41" s="70"/>
      <c r="J41" s="70"/>
      <c r="K41" s="71"/>
      <c r="L41" s="70"/>
      <c r="M41" s="242"/>
    </row>
    <row r="42" spans="1:13" ht="15">
      <c r="A42" s="66" t="s">
        <v>91</v>
      </c>
      <c r="B42" s="241" t="s">
        <v>187</v>
      </c>
      <c r="C42" s="67">
        <v>43.12</v>
      </c>
      <c r="D42" s="67">
        <v>10</v>
      </c>
      <c r="E42" s="68">
        <f t="shared" si="0"/>
        <v>4.311999999999999</v>
      </c>
      <c r="F42" s="69">
        <v>2</v>
      </c>
      <c r="G42" s="68">
        <f t="shared" si="1"/>
        <v>8.623999999999999</v>
      </c>
      <c r="H42" s="68">
        <f t="shared" si="3"/>
        <v>9.917599999999998</v>
      </c>
      <c r="I42" s="70"/>
      <c r="J42" s="70"/>
      <c r="K42" s="71"/>
      <c r="L42" s="70"/>
      <c r="M42" s="242"/>
    </row>
    <row r="43" spans="1:13" ht="15">
      <c r="A43" s="66" t="s">
        <v>91</v>
      </c>
      <c r="B43" s="241" t="s">
        <v>189</v>
      </c>
      <c r="C43" s="67">
        <v>43.12</v>
      </c>
      <c r="D43" s="67">
        <v>10</v>
      </c>
      <c r="E43" s="68">
        <f t="shared" si="0"/>
        <v>4.311999999999999</v>
      </c>
      <c r="F43" s="69">
        <v>2</v>
      </c>
      <c r="G43" s="68">
        <f t="shared" si="1"/>
        <v>8.623999999999999</v>
      </c>
      <c r="H43" s="68">
        <f t="shared" si="3"/>
        <v>9.917599999999998</v>
      </c>
      <c r="I43" s="70"/>
      <c r="J43" s="70"/>
      <c r="K43" s="71"/>
      <c r="L43" s="70"/>
      <c r="M43" s="242"/>
    </row>
    <row r="44" spans="1:13" ht="15">
      <c r="A44" s="66" t="s">
        <v>91</v>
      </c>
      <c r="B44" s="241" t="s">
        <v>191</v>
      </c>
      <c r="C44" s="67">
        <v>43.12</v>
      </c>
      <c r="D44" s="67">
        <v>10</v>
      </c>
      <c r="E44" s="68">
        <f t="shared" si="0"/>
        <v>4.311999999999999</v>
      </c>
      <c r="F44" s="69">
        <v>2</v>
      </c>
      <c r="G44" s="68">
        <f t="shared" si="1"/>
        <v>8.623999999999999</v>
      </c>
      <c r="H44" s="68">
        <f t="shared" si="3"/>
        <v>9.917599999999998</v>
      </c>
      <c r="I44" s="70"/>
      <c r="J44" s="70"/>
      <c r="K44" s="71"/>
      <c r="L44" s="70"/>
      <c r="M44" s="242"/>
    </row>
    <row r="45" spans="1:13" ht="15">
      <c r="A45" s="66" t="s">
        <v>91</v>
      </c>
      <c r="B45" s="241" t="s">
        <v>194</v>
      </c>
      <c r="C45" s="67">
        <v>43.12</v>
      </c>
      <c r="D45" s="67">
        <v>10</v>
      </c>
      <c r="E45" s="68">
        <f t="shared" si="0"/>
        <v>4.311999999999999</v>
      </c>
      <c r="F45" s="69">
        <v>2</v>
      </c>
      <c r="G45" s="68">
        <f t="shared" si="1"/>
        <v>8.623999999999999</v>
      </c>
      <c r="H45" s="68">
        <f t="shared" si="3"/>
        <v>9.917599999999998</v>
      </c>
      <c r="I45" s="70"/>
      <c r="J45" s="70"/>
      <c r="K45" s="71"/>
      <c r="L45" s="70"/>
      <c r="M45" s="242"/>
    </row>
    <row r="46" spans="1:13" ht="15">
      <c r="A46" s="66" t="s">
        <v>91</v>
      </c>
      <c r="B46" s="241" t="s">
        <v>195</v>
      </c>
      <c r="C46" s="67">
        <v>43.12</v>
      </c>
      <c r="D46" s="67">
        <v>10</v>
      </c>
      <c r="E46" s="68">
        <f t="shared" si="0"/>
        <v>4.311999999999999</v>
      </c>
      <c r="F46" s="69">
        <v>2</v>
      </c>
      <c r="G46" s="68">
        <f t="shared" si="1"/>
        <v>8.623999999999999</v>
      </c>
      <c r="H46" s="68">
        <f t="shared" si="3"/>
        <v>9.917599999999998</v>
      </c>
      <c r="I46" s="70"/>
      <c r="J46" s="70"/>
      <c r="K46" s="71"/>
      <c r="L46" s="70"/>
      <c r="M46" s="242"/>
    </row>
    <row r="47" spans="1:13" ht="15">
      <c r="A47" s="66" t="s">
        <v>91</v>
      </c>
      <c r="B47" s="241" t="s">
        <v>198</v>
      </c>
      <c r="C47" s="67">
        <v>47.04</v>
      </c>
      <c r="D47" s="67">
        <v>10</v>
      </c>
      <c r="E47" s="68">
        <f t="shared" si="0"/>
        <v>4.704</v>
      </c>
      <c r="F47" s="69">
        <v>4</v>
      </c>
      <c r="G47" s="68">
        <f t="shared" si="1"/>
        <v>18.816</v>
      </c>
      <c r="H47" s="68">
        <f t="shared" si="3"/>
        <v>21.638399999999997</v>
      </c>
      <c r="I47" s="70"/>
      <c r="J47" s="70"/>
      <c r="K47" s="71"/>
      <c r="L47" s="70"/>
      <c r="M47" s="242"/>
    </row>
    <row r="48" spans="1:13" ht="15">
      <c r="A48" s="66" t="s">
        <v>91</v>
      </c>
      <c r="B48" s="241" t="s">
        <v>199</v>
      </c>
      <c r="C48" s="67">
        <v>54.88</v>
      </c>
      <c r="D48" s="67">
        <v>10</v>
      </c>
      <c r="E48" s="68">
        <f t="shared" si="0"/>
        <v>5.488</v>
      </c>
      <c r="F48" s="69">
        <v>4</v>
      </c>
      <c r="G48" s="68">
        <f t="shared" si="1"/>
        <v>21.952</v>
      </c>
      <c r="H48" s="68">
        <f t="shared" si="3"/>
        <v>25.2448</v>
      </c>
      <c r="I48" s="70"/>
      <c r="J48" s="70"/>
      <c r="K48" s="71"/>
      <c r="L48" s="70"/>
      <c r="M48" s="242"/>
    </row>
    <row r="49" spans="1:13" ht="15.75" thickBot="1">
      <c r="A49" s="72" t="s">
        <v>91</v>
      </c>
      <c r="B49" s="247" t="s">
        <v>200</v>
      </c>
      <c r="C49" s="73">
        <v>54.88</v>
      </c>
      <c r="D49" s="73">
        <v>10</v>
      </c>
      <c r="E49" s="74">
        <f t="shared" si="0"/>
        <v>5.488</v>
      </c>
      <c r="F49" s="75">
        <v>4</v>
      </c>
      <c r="G49" s="74">
        <f t="shared" si="1"/>
        <v>21.952</v>
      </c>
      <c r="H49" s="74">
        <f t="shared" si="3"/>
        <v>25.2448</v>
      </c>
      <c r="I49" s="76">
        <f>SUM(H29:H49)</f>
        <v>432.6552999999999</v>
      </c>
      <c r="J49" s="76">
        <v>17.2</v>
      </c>
      <c r="K49" s="77">
        <f>J49+I49</f>
        <v>449.8552999999999</v>
      </c>
      <c r="L49" s="76">
        <v>8.8</v>
      </c>
      <c r="M49" s="254">
        <f>K49-L49</f>
        <v>441.0552999999999</v>
      </c>
    </row>
    <row r="50" spans="1:13" ht="15">
      <c r="A50" s="95" t="s">
        <v>196</v>
      </c>
      <c r="B50" s="228" t="s">
        <v>195</v>
      </c>
      <c r="C50" s="96">
        <v>43.12</v>
      </c>
      <c r="D50" s="96">
        <v>10</v>
      </c>
      <c r="E50" s="97">
        <f t="shared" si="0"/>
        <v>4.311999999999999</v>
      </c>
      <c r="F50" s="98">
        <v>10</v>
      </c>
      <c r="G50" s="97">
        <f t="shared" si="1"/>
        <v>43.11999999999999</v>
      </c>
      <c r="H50" s="97">
        <f t="shared" si="3"/>
        <v>49.58799999999999</v>
      </c>
      <c r="I50" s="99"/>
      <c r="J50" s="99"/>
      <c r="K50" s="100"/>
      <c r="L50" s="99"/>
      <c r="M50" s="229"/>
    </row>
    <row r="51" spans="1:13" ht="15">
      <c r="A51" s="48" t="s">
        <v>196</v>
      </c>
      <c r="B51" s="230" t="s">
        <v>198</v>
      </c>
      <c r="C51" s="49">
        <v>47.04</v>
      </c>
      <c r="D51" s="49">
        <v>10</v>
      </c>
      <c r="E51" s="50">
        <f t="shared" si="0"/>
        <v>4.704</v>
      </c>
      <c r="F51" s="51">
        <v>10</v>
      </c>
      <c r="G51" s="50">
        <f t="shared" si="1"/>
        <v>47.04</v>
      </c>
      <c r="H51" s="50">
        <f t="shared" si="3"/>
        <v>54.096</v>
      </c>
      <c r="I51" s="52"/>
      <c r="J51" s="52"/>
      <c r="K51" s="53"/>
      <c r="L51" s="52"/>
      <c r="M51" s="231"/>
    </row>
    <row r="52" spans="1:13" ht="15.75" thickBot="1">
      <c r="A52" s="54" t="s">
        <v>196</v>
      </c>
      <c r="B52" s="226" t="s">
        <v>199</v>
      </c>
      <c r="C52" s="55">
        <v>54.88</v>
      </c>
      <c r="D52" s="55">
        <v>10</v>
      </c>
      <c r="E52" s="56">
        <f t="shared" si="0"/>
        <v>5.488</v>
      </c>
      <c r="F52" s="57">
        <v>10</v>
      </c>
      <c r="G52" s="56">
        <f t="shared" si="1"/>
        <v>54.88</v>
      </c>
      <c r="H52" s="56">
        <f t="shared" si="3"/>
        <v>63.111999999999995</v>
      </c>
      <c r="I52" s="58">
        <f>SUM(H50:H52)</f>
        <v>166.796</v>
      </c>
      <c r="J52" s="58">
        <v>6.6</v>
      </c>
      <c r="K52" s="88">
        <f>J52+I52</f>
        <v>173.396</v>
      </c>
      <c r="L52" s="58"/>
      <c r="M52" s="227"/>
    </row>
    <row r="53" spans="1:13" ht="15">
      <c r="A53" s="249" t="s">
        <v>24</v>
      </c>
      <c r="B53" s="245" t="s">
        <v>172</v>
      </c>
      <c r="C53" s="61">
        <v>112.7</v>
      </c>
      <c r="D53" s="61">
        <v>20</v>
      </c>
      <c r="E53" s="62">
        <f t="shared" si="0"/>
        <v>5.635</v>
      </c>
      <c r="F53" s="63">
        <v>5</v>
      </c>
      <c r="G53" s="62">
        <f t="shared" si="1"/>
        <v>28.174999999999997</v>
      </c>
      <c r="H53" s="62">
        <f t="shared" si="3"/>
        <v>32.40125</v>
      </c>
      <c r="I53" s="64"/>
      <c r="J53" s="64"/>
      <c r="K53" s="65"/>
      <c r="L53" s="64"/>
      <c r="M53" s="246"/>
    </row>
    <row r="54" spans="1:13" ht="15">
      <c r="A54" s="250" t="s">
        <v>24</v>
      </c>
      <c r="B54" s="241" t="s">
        <v>173</v>
      </c>
      <c r="C54" s="67">
        <v>112.7</v>
      </c>
      <c r="D54" s="67">
        <v>20</v>
      </c>
      <c r="E54" s="68">
        <f t="shared" si="0"/>
        <v>5.635</v>
      </c>
      <c r="F54" s="69">
        <v>5</v>
      </c>
      <c r="G54" s="68">
        <f t="shared" si="1"/>
        <v>28.174999999999997</v>
      </c>
      <c r="H54" s="68">
        <f t="shared" si="3"/>
        <v>32.40125</v>
      </c>
      <c r="I54" s="70"/>
      <c r="J54" s="70"/>
      <c r="K54" s="71"/>
      <c r="L54" s="70"/>
      <c r="M54" s="242"/>
    </row>
    <row r="55" spans="1:13" ht="15">
      <c r="A55" s="66" t="s">
        <v>24</v>
      </c>
      <c r="B55" s="241" t="s">
        <v>176</v>
      </c>
      <c r="C55" s="67">
        <v>367.5</v>
      </c>
      <c r="D55" s="67">
        <v>10</v>
      </c>
      <c r="E55" s="68">
        <f t="shared" si="0"/>
        <v>36.75</v>
      </c>
      <c r="F55" s="69">
        <v>2</v>
      </c>
      <c r="G55" s="68">
        <f t="shared" si="1"/>
        <v>73.5</v>
      </c>
      <c r="H55" s="68">
        <f t="shared" si="3"/>
        <v>84.52499999999999</v>
      </c>
      <c r="I55" s="70"/>
      <c r="J55" s="70"/>
      <c r="K55" s="71"/>
      <c r="L55" s="70"/>
      <c r="M55" s="242"/>
    </row>
    <row r="56" spans="1:13" ht="15">
      <c r="A56" s="66" t="s">
        <v>24</v>
      </c>
      <c r="B56" s="241" t="s">
        <v>257</v>
      </c>
      <c r="C56" s="67">
        <v>220</v>
      </c>
      <c r="D56" s="67">
        <v>10</v>
      </c>
      <c r="E56" s="68">
        <f t="shared" si="0"/>
        <v>22</v>
      </c>
      <c r="F56" s="69">
        <v>2</v>
      </c>
      <c r="G56" s="68">
        <f t="shared" si="1"/>
        <v>44</v>
      </c>
      <c r="H56" s="68">
        <f t="shared" si="3"/>
        <v>50.599999999999994</v>
      </c>
      <c r="I56" s="70"/>
      <c r="J56" s="70"/>
      <c r="K56" s="71"/>
      <c r="L56" s="70"/>
      <c r="M56" s="242"/>
    </row>
    <row r="57" spans="1:13" ht="15">
      <c r="A57" s="66" t="s">
        <v>24</v>
      </c>
      <c r="B57" s="241" t="s">
        <v>177</v>
      </c>
      <c r="C57" s="67">
        <v>215.6</v>
      </c>
      <c r="D57" s="67">
        <v>10</v>
      </c>
      <c r="E57" s="68">
        <f t="shared" si="0"/>
        <v>21.56</v>
      </c>
      <c r="F57" s="69">
        <v>2</v>
      </c>
      <c r="G57" s="68">
        <f t="shared" si="1"/>
        <v>43.12</v>
      </c>
      <c r="H57" s="68">
        <f t="shared" si="3"/>
        <v>49.587999999999994</v>
      </c>
      <c r="I57" s="70"/>
      <c r="J57" s="70"/>
      <c r="K57" s="71"/>
      <c r="L57" s="70"/>
      <c r="M57" s="242"/>
    </row>
    <row r="58" spans="1:13" ht="15">
      <c r="A58" s="66" t="s">
        <v>24</v>
      </c>
      <c r="B58" s="241" t="s">
        <v>178</v>
      </c>
      <c r="C58" s="67">
        <v>43.12</v>
      </c>
      <c r="D58" s="67">
        <v>12</v>
      </c>
      <c r="E58" s="68">
        <f t="shared" si="0"/>
        <v>3.5933333333333333</v>
      </c>
      <c r="F58" s="69">
        <v>6</v>
      </c>
      <c r="G58" s="68">
        <f t="shared" si="1"/>
        <v>21.56</v>
      </c>
      <c r="H58" s="68">
        <f t="shared" si="3"/>
        <v>24.793999999999997</v>
      </c>
      <c r="I58" s="70"/>
      <c r="J58" s="70"/>
      <c r="K58" s="71"/>
      <c r="L58" s="70"/>
      <c r="M58" s="242"/>
    </row>
    <row r="59" spans="1:13" ht="15">
      <c r="A59" s="66" t="s">
        <v>24</v>
      </c>
      <c r="B59" s="241" t="s">
        <v>179</v>
      </c>
      <c r="C59" s="67">
        <v>43.12</v>
      </c>
      <c r="D59" s="67">
        <v>12</v>
      </c>
      <c r="E59" s="68">
        <f t="shared" si="0"/>
        <v>3.5933333333333333</v>
      </c>
      <c r="F59" s="69">
        <v>6</v>
      </c>
      <c r="G59" s="68">
        <f t="shared" si="1"/>
        <v>21.56</v>
      </c>
      <c r="H59" s="68">
        <f t="shared" si="3"/>
        <v>24.793999999999997</v>
      </c>
      <c r="I59" s="70"/>
      <c r="J59" s="70"/>
      <c r="K59" s="71"/>
      <c r="L59" s="70"/>
      <c r="M59" s="242"/>
    </row>
    <row r="60" spans="1:13" ht="15">
      <c r="A60" s="66" t="s">
        <v>24</v>
      </c>
      <c r="B60" s="241" t="s">
        <v>180</v>
      </c>
      <c r="C60" s="67">
        <v>318.5</v>
      </c>
      <c r="D60" s="67">
        <v>60</v>
      </c>
      <c r="E60" s="68">
        <f t="shared" si="0"/>
        <v>5.308333333333334</v>
      </c>
      <c r="F60" s="69">
        <v>10</v>
      </c>
      <c r="G60" s="68">
        <f t="shared" si="1"/>
        <v>53.083333333333336</v>
      </c>
      <c r="H60" s="68">
        <f t="shared" si="3"/>
        <v>61.045833333333334</v>
      </c>
      <c r="I60" s="70"/>
      <c r="J60" s="70"/>
      <c r="K60" s="71"/>
      <c r="L60" s="70"/>
      <c r="M60" s="242"/>
    </row>
    <row r="61" spans="1:13" ht="15">
      <c r="A61" s="66" t="s">
        <v>97</v>
      </c>
      <c r="B61" s="241" t="s">
        <v>206</v>
      </c>
      <c r="C61" s="67">
        <v>83.3</v>
      </c>
      <c r="D61" s="67">
        <v>10</v>
      </c>
      <c r="E61" s="68">
        <f t="shared" si="0"/>
        <v>8.33</v>
      </c>
      <c r="F61" s="69">
        <v>10</v>
      </c>
      <c r="G61" s="68">
        <f t="shared" si="1"/>
        <v>83.3</v>
      </c>
      <c r="H61" s="68">
        <f t="shared" si="3"/>
        <v>95.79499999999999</v>
      </c>
      <c r="I61" s="70"/>
      <c r="J61" s="70"/>
      <c r="K61" s="71"/>
      <c r="L61" s="70"/>
      <c r="M61" s="242"/>
    </row>
    <row r="62" spans="1:13" ht="15.75" thickBot="1">
      <c r="A62" s="72" t="s">
        <v>97</v>
      </c>
      <c r="B62" s="247" t="s">
        <v>207</v>
      </c>
      <c r="C62" s="73">
        <v>102.9</v>
      </c>
      <c r="D62" s="73">
        <v>10</v>
      </c>
      <c r="E62" s="74">
        <f t="shared" si="0"/>
        <v>10.290000000000001</v>
      </c>
      <c r="F62" s="75">
        <v>10</v>
      </c>
      <c r="G62" s="74">
        <f t="shared" si="1"/>
        <v>102.9</v>
      </c>
      <c r="H62" s="74">
        <f t="shared" si="3"/>
        <v>118.335</v>
      </c>
      <c r="I62" s="76">
        <f>SUM(H53:H62)</f>
        <v>574.2793333333333</v>
      </c>
      <c r="J62" s="76">
        <v>22.8</v>
      </c>
      <c r="K62" s="77">
        <f>J62+I62</f>
        <v>597.0793333333332</v>
      </c>
      <c r="L62" s="76"/>
      <c r="M62" s="248"/>
    </row>
    <row r="63" spans="1:13" ht="15">
      <c r="A63" s="141" t="s">
        <v>23</v>
      </c>
      <c r="B63" s="224" t="s">
        <v>142</v>
      </c>
      <c r="C63" s="43">
        <v>42.14</v>
      </c>
      <c r="D63" s="43">
        <v>10</v>
      </c>
      <c r="E63" s="44">
        <f t="shared" si="0"/>
        <v>4.214</v>
      </c>
      <c r="F63" s="45">
        <v>5</v>
      </c>
      <c r="G63" s="44">
        <f t="shared" si="1"/>
        <v>21.07</v>
      </c>
      <c r="H63" s="44">
        <f>G63*1.01</f>
        <v>21.2807</v>
      </c>
      <c r="I63" s="46"/>
      <c r="J63" s="46"/>
      <c r="K63" s="47"/>
      <c r="L63" s="46"/>
      <c r="M63" s="225"/>
    </row>
    <row r="64" spans="1:13" ht="15">
      <c r="A64" s="48" t="s">
        <v>23</v>
      </c>
      <c r="B64" s="230" t="s">
        <v>145</v>
      </c>
      <c r="C64" s="49">
        <v>42.14</v>
      </c>
      <c r="D64" s="49">
        <v>10</v>
      </c>
      <c r="E64" s="50">
        <f t="shared" si="0"/>
        <v>4.214</v>
      </c>
      <c r="F64" s="51">
        <v>10</v>
      </c>
      <c r="G64" s="50">
        <f t="shared" si="1"/>
        <v>42.14</v>
      </c>
      <c r="H64" s="97">
        <f aca="true" t="shared" si="4" ref="H64:H89">G64*1.01</f>
        <v>42.5614</v>
      </c>
      <c r="I64" s="52"/>
      <c r="J64" s="52"/>
      <c r="K64" s="53"/>
      <c r="L64" s="52"/>
      <c r="M64" s="231"/>
    </row>
    <row r="65" spans="1:13" ht="15">
      <c r="A65" s="48" t="s">
        <v>23</v>
      </c>
      <c r="B65" s="230" t="s">
        <v>147</v>
      </c>
      <c r="C65" s="49">
        <v>42.14</v>
      </c>
      <c r="D65" s="49">
        <v>10</v>
      </c>
      <c r="E65" s="50">
        <f t="shared" si="0"/>
        <v>4.214</v>
      </c>
      <c r="F65" s="51">
        <v>10</v>
      </c>
      <c r="G65" s="50">
        <f t="shared" si="1"/>
        <v>42.14</v>
      </c>
      <c r="H65" s="97">
        <f t="shared" si="4"/>
        <v>42.5614</v>
      </c>
      <c r="I65" s="52"/>
      <c r="J65" s="52"/>
      <c r="K65" s="53"/>
      <c r="L65" s="52"/>
      <c r="M65" s="231"/>
    </row>
    <row r="66" spans="1:13" ht="15">
      <c r="A66" s="48" t="s">
        <v>23</v>
      </c>
      <c r="B66" s="230" t="s">
        <v>152</v>
      </c>
      <c r="C66" s="49">
        <v>47.04</v>
      </c>
      <c r="D66" s="49">
        <v>10</v>
      </c>
      <c r="E66" s="50">
        <f aca="true" t="shared" si="5" ref="E66:E131">C66/D66</f>
        <v>4.704</v>
      </c>
      <c r="F66" s="51">
        <v>10</v>
      </c>
      <c r="G66" s="50">
        <f aca="true" t="shared" si="6" ref="G66:G131">E66*F66</f>
        <v>47.04</v>
      </c>
      <c r="H66" s="97">
        <f t="shared" si="4"/>
        <v>47.5104</v>
      </c>
      <c r="I66" s="52"/>
      <c r="J66" s="52"/>
      <c r="K66" s="53"/>
      <c r="L66" s="52"/>
      <c r="M66" s="231"/>
    </row>
    <row r="67" spans="1:13" ht="15">
      <c r="A67" s="48" t="s">
        <v>23</v>
      </c>
      <c r="B67" s="230" t="s">
        <v>153</v>
      </c>
      <c r="C67" s="49">
        <v>47.04</v>
      </c>
      <c r="D67" s="49">
        <v>10</v>
      </c>
      <c r="E67" s="50">
        <f t="shared" si="5"/>
        <v>4.704</v>
      </c>
      <c r="F67" s="51">
        <v>3</v>
      </c>
      <c r="G67" s="50">
        <f t="shared" si="6"/>
        <v>14.111999999999998</v>
      </c>
      <c r="H67" s="97">
        <f t="shared" si="4"/>
        <v>14.25312</v>
      </c>
      <c r="I67" s="52"/>
      <c r="J67" s="52"/>
      <c r="K67" s="53"/>
      <c r="L67" s="52"/>
      <c r="M67" s="231"/>
    </row>
    <row r="68" spans="1:13" ht="15">
      <c r="A68" s="48" t="s">
        <v>23</v>
      </c>
      <c r="B68" s="230" t="s">
        <v>154</v>
      </c>
      <c r="C68" s="49">
        <v>47.04</v>
      </c>
      <c r="D68" s="49">
        <v>10</v>
      </c>
      <c r="E68" s="50">
        <f t="shared" si="5"/>
        <v>4.704</v>
      </c>
      <c r="F68" s="51">
        <v>3</v>
      </c>
      <c r="G68" s="50">
        <f t="shared" si="6"/>
        <v>14.111999999999998</v>
      </c>
      <c r="H68" s="97">
        <f t="shared" si="4"/>
        <v>14.25312</v>
      </c>
      <c r="I68" s="52"/>
      <c r="J68" s="52"/>
      <c r="K68" s="53"/>
      <c r="L68" s="52"/>
      <c r="M68" s="231"/>
    </row>
    <row r="69" spans="1:13" ht="15">
      <c r="A69" s="48" t="s">
        <v>23</v>
      </c>
      <c r="B69" s="230" t="s">
        <v>155</v>
      </c>
      <c r="C69" s="49">
        <v>47.04</v>
      </c>
      <c r="D69" s="49">
        <v>10</v>
      </c>
      <c r="E69" s="50">
        <f t="shared" si="5"/>
        <v>4.704</v>
      </c>
      <c r="F69" s="51">
        <v>3</v>
      </c>
      <c r="G69" s="50">
        <f t="shared" si="6"/>
        <v>14.111999999999998</v>
      </c>
      <c r="H69" s="97">
        <f t="shared" si="4"/>
        <v>14.25312</v>
      </c>
      <c r="I69" s="52"/>
      <c r="J69" s="52"/>
      <c r="K69" s="53"/>
      <c r="L69" s="52"/>
      <c r="M69" s="231"/>
    </row>
    <row r="70" spans="1:13" ht="15">
      <c r="A70" s="48" t="s">
        <v>23</v>
      </c>
      <c r="B70" s="230" t="s">
        <v>156</v>
      </c>
      <c r="C70" s="49">
        <v>47.04</v>
      </c>
      <c r="D70" s="49">
        <v>10</v>
      </c>
      <c r="E70" s="50">
        <f t="shared" si="5"/>
        <v>4.704</v>
      </c>
      <c r="F70" s="51">
        <v>3</v>
      </c>
      <c r="G70" s="50">
        <f t="shared" si="6"/>
        <v>14.111999999999998</v>
      </c>
      <c r="H70" s="97">
        <f t="shared" si="4"/>
        <v>14.25312</v>
      </c>
      <c r="I70" s="52"/>
      <c r="J70" s="52"/>
      <c r="K70" s="53"/>
      <c r="L70" s="52"/>
      <c r="M70" s="231"/>
    </row>
    <row r="71" spans="1:13" ht="15">
      <c r="A71" s="48" t="s">
        <v>23</v>
      </c>
      <c r="B71" s="230" t="s">
        <v>157</v>
      </c>
      <c r="C71" s="49">
        <v>47.04</v>
      </c>
      <c r="D71" s="49">
        <v>10</v>
      </c>
      <c r="E71" s="50">
        <f t="shared" si="5"/>
        <v>4.704</v>
      </c>
      <c r="F71" s="51">
        <v>3</v>
      </c>
      <c r="G71" s="50">
        <f t="shared" si="6"/>
        <v>14.111999999999998</v>
      </c>
      <c r="H71" s="97">
        <f t="shared" si="4"/>
        <v>14.25312</v>
      </c>
      <c r="I71" s="52"/>
      <c r="J71" s="52"/>
      <c r="K71" s="53"/>
      <c r="L71" s="52"/>
      <c r="M71" s="231"/>
    </row>
    <row r="72" spans="1:13" ht="15">
      <c r="A72" s="233" t="s">
        <v>23</v>
      </c>
      <c r="B72" s="230" t="s">
        <v>159</v>
      </c>
      <c r="C72" s="49">
        <v>47.04</v>
      </c>
      <c r="D72" s="49">
        <v>10</v>
      </c>
      <c r="E72" s="50">
        <f t="shared" si="5"/>
        <v>4.704</v>
      </c>
      <c r="F72" s="51">
        <v>3</v>
      </c>
      <c r="G72" s="50">
        <f t="shared" si="6"/>
        <v>14.111999999999998</v>
      </c>
      <c r="H72" s="97">
        <f t="shared" si="4"/>
        <v>14.25312</v>
      </c>
      <c r="I72" s="52"/>
      <c r="J72" s="52"/>
      <c r="K72" s="53"/>
      <c r="L72" s="52"/>
      <c r="M72" s="231"/>
    </row>
    <row r="73" spans="1:13" ht="15">
      <c r="A73" s="233" t="s">
        <v>23</v>
      </c>
      <c r="B73" s="230" t="s">
        <v>164</v>
      </c>
      <c r="C73" s="49">
        <v>47.04</v>
      </c>
      <c r="D73" s="49">
        <v>10</v>
      </c>
      <c r="E73" s="50">
        <f t="shared" si="5"/>
        <v>4.704</v>
      </c>
      <c r="F73" s="51">
        <v>3</v>
      </c>
      <c r="G73" s="50">
        <f t="shared" si="6"/>
        <v>14.111999999999998</v>
      </c>
      <c r="H73" s="97">
        <f t="shared" si="4"/>
        <v>14.25312</v>
      </c>
      <c r="I73" s="52"/>
      <c r="J73" s="52"/>
      <c r="K73" s="53"/>
      <c r="L73" s="52"/>
      <c r="M73" s="231"/>
    </row>
    <row r="74" spans="1:13" ht="15">
      <c r="A74" s="233" t="s">
        <v>23</v>
      </c>
      <c r="B74" s="230" t="s">
        <v>253</v>
      </c>
      <c r="C74" s="49">
        <v>47.04</v>
      </c>
      <c r="D74" s="49">
        <v>10</v>
      </c>
      <c r="E74" s="50">
        <f t="shared" si="5"/>
        <v>4.704</v>
      </c>
      <c r="F74" s="51">
        <v>3</v>
      </c>
      <c r="G74" s="50">
        <f t="shared" si="6"/>
        <v>14.111999999999998</v>
      </c>
      <c r="H74" s="97">
        <f t="shared" si="4"/>
        <v>14.25312</v>
      </c>
      <c r="I74" s="52"/>
      <c r="J74" s="52"/>
      <c r="K74" s="53"/>
      <c r="L74" s="52"/>
      <c r="M74" s="231"/>
    </row>
    <row r="75" spans="1:13" ht="15">
      <c r="A75" s="233" t="s">
        <v>23</v>
      </c>
      <c r="B75" s="230" t="s">
        <v>189</v>
      </c>
      <c r="C75" s="49">
        <v>43.12</v>
      </c>
      <c r="D75" s="49">
        <v>10</v>
      </c>
      <c r="E75" s="50">
        <f t="shared" si="5"/>
        <v>4.311999999999999</v>
      </c>
      <c r="F75" s="51">
        <v>8</v>
      </c>
      <c r="G75" s="50">
        <f t="shared" si="6"/>
        <v>34.495999999999995</v>
      </c>
      <c r="H75" s="97">
        <f t="shared" si="4"/>
        <v>34.840959999999995</v>
      </c>
      <c r="I75" s="52"/>
      <c r="J75" s="52"/>
      <c r="K75" s="53"/>
      <c r="L75" s="52"/>
      <c r="M75" s="231"/>
    </row>
    <row r="76" spans="1:13" ht="15">
      <c r="A76" s="233" t="s">
        <v>23</v>
      </c>
      <c r="B76" s="230" t="s">
        <v>166</v>
      </c>
      <c r="C76" s="49">
        <v>47.04</v>
      </c>
      <c r="D76" s="49">
        <v>10</v>
      </c>
      <c r="E76" s="50">
        <f t="shared" si="5"/>
        <v>4.704</v>
      </c>
      <c r="F76" s="51">
        <v>2</v>
      </c>
      <c r="G76" s="50">
        <f t="shared" si="6"/>
        <v>9.408</v>
      </c>
      <c r="H76" s="97">
        <f t="shared" si="4"/>
        <v>9.50208</v>
      </c>
      <c r="I76" s="52"/>
      <c r="J76" s="52"/>
      <c r="K76" s="53"/>
      <c r="L76" s="52"/>
      <c r="M76" s="231"/>
    </row>
    <row r="77" spans="1:13" ht="15">
      <c r="A77" s="48" t="s">
        <v>23</v>
      </c>
      <c r="B77" s="230" t="s">
        <v>171</v>
      </c>
      <c r="C77" s="49">
        <v>205.8</v>
      </c>
      <c r="D77" s="49">
        <v>10</v>
      </c>
      <c r="E77" s="50">
        <f t="shared" si="5"/>
        <v>20.580000000000002</v>
      </c>
      <c r="F77" s="51">
        <v>5</v>
      </c>
      <c r="G77" s="50">
        <f t="shared" si="6"/>
        <v>102.9</v>
      </c>
      <c r="H77" s="97">
        <f t="shared" si="4"/>
        <v>103.929</v>
      </c>
      <c r="I77" s="52"/>
      <c r="J77" s="52"/>
      <c r="K77" s="53"/>
      <c r="L77" s="52"/>
      <c r="M77" s="231"/>
    </row>
    <row r="78" spans="1:13" ht="15">
      <c r="A78" s="48" t="s">
        <v>23</v>
      </c>
      <c r="B78" s="230" t="s">
        <v>206</v>
      </c>
      <c r="C78" s="49">
        <v>83.3</v>
      </c>
      <c r="D78" s="49">
        <v>10</v>
      </c>
      <c r="E78" s="50">
        <f t="shared" si="5"/>
        <v>8.33</v>
      </c>
      <c r="F78" s="51">
        <v>10</v>
      </c>
      <c r="G78" s="50">
        <f t="shared" si="6"/>
        <v>83.3</v>
      </c>
      <c r="H78" s="97">
        <f t="shared" si="4"/>
        <v>84.133</v>
      </c>
      <c r="I78" s="52"/>
      <c r="J78" s="52"/>
      <c r="K78" s="53"/>
      <c r="L78" s="52"/>
      <c r="M78" s="231"/>
    </row>
    <row r="79" spans="1:13" ht="15">
      <c r="A79" s="48" t="s">
        <v>23</v>
      </c>
      <c r="B79" s="230" t="s">
        <v>207</v>
      </c>
      <c r="C79" s="49">
        <v>102.9</v>
      </c>
      <c r="D79" s="49">
        <v>10</v>
      </c>
      <c r="E79" s="50">
        <f t="shared" si="5"/>
        <v>10.290000000000001</v>
      </c>
      <c r="F79" s="51">
        <v>10</v>
      </c>
      <c r="G79" s="50">
        <f t="shared" si="6"/>
        <v>102.9</v>
      </c>
      <c r="H79" s="97">
        <f t="shared" si="4"/>
        <v>103.929</v>
      </c>
      <c r="I79" s="52"/>
      <c r="J79" s="52"/>
      <c r="K79" s="53"/>
      <c r="L79" s="52"/>
      <c r="M79" s="231"/>
    </row>
    <row r="80" spans="1:13" ht="15">
      <c r="A80" s="48" t="s">
        <v>23</v>
      </c>
      <c r="B80" s="230" t="s">
        <v>246</v>
      </c>
      <c r="C80" s="49">
        <v>112.7</v>
      </c>
      <c r="D80" s="49">
        <v>1</v>
      </c>
      <c r="E80" s="50">
        <f t="shared" si="5"/>
        <v>112.7</v>
      </c>
      <c r="F80" s="51">
        <v>0.5</v>
      </c>
      <c r="G80" s="50">
        <f t="shared" si="6"/>
        <v>56.35</v>
      </c>
      <c r="H80" s="97">
        <f t="shared" si="4"/>
        <v>56.9135</v>
      </c>
      <c r="I80" s="52"/>
      <c r="J80" s="52"/>
      <c r="K80" s="53"/>
      <c r="L80" s="52"/>
      <c r="M80" s="231"/>
    </row>
    <row r="81" spans="1:13" ht="15">
      <c r="A81" s="48" t="s">
        <v>23</v>
      </c>
      <c r="B81" s="230" t="s">
        <v>247</v>
      </c>
      <c r="C81" s="49">
        <v>112.7</v>
      </c>
      <c r="D81" s="49">
        <v>1</v>
      </c>
      <c r="E81" s="50">
        <f t="shared" si="5"/>
        <v>112.7</v>
      </c>
      <c r="F81" s="51">
        <v>0.5</v>
      </c>
      <c r="G81" s="50">
        <f t="shared" si="6"/>
        <v>56.35</v>
      </c>
      <c r="H81" s="97">
        <f t="shared" si="4"/>
        <v>56.9135</v>
      </c>
      <c r="I81" s="52"/>
      <c r="J81" s="52"/>
      <c r="K81" s="53"/>
      <c r="L81" s="52"/>
      <c r="M81" s="231"/>
    </row>
    <row r="82" spans="1:13" ht="15">
      <c r="A82" s="48" t="s">
        <v>23</v>
      </c>
      <c r="B82" s="230" t="s">
        <v>240</v>
      </c>
      <c r="C82" s="49">
        <v>21.56</v>
      </c>
      <c r="D82" s="49">
        <v>1</v>
      </c>
      <c r="E82" s="50">
        <f t="shared" si="5"/>
        <v>21.56</v>
      </c>
      <c r="F82" s="51">
        <v>1</v>
      </c>
      <c r="G82" s="50">
        <f t="shared" si="6"/>
        <v>21.56</v>
      </c>
      <c r="H82" s="97">
        <f t="shared" si="4"/>
        <v>21.775599999999997</v>
      </c>
      <c r="I82" s="52"/>
      <c r="J82" s="52"/>
      <c r="K82" s="53"/>
      <c r="L82" s="52"/>
      <c r="M82" s="231"/>
    </row>
    <row r="83" spans="1:13" ht="15">
      <c r="A83" s="48" t="s">
        <v>23</v>
      </c>
      <c r="B83" s="230" t="s">
        <v>249</v>
      </c>
      <c r="C83" s="49">
        <v>27.44</v>
      </c>
      <c r="D83" s="49">
        <v>1</v>
      </c>
      <c r="E83" s="50">
        <f t="shared" si="5"/>
        <v>27.44</v>
      </c>
      <c r="F83" s="51">
        <v>1</v>
      </c>
      <c r="G83" s="50">
        <f t="shared" si="6"/>
        <v>27.44</v>
      </c>
      <c r="H83" s="97">
        <f t="shared" si="4"/>
        <v>27.7144</v>
      </c>
      <c r="I83" s="52"/>
      <c r="J83" s="52"/>
      <c r="K83" s="53"/>
      <c r="L83" s="52"/>
      <c r="M83" s="231"/>
    </row>
    <row r="84" spans="1:13" ht="15">
      <c r="A84" s="48" t="s">
        <v>23</v>
      </c>
      <c r="B84" s="230" t="s">
        <v>248</v>
      </c>
      <c r="C84" s="49">
        <v>27.44</v>
      </c>
      <c r="D84" s="49">
        <v>1</v>
      </c>
      <c r="E84" s="50">
        <f t="shared" si="5"/>
        <v>27.44</v>
      </c>
      <c r="F84" s="51">
        <v>1</v>
      </c>
      <c r="G84" s="50">
        <f t="shared" si="6"/>
        <v>27.44</v>
      </c>
      <c r="H84" s="97">
        <f t="shared" si="4"/>
        <v>27.7144</v>
      </c>
      <c r="I84" s="52"/>
      <c r="J84" s="52"/>
      <c r="K84" s="53"/>
      <c r="L84" s="52"/>
      <c r="M84" s="231"/>
    </row>
    <row r="85" spans="1:13" ht="15">
      <c r="A85" s="48" t="s">
        <v>23</v>
      </c>
      <c r="B85" s="230" t="s">
        <v>250</v>
      </c>
      <c r="C85" s="49">
        <v>62.72</v>
      </c>
      <c r="D85" s="49">
        <v>20</v>
      </c>
      <c r="E85" s="50">
        <f t="shared" si="5"/>
        <v>3.136</v>
      </c>
      <c r="F85" s="51">
        <v>20</v>
      </c>
      <c r="G85" s="50">
        <f t="shared" si="6"/>
        <v>62.72</v>
      </c>
      <c r="H85" s="97">
        <f t="shared" si="4"/>
        <v>63.3472</v>
      </c>
      <c r="I85" s="52"/>
      <c r="J85" s="52"/>
      <c r="K85" s="53"/>
      <c r="L85" s="52"/>
      <c r="M85" s="231"/>
    </row>
    <row r="86" spans="1:13" ht="15">
      <c r="A86" s="48" t="s">
        <v>23</v>
      </c>
      <c r="B86" s="230" t="s">
        <v>212</v>
      </c>
      <c r="C86" s="49">
        <v>49</v>
      </c>
      <c r="D86" s="49">
        <v>5</v>
      </c>
      <c r="E86" s="50">
        <f t="shared" si="5"/>
        <v>9.8</v>
      </c>
      <c r="F86" s="51">
        <v>5</v>
      </c>
      <c r="G86" s="50">
        <f t="shared" si="6"/>
        <v>49</v>
      </c>
      <c r="H86" s="97">
        <f t="shared" si="4"/>
        <v>49.49</v>
      </c>
      <c r="I86" s="52"/>
      <c r="J86" s="52"/>
      <c r="K86" s="53"/>
      <c r="L86" s="52"/>
      <c r="M86" s="231"/>
    </row>
    <row r="87" spans="1:13" ht="15">
      <c r="A87" s="48" t="s">
        <v>23</v>
      </c>
      <c r="B87" s="230" t="s">
        <v>227</v>
      </c>
      <c r="C87" s="49">
        <v>58.8</v>
      </c>
      <c r="D87" s="49">
        <v>10</v>
      </c>
      <c r="E87" s="50">
        <f t="shared" si="5"/>
        <v>5.88</v>
      </c>
      <c r="F87" s="51">
        <v>10</v>
      </c>
      <c r="G87" s="50">
        <f t="shared" si="6"/>
        <v>58.8</v>
      </c>
      <c r="H87" s="97">
        <f t="shared" si="4"/>
        <v>59.388</v>
      </c>
      <c r="I87" s="52"/>
      <c r="J87" s="52"/>
      <c r="K87" s="53"/>
      <c r="L87" s="52"/>
      <c r="M87" s="231"/>
    </row>
    <row r="88" spans="1:13" ht="15">
      <c r="A88" s="48" t="s">
        <v>23</v>
      </c>
      <c r="B88" s="230" t="s">
        <v>251</v>
      </c>
      <c r="C88" s="49">
        <v>47.04</v>
      </c>
      <c r="D88" s="49">
        <v>30</v>
      </c>
      <c r="E88" s="50">
        <f t="shared" si="5"/>
        <v>1.568</v>
      </c>
      <c r="F88" s="51">
        <v>30</v>
      </c>
      <c r="G88" s="50">
        <f t="shared" si="6"/>
        <v>47.04</v>
      </c>
      <c r="H88" s="97">
        <f t="shared" si="4"/>
        <v>47.5104</v>
      </c>
      <c r="I88" s="52"/>
      <c r="J88" s="52"/>
      <c r="K88" s="53"/>
      <c r="L88" s="52"/>
      <c r="M88" s="231"/>
    </row>
    <row r="89" spans="1:13" ht="15.75" thickBot="1">
      <c r="A89" s="142" t="s">
        <v>23</v>
      </c>
      <c r="B89" s="234" t="s">
        <v>256</v>
      </c>
      <c r="C89" s="84">
        <v>115.64</v>
      </c>
      <c r="D89" s="84">
        <v>25</v>
      </c>
      <c r="E89" s="85">
        <f t="shared" si="5"/>
        <v>4.6256</v>
      </c>
      <c r="F89" s="86">
        <v>25</v>
      </c>
      <c r="G89" s="85">
        <f t="shared" si="6"/>
        <v>115.64000000000001</v>
      </c>
      <c r="H89" s="235">
        <f t="shared" si="4"/>
        <v>116.79640000000002</v>
      </c>
      <c r="I89" s="87">
        <f>SUM(H63:H89)</f>
        <v>1131.8363</v>
      </c>
      <c r="J89" s="87">
        <v>51.1</v>
      </c>
      <c r="K89" s="88">
        <f>J89+I89</f>
        <v>1182.9362999999998</v>
      </c>
      <c r="L89" s="87"/>
      <c r="M89" s="236"/>
    </row>
    <row r="90" spans="1:13" ht="15">
      <c r="A90" s="89" t="s">
        <v>139</v>
      </c>
      <c r="B90" s="239" t="s">
        <v>138</v>
      </c>
      <c r="C90" s="90">
        <v>26.46</v>
      </c>
      <c r="D90" s="90">
        <v>10</v>
      </c>
      <c r="E90" s="91">
        <f t="shared" si="5"/>
        <v>2.646</v>
      </c>
      <c r="F90" s="92">
        <v>4</v>
      </c>
      <c r="G90" s="91">
        <f t="shared" si="6"/>
        <v>10.584</v>
      </c>
      <c r="H90" s="91">
        <f aca="true" t="shared" si="7" ref="H90:H121">G90*1.15</f>
        <v>12.171599999999998</v>
      </c>
      <c r="I90" s="93"/>
      <c r="J90" s="93"/>
      <c r="K90" s="94"/>
      <c r="L90" s="93"/>
      <c r="M90" s="240"/>
    </row>
    <row r="91" spans="1:13" ht="15">
      <c r="A91" s="66" t="s">
        <v>139</v>
      </c>
      <c r="B91" s="241" t="s">
        <v>142</v>
      </c>
      <c r="C91" s="67">
        <v>42.14</v>
      </c>
      <c r="D91" s="67">
        <v>10</v>
      </c>
      <c r="E91" s="68">
        <f t="shared" si="5"/>
        <v>4.214</v>
      </c>
      <c r="F91" s="69">
        <v>2</v>
      </c>
      <c r="G91" s="68">
        <f t="shared" si="6"/>
        <v>8.428</v>
      </c>
      <c r="H91" s="68">
        <f t="shared" si="7"/>
        <v>9.6922</v>
      </c>
      <c r="I91" s="70"/>
      <c r="J91" s="70"/>
      <c r="K91" s="71"/>
      <c r="L91" s="70"/>
      <c r="M91" s="242"/>
    </row>
    <row r="92" spans="1:13" ht="15">
      <c r="A92" s="66" t="s">
        <v>139</v>
      </c>
      <c r="B92" s="241" t="s">
        <v>155</v>
      </c>
      <c r="C92" s="67">
        <v>47.04</v>
      </c>
      <c r="D92" s="67">
        <v>10</v>
      </c>
      <c r="E92" s="68">
        <f t="shared" si="5"/>
        <v>4.704</v>
      </c>
      <c r="F92" s="69">
        <v>2</v>
      </c>
      <c r="G92" s="68">
        <f t="shared" si="6"/>
        <v>9.408</v>
      </c>
      <c r="H92" s="68">
        <f t="shared" si="7"/>
        <v>10.819199999999999</v>
      </c>
      <c r="I92" s="70"/>
      <c r="J92" s="70"/>
      <c r="K92" s="71"/>
      <c r="L92" s="70"/>
      <c r="M92" s="242"/>
    </row>
    <row r="93" spans="1:13" ht="15">
      <c r="A93" s="66" t="s">
        <v>139</v>
      </c>
      <c r="B93" s="241" t="s">
        <v>172</v>
      </c>
      <c r="C93" s="67">
        <v>112.7</v>
      </c>
      <c r="D93" s="67">
        <v>20</v>
      </c>
      <c r="E93" s="68">
        <f t="shared" si="5"/>
        <v>5.635</v>
      </c>
      <c r="F93" s="69">
        <v>5</v>
      </c>
      <c r="G93" s="68">
        <f t="shared" si="6"/>
        <v>28.174999999999997</v>
      </c>
      <c r="H93" s="68">
        <f t="shared" si="7"/>
        <v>32.40125</v>
      </c>
      <c r="I93" s="70"/>
      <c r="J93" s="70"/>
      <c r="K93" s="71"/>
      <c r="L93" s="70"/>
      <c r="M93" s="242"/>
    </row>
    <row r="94" spans="1:13" ht="15">
      <c r="A94" s="66" t="s">
        <v>139</v>
      </c>
      <c r="B94" s="241" t="s">
        <v>173</v>
      </c>
      <c r="C94" s="67">
        <v>112.7</v>
      </c>
      <c r="D94" s="67">
        <v>20</v>
      </c>
      <c r="E94" s="68">
        <f t="shared" si="5"/>
        <v>5.635</v>
      </c>
      <c r="F94" s="69">
        <v>5</v>
      </c>
      <c r="G94" s="68">
        <f t="shared" si="6"/>
        <v>28.174999999999997</v>
      </c>
      <c r="H94" s="68">
        <f t="shared" si="7"/>
        <v>32.40125</v>
      </c>
      <c r="I94" s="70"/>
      <c r="J94" s="70"/>
      <c r="K94" s="71"/>
      <c r="L94" s="70"/>
      <c r="M94" s="242"/>
    </row>
    <row r="95" spans="1:13" ht="15">
      <c r="A95" s="66" t="s">
        <v>139</v>
      </c>
      <c r="B95" s="241" t="s">
        <v>177</v>
      </c>
      <c r="C95" s="67">
        <v>215.6</v>
      </c>
      <c r="D95" s="67">
        <v>10</v>
      </c>
      <c r="E95" s="68">
        <f t="shared" si="5"/>
        <v>21.56</v>
      </c>
      <c r="F95" s="69">
        <v>2</v>
      </c>
      <c r="G95" s="68">
        <f t="shared" si="6"/>
        <v>43.12</v>
      </c>
      <c r="H95" s="68">
        <f t="shared" si="7"/>
        <v>49.587999999999994</v>
      </c>
      <c r="I95" s="70"/>
      <c r="J95" s="70"/>
      <c r="K95" s="71"/>
      <c r="L95" s="70"/>
      <c r="M95" s="242"/>
    </row>
    <row r="96" spans="1:13" ht="15">
      <c r="A96" s="66" t="s">
        <v>139</v>
      </c>
      <c r="B96" s="241" t="s">
        <v>180</v>
      </c>
      <c r="C96" s="67">
        <v>318.5</v>
      </c>
      <c r="D96" s="67">
        <v>60</v>
      </c>
      <c r="E96" s="68">
        <f t="shared" si="5"/>
        <v>5.308333333333334</v>
      </c>
      <c r="F96" s="69">
        <v>10</v>
      </c>
      <c r="G96" s="68">
        <f t="shared" si="6"/>
        <v>53.083333333333336</v>
      </c>
      <c r="H96" s="68">
        <f t="shared" si="7"/>
        <v>61.045833333333334</v>
      </c>
      <c r="I96" s="70"/>
      <c r="J96" s="70"/>
      <c r="K96" s="71"/>
      <c r="L96" s="70"/>
      <c r="M96" s="242"/>
    </row>
    <row r="97" spans="1:13" ht="15">
      <c r="A97" s="66" t="s">
        <v>139</v>
      </c>
      <c r="B97" s="241" t="s">
        <v>186</v>
      </c>
      <c r="C97" s="67">
        <v>36.26</v>
      </c>
      <c r="D97" s="67">
        <v>10</v>
      </c>
      <c r="E97" s="68">
        <f t="shared" si="5"/>
        <v>3.626</v>
      </c>
      <c r="F97" s="69">
        <v>10</v>
      </c>
      <c r="G97" s="68">
        <f t="shared" si="6"/>
        <v>36.26</v>
      </c>
      <c r="H97" s="68">
        <f t="shared" si="7"/>
        <v>41.69899999999999</v>
      </c>
      <c r="I97" s="70"/>
      <c r="J97" s="70"/>
      <c r="K97" s="71"/>
      <c r="L97" s="70"/>
      <c r="M97" s="242"/>
    </row>
    <row r="98" spans="1:13" ht="15">
      <c r="A98" s="66" t="s">
        <v>139</v>
      </c>
      <c r="B98" s="241" t="s">
        <v>187</v>
      </c>
      <c r="C98" s="67">
        <v>43.12</v>
      </c>
      <c r="D98" s="67">
        <v>10</v>
      </c>
      <c r="E98" s="68">
        <f t="shared" si="5"/>
        <v>4.311999999999999</v>
      </c>
      <c r="F98" s="69">
        <v>2</v>
      </c>
      <c r="G98" s="68">
        <f t="shared" si="6"/>
        <v>8.623999999999999</v>
      </c>
      <c r="H98" s="68">
        <f t="shared" si="7"/>
        <v>9.917599999999998</v>
      </c>
      <c r="I98" s="70"/>
      <c r="J98" s="70"/>
      <c r="K98" s="71"/>
      <c r="L98" s="70"/>
      <c r="M98" s="242"/>
    </row>
    <row r="99" spans="1:13" ht="15">
      <c r="A99" s="66" t="s">
        <v>139</v>
      </c>
      <c r="B99" s="241" t="s">
        <v>188</v>
      </c>
      <c r="C99" s="67">
        <v>43.12</v>
      </c>
      <c r="D99" s="67">
        <v>10</v>
      </c>
      <c r="E99" s="68">
        <f t="shared" si="5"/>
        <v>4.311999999999999</v>
      </c>
      <c r="F99" s="69">
        <v>4</v>
      </c>
      <c r="G99" s="68">
        <f t="shared" si="6"/>
        <v>17.247999999999998</v>
      </c>
      <c r="H99" s="68">
        <f t="shared" si="7"/>
        <v>19.835199999999997</v>
      </c>
      <c r="I99" s="70"/>
      <c r="J99" s="70"/>
      <c r="K99" s="71"/>
      <c r="L99" s="70"/>
      <c r="M99" s="242"/>
    </row>
    <row r="100" spans="1:13" ht="15">
      <c r="A100" s="66" t="s">
        <v>139</v>
      </c>
      <c r="B100" s="241" t="s">
        <v>189</v>
      </c>
      <c r="C100" s="67">
        <v>43.12</v>
      </c>
      <c r="D100" s="67">
        <v>10</v>
      </c>
      <c r="E100" s="68">
        <f t="shared" si="5"/>
        <v>4.311999999999999</v>
      </c>
      <c r="F100" s="69">
        <v>4</v>
      </c>
      <c r="G100" s="68">
        <f t="shared" si="6"/>
        <v>17.247999999999998</v>
      </c>
      <c r="H100" s="68">
        <f t="shared" si="7"/>
        <v>19.835199999999997</v>
      </c>
      <c r="I100" s="70"/>
      <c r="J100" s="70"/>
      <c r="K100" s="71"/>
      <c r="L100" s="70"/>
      <c r="M100" s="242"/>
    </row>
    <row r="101" spans="1:13" ht="15">
      <c r="A101" s="66" t="s">
        <v>139</v>
      </c>
      <c r="B101" s="241" t="s">
        <v>191</v>
      </c>
      <c r="C101" s="67">
        <v>43.12</v>
      </c>
      <c r="D101" s="67">
        <v>10</v>
      </c>
      <c r="E101" s="68">
        <f t="shared" si="5"/>
        <v>4.311999999999999</v>
      </c>
      <c r="F101" s="69">
        <v>2</v>
      </c>
      <c r="G101" s="68">
        <f t="shared" si="6"/>
        <v>8.623999999999999</v>
      </c>
      <c r="H101" s="68">
        <f t="shared" si="7"/>
        <v>9.917599999999998</v>
      </c>
      <c r="I101" s="70"/>
      <c r="J101" s="70"/>
      <c r="K101" s="71"/>
      <c r="L101" s="70"/>
      <c r="M101" s="242"/>
    </row>
    <row r="102" spans="1:13" ht="15">
      <c r="A102" s="66" t="s">
        <v>139</v>
      </c>
      <c r="B102" s="241" t="s">
        <v>192</v>
      </c>
      <c r="C102" s="67">
        <v>43.12</v>
      </c>
      <c r="D102" s="67">
        <v>10</v>
      </c>
      <c r="E102" s="68">
        <f t="shared" si="5"/>
        <v>4.311999999999999</v>
      </c>
      <c r="F102" s="69">
        <v>2</v>
      </c>
      <c r="G102" s="68">
        <f t="shared" si="6"/>
        <v>8.623999999999999</v>
      </c>
      <c r="H102" s="68">
        <f t="shared" si="7"/>
        <v>9.917599999999998</v>
      </c>
      <c r="I102" s="70"/>
      <c r="J102" s="70"/>
      <c r="K102" s="71"/>
      <c r="L102" s="70"/>
      <c r="M102" s="242"/>
    </row>
    <row r="103" spans="1:13" ht="15">
      <c r="A103" s="66" t="s">
        <v>139</v>
      </c>
      <c r="B103" s="241" t="s">
        <v>195</v>
      </c>
      <c r="C103" s="67">
        <v>43.12</v>
      </c>
      <c r="D103" s="67">
        <v>10</v>
      </c>
      <c r="E103" s="68">
        <f t="shared" si="5"/>
        <v>4.311999999999999</v>
      </c>
      <c r="F103" s="69">
        <v>4</v>
      </c>
      <c r="G103" s="68">
        <f t="shared" si="6"/>
        <v>17.247999999999998</v>
      </c>
      <c r="H103" s="68">
        <f t="shared" si="7"/>
        <v>19.835199999999997</v>
      </c>
      <c r="I103" s="70"/>
      <c r="J103" s="70"/>
      <c r="K103" s="71"/>
      <c r="L103" s="70"/>
      <c r="M103" s="242"/>
    </row>
    <row r="104" spans="1:13" ht="15">
      <c r="A104" s="66" t="s">
        <v>139</v>
      </c>
      <c r="B104" s="241" t="s">
        <v>197</v>
      </c>
      <c r="C104" s="67">
        <v>43.12</v>
      </c>
      <c r="D104" s="67">
        <v>10</v>
      </c>
      <c r="E104" s="68">
        <f t="shared" si="5"/>
        <v>4.311999999999999</v>
      </c>
      <c r="F104" s="69">
        <v>4</v>
      </c>
      <c r="G104" s="68">
        <f t="shared" si="6"/>
        <v>17.247999999999998</v>
      </c>
      <c r="H104" s="68">
        <f t="shared" si="7"/>
        <v>19.835199999999997</v>
      </c>
      <c r="I104" s="70"/>
      <c r="J104" s="70"/>
      <c r="K104" s="71"/>
      <c r="L104" s="70"/>
      <c r="M104" s="242"/>
    </row>
    <row r="105" spans="1:13" ht="15">
      <c r="A105" s="66" t="s">
        <v>139</v>
      </c>
      <c r="B105" s="241" t="s">
        <v>200</v>
      </c>
      <c r="C105" s="67">
        <v>54.88</v>
      </c>
      <c r="D105" s="67">
        <v>10</v>
      </c>
      <c r="E105" s="68">
        <f t="shared" si="5"/>
        <v>5.488</v>
      </c>
      <c r="F105" s="69">
        <v>5</v>
      </c>
      <c r="G105" s="68">
        <f t="shared" si="6"/>
        <v>27.44</v>
      </c>
      <c r="H105" s="68">
        <f t="shared" si="7"/>
        <v>31.555999999999997</v>
      </c>
      <c r="I105" s="70"/>
      <c r="J105" s="70"/>
      <c r="K105" s="71"/>
      <c r="L105" s="70"/>
      <c r="M105" s="242"/>
    </row>
    <row r="106" spans="1:13" ht="15">
      <c r="A106" s="66" t="s">
        <v>139</v>
      </c>
      <c r="B106" s="241" t="s">
        <v>201</v>
      </c>
      <c r="C106" s="67">
        <v>35.28</v>
      </c>
      <c r="D106" s="67">
        <v>10</v>
      </c>
      <c r="E106" s="68">
        <f t="shared" si="5"/>
        <v>3.528</v>
      </c>
      <c r="F106" s="69">
        <v>10</v>
      </c>
      <c r="G106" s="68">
        <f t="shared" si="6"/>
        <v>35.28</v>
      </c>
      <c r="H106" s="68">
        <f t="shared" si="7"/>
        <v>40.571999999999996</v>
      </c>
      <c r="I106" s="70"/>
      <c r="J106" s="70"/>
      <c r="K106" s="71"/>
      <c r="L106" s="70"/>
      <c r="M106" s="242"/>
    </row>
    <row r="107" spans="1:13" ht="15">
      <c r="A107" s="66" t="s">
        <v>139</v>
      </c>
      <c r="B107" s="241" t="s">
        <v>202</v>
      </c>
      <c r="C107" s="67">
        <v>426.3</v>
      </c>
      <c r="D107" s="67">
        <v>1</v>
      </c>
      <c r="E107" s="68">
        <f t="shared" si="5"/>
        <v>426.3</v>
      </c>
      <c r="F107" s="69">
        <v>1</v>
      </c>
      <c r="G107" s="68">
        <f t="shared" si="6"/>
        <v>426.3</v>
      </c>
      <c r="H107" s="68">
        <f t="shared" si="7"/>
        <v>490.24499999999995</v>
      </c>
      <c r="I107" s="70"/>
      <c r="J107" s="70"/>
      <c r="K107" s="71"/>
      <c r="L107" s="70"/>
      <c r="M107" s="242"/>
    </row>
    <row r="108" spans="1:13" ht="15">
      <c r="A108" s="66" t="s">
        <v>139</v>
      </c>
      <c r="B108" s="241" t="s">
        <v>212</v>
      </c>
      <c r="C108" s="67">
        <v>49</v>
      </c>
      <c r="D108" s="67">
        <v>5</v>
      </c>
      <c r="E108" s="68">
        <f t="shared" si="5"/>
        <v>9.8</v>
      </c>
      <c r="F108" s="69">
        <v>5</v>
      </c>
      <c r="G108" s="68">
        <f t="shared" si="6"/>
        <v>49</v>
      </c>
      <c r="H108" s="68">
        <f t="shared" si="7"/>
        <v>56.349999999999994</v>
      </c>
      <c r="I108" s="70"/>
      <c r="J108" s="70"/>
      <c r="K108" s="71"/>
      <c r="L108" s="70"/>
      <c r="M108" s="242"/>
    </row>
    <row r="109" spans="1:13" ht="15.75" thickBot="1">
      <c r="A109" s="78" t="s">
        <v>139</v>
      </c>
      <c r="B109" s="243" t="s">
        <v>227</v>
      </c>
      <c r="C109" s="79">
        <v>58.8</v>
      </c>
      <c r="D109" s="79">
        <v>10</v>
      </c>
      <c r="E109" s="80">
        <f t="shared" si="5"/>
        <v>5.88</v>
      </c>
      <c r="F109" s="81">
        <v>10</v>
      </c>
      <c r="G109" s="80">
        <f t="shared" si="6"/>
        <v>58.8</v>
      </c>
      <c r="H109" s="80">
        <f t="shared" si="7"/>
        <v>67.61999999999999</v>
      </c>
      <c r="I109" s="82">
        <f>SUM(H90:H109)</f>
        <v>1045.2549333333332</v>
      </c>
      <c r="J109" s="82">
        <v>41.4</v>
      </c>
      <c r="K109" s="77">
        <f>J109+I109</f>
        <v>1086.6549333333332</v>
      </c>
      <c r="L109" s="82"/>
      <c r="M109" s="244"/>
    </row>
    <row r="110" spans="1:13" ht="15">
      <c r="A110" s="141" t="s">
        <v>133</v>
      </c>
      <c r="B110" s="224" t="s">
        <v>238</v>
      </c>
      <c r="C110" s="43">
        <v>18.62</v>
      </c>
      <c r="D110" s="43">
        <v>1</v>
      </c>
      <c r="E110" s="44">
        <f t="shared" si="5"/>
        <v>18.62</v>
      </c>
      <c r="F110" s="45">
        <v>1</v>
      </c>
      <c r="G110" s="44">
        <f t="shared" si="6"/>
        <v>18.62</v>
      </c>
      <c r="H110" s="44">
        <f t="shared" si="7"/>
        <v>21.413</v>
      </c>
      <c r="I110" s="46"/>
      <c r="J110" s="46"/>
      <c r="K110" s="47"/>
      <c r="L110" s="46"/>
      <c r="M110" s="225"/>
    </row>
    <row r="111" spans="1:13" ht="15">
      <c r="A111" s="48" t="s">
        <v>133</v>
      </c>
      <c r="B111" s="230" t="s">
        <v>239</v>
      </c>
      <c r="C111" s="49">
        <v>28.42</v>
      </c>
      <c r="D111" s="49">
        <v>1</v>
      </c>
      <c r="E111" s="50">
        <f t="shared" si="5"/>
        <v>28.42</v>
      </c>
      <c r="F111" s="51">
        <v>1</v>
      </c>
      <c r="G111" s="50">
        <f t="shared" si="6"/>
        <v>28.42</v>
      </c>
      <c r="H111" s="50">
        <f t="shared" si="7"/>
        <v>32.683</v>
      </c>
      <c r="I111" s="52"/>
      <c r="J111" s="52"/>
      <c r="K111" s="53"/>
      <c r="L111" s="52"/>
      <c r="M111" s="231"/>
    </row>
    <row r="112" spans="1:13" ht="15">
      <c r="A112" s="48" t="s">
        <v>133</v>
      </c>
      <c r="B112" s="230" t="s">
        <v>240</v>
      </c>
      <c r="C112" s="49">
        <v>21.56</v>
      </c>
      <c r="D112" s="49">
        <v>1</v>
      </c>
      <c r="E112" s="50">
        <f t="shared" si="5"/>
        <v>21.56</v>
      </c>
      <c r="F112" s="51">
        <v>1</v>
      </c>
      <c r="G112" s="50">
        <f t="shared" si="6"/>
        <v>21.56</v>
      </c>
      <c r="H112" s="50">
        <f t="shared" si="7"/>
        <v>24.793999999999997</v>
      </c>
      <c r="I112" s="52"/>
      <c r="J112" s="52"/>
      <c r="K112" s="53"/>
      <c r="L112" s="52"/>
      <c r="M112" s="231"/>
    </row>
    <row r="113" spans="1:13" ht="15">
      <c r="A113" s="48" t="s">
        <v>133</v>
      </c>
      <c r="B113" s="230" t="s">
        <v>241</v>
      </c>
      <c r="C113" s="49">
        <v>77.42</v>
      </c>
      <c r="D113" s="49">
        <v>1</v>
      </c>
      <c r="E113" s="50">
        <f t="shared" si="5"/>
        <v>77.42</v>
      </c>
      <c r="F113" s="51">
        <v>1</v>
      </c>
      <c r="G113" s="50">
        <f t="shared" si="6"/>
        <v>77.42</v>
      </c>
      <c r="H113" s="50">
        <f t="shared" si="7"/>
        <v>89.033</v>
      </c>
      <c r="I113" s="52"/>
      <c r="J113" s="52"/>
      <c r="K113" s="53"/>
      <c r="L113" s="52"/>
      <c r="M113" s="231"/>
    </row>
    <row r="114" spans="1:13" ht="15">
      <c r="A114" s="48" t="s">
        <v>133</v>
      </c>
      <c r="B114" s="230" t="s">
        <v>242</v>
      </c>
      <c r="C114" s="49">
        <v>15.68</v>
      </c>
      <c r="D114" s="49">
        <v>1</v>
      </c>
      <c r="E114" s="50">
        <f t="shared" si="5"/>
        <v>15.68</v>
      </c>
      <c r="F114" s="51">
        <v>1</v>
      </c>
      <c r="G114" s="50">
        <f t="shared" si="6"/>
        <v>15.68</v>
      </c>
      <c r="H114" s="50">
        <f t="shared" si="7"/>
        <v>18.032</v>
      </c>
      <c r="I114" s="52"/>
      <c r="J114" s="52"/>
      <c r="K114" s="53"/>
      <c r="L114" s="52"/>
      <c r="M114" s="231"/>
    </row>
    <row r="115" spans="1:13" ht="15">
      <c r="A115" s="48" t="s">
        <v>133</v>
      </c>
      <c r="B115" s="230" t="s">
        <v>243</v>
      </c>
      <c r="C115" s="49">
        <v>15.68</v>
      </c>
      <c r="D115" s="49">
        <v>1</v>
      </c>
      <c r="E115" s="50">
        <f t="shared" si="5"/>
        <v>15.68</v>
      </c>
      <c r="F115" s="51">
        <v>1</v>
      </c>
      <c r="G115" s="50">
        <f t="shared" si="6"/>
        <v>15.68</v>
      </c>
      <c r="H115" s="50">
        <f t="shared" si="7"/>
        <v>18.032</v>
      </c>
      <c r="I115" s="52"/>
      <c r="J115" s="52"/>
      <c r="K115" s="53"/>
      <c r="L115" s="52"/>
      <c r="M115" s="231"/>
    </row>
    <row r="116" spans="1:13" ht="15">
      <c r="A116" s="48" t="s">
        <v>133</v>
      </c>
      <c r="B116" s="230" t="s">
        <v>244</v>
      </c>
      <c r="C116" s="49">
        <v>38.22</v>
      </c>
      <c r="D116" s="49">
        <v>1</v>
      </c>
      <c r="E116" s="50">
        <f t="shared" si="5"/>
        <v>38.22</v>
      </c>
      <c r="F116" s="51">
        <v>1</v>
      </c>
      <c r="G116" s="50">
        <f t="shared" si="6"/>
        <v>38.22</v>
      </c>
      <c r="H116" s="50">
        <f t="shared" si="7"/>
        <v>43.952999999999996</v>
      </c>
      <c r="I116" s="52"/>
      <c r="J116" s="52"/>
      <c r="K116" s="53"/>
      <c r="L116" s="52"/>
      <c r="M116" s="231"/>
    </row>
    <row r="117" spans="1:13" ht="15.75" thickBot="1">
      <c r="A117" s="142" t="s">
        <v>133</v>
      </c>
      <c r="B117" s="234" t="s">
        <v>248</v>
      </c>
      <c r="C117" s="84">
        <v>27.44</v>
      </c>
      <c r="D117" s="84">
        <v>1</v>
      </c>
      <c r="E117" s="85">
        <f t="shared" si="5"/>
        <v>27.44</v>
      </c>
      <c r="F117" s="86">
        <v>1</v>
      </c>
      <c r="G117" s="85">
        <f t="shared" si="6"/>
        <v>27.44</v>
      </c>
      <c r="H117" s="85">
        <f t="shared" si="7"/>
        <v>31.555999999999997</v>
      </c>
      <c r="I117" s="87">
        <f>SUM(H110:H117)</f>
        <v>279.49600000000004</v>
      </c>
      <c r="J117" s="87">
        <v>11.1</v>
      </c>
      <c r="K117" s="88">
        <f>J117+I117</f>
        <v>290.59600000000006</v>
      </c>
      <c r="L117" s="87"/>
      <c r="M117" s="236"/>
    </row>
    <row r="118" spans="1:13" ht="15">
      <c r="A118" s="89" t="s">
        <v>215</v>
      </c>
      <c r="B118" s="239" t="s">
        <v>216</v>
      </c>
      <c r="C118" s="90">
        <v>112.7</v>
      </c>
      <c r="D118" s="90">
        <v>10</v>
      </c>
      <c r="E118" s="91">
        <f t="shared" si="5"/>
        <v>11.27</v>
      </c>
      <c r="F118" s="92">
        <v>10</v>
      </c>
      <c r="G118" s="91">
        <f t="shared" si="6"/>
        <v>112.69999999999999</v>
      </c>
      <c r="H118" s="91">
        <f t="shared" si="7"/>
        <v>129.605</v>
      </c>
      <c r="I118" s="93"/>
      <c r="J118" s="93"/>
      <c r="K118" s="94"/>
      <c r="L118" s="93"/>
      <c r="M118" s="240"/>
    </row>
    <row r="119" spans="1:13" ht="15">
      <c r="A119" s="66" t="s">
        <v>215</v>
      </c>
      <c r="B119" s="241" t="s">
        <v>217</v>
      </c>
      <c r="C119" s="67">
        <v>112.7</v>
      </c>
      <c r="D119" s="67">
        <v>10</v>
      </c>
      <c r="E119" s="68">
        <f t="shared" si="5"/>
        <v>11.27</v>
      </c>
      <c r="F119" s="69">
        <v>10</v>
      </c>
      <c r="G119" s="68">
        <f t="shared" si="6"/>
        <v>112.69999999999999</v>
      </c>
      <c r="H119" s="68">
        <f t="shared" si="7"/>
        <v>129.605</v>
      </c>
      <c r="I119" s="70"/>
      <c r="J119" s="70"/>
      <c r="K119" s="71"/>
      <c r="L119" s="70"/>
      <c r="M119" s="242"/>
    </row>
    <row r="120" spans="1:13" ht="15">
      <c r="A120" s="66" t="s">
        <v>215</v>
      </c>
      <c r="B120" s="241" t="s">
        <v>218</v>
      </c>
      <c r="C120" s="67">
        <v>112.7</v>
      </c>
      <c r="D120" s="67">
        <v>10</v>
      </c>
      <c r="E120" s="68">
        <f t="shared" si="5"/>
        <v>11.27</v>
      </c>
      <c r="F120" s="69">
        <v>10</v>
      </c>
      <c r="G120" s="68">
        <f t="shared" si="6"/>
        <v>112.69999999999999</v>
      </c>
      <c r="H120" s="68">
        <f t="shared" si="7"/>
        <v>129.605</v>
      </c>
      <c r="I120" s="70"/>
      <c r="J120" s="70"/>
      <c r="K120" s="71"/>
      <c r="L120" s="70"/>
      <c r="M120" s="242"/>
    </row>
    <row r="121" spans="1:13" ht="15">
      <c r="A121" s="66" t="s">
        <v>215</v>
      </c>
      <c r="B121" s="241" t="s">
        <v>136</v>
      </c>
      <c r="C121" s="67">
        <v>112.7</v>
      </c>
      <c r="D121" s="67">
        <v>10</v>
      </c>
      <c r="E121" s="68">
        <f t="shared" si="5"/>
        <v>11.27</v>
      </c>
      <c r="F121" s="69">
        <v>10</v>
      </c>
      <c r="G121" s="68">
        <f t="shared" si="6"/>
        <v>112.69999999999999</v>
      </c>
      <c r="H121" s="68">
        <f t="shared" si="7"/>
        <v>129.605</v>
      </c>
      <c r="I121" s="70"/>
      <c r="J121" s="70"/>
      <c r="K121" s="71"/>
      <c r="L121" s="70"/>
      <c r="M121" s="242"/>
    </row>
    <row r="122" spans="1:13" ht="15">
      <c r="A122" s="66" t="s">
        <v>215</v>
      </c>
      <c r="B122" s="241" t="s">
        <v>135</v>
      </c>
      <c r="C122" s="67">
        <v>107.8</v>
      </c>
      <c r="D122" s="67">
        <v>10</v>
      </c>
      <c r="E122" s="68">
        <f t="shared" si="5"/>
        <v>10.78</v>
      </c>
      <c r="F122" s="69">
        <v>20</v>
      </c>
      <c r="G122" s="68">
        <f t="shared" si="6"/>
        <v>215.6</v>
      </c>
      <c r="H122" s="68">
        <f aca="true" t="shared" si="8" ref="H122:H153">G122*1.15</f>
        <v>247.93999999999997</v>
      </c>
      <c r="I122" s="70"/>
      <c r="J122" s="70"/>
      <c r="K122" s="71"/>
      <c r="L122" s="70"/>
      <c r="M122" s="242"/>
    </row>
    <row r="123" spans="1:13" ht="15.75" thickBot="1">
      <c r="A123" s="78" t="s">
        <v>215</v>
      </c>
      <c r="B123" s="243" t="s">
        <v>219</v>
      </c>
      <c r="C123" s="79">
        <v>112.7</v>
      </c>
      <c r="D123" s="79">
        <v>10</v>
      </c>
      <c r="E123" s="80">
        <f t="shared" si="5"/>
        <v>11.27</v>
      </c>
      <c r="F123" s="81">
        <v>10</v>
      </c>
      <c r="G123" s="80">
        <f t="shared" si="6"/>
        <v>112.69999999999999</v>
      </c>
      <c r="H123" s="80">
        <f t="shared" si="8"/>
        <v>129.605</v>
      </c>
      <c r="I123" s="82">
        <f>SUM(H118:H123)</f>
        <v>895.9649999999999</v>
      </c>
      <c r="J123" s="82">
        <v>35.5</v>
      </c>
      <c r="K123" s="77">
        <f>J123+I123</f>
        <v>931.4649999999999</v>
      </c>
      <c r="L123" s="82"/>
      <c r="M123" s="244"/>
    </row>
    <row r="124" spans="1:13" ht="15.75" thickBot="1">
      <c r="A124" s="101" t="s">
        <v>174</v>
      </c>
      <c r="B124" s="237" t="s">
        <v>175</v>
      </c>
      <c r="C124" s="102">
        <v>342.02</v>
      </c>
      <c r="D124" s="102">
        <v>80</v>
      </c>
      <c r="E124" s="103">
        <f t="shared" si="5"/>
        <v>4.27525</v>
      </c>
      <c r="F124" s="104">
        <v>20</v>
      </c>
      <c r="G124" s="103">
        <f t="shared" si="6"/>
        <v>85.505</v>
      </c>
      <c r="H124" s="103">
        <f t="shared" si="8"/>
        <v>98.33074999999998</v>
      </c>
      <c r="I124" s="105">
        <f>H124</f>
        <v>98.33074999999998</v>
      </c>
      <c r="J124" s="105">
        <v>3.9</v>
      </c>
      <c r="K124" s="88">
        <f>J124+I124</f>
        <v>102.23074999999999</v>
      </c>
      <c r="L124" s="105"/>
      <c r="M124" s="238"/>
    </row>
    <row r="125" spans="1:13" ht="15">
      <c r="A125" s="89" t="s">
        <v>14</v>
      </c>
      <c r="B125" s="239" t="s">
        <v>180</v>
      </c>
      <c r="C125" s="90">
        <v>318.5</v>
      </c>
      <c r="D125" s="90">
        <v>60</v>
      </c>
      <c r="E125" s="91">
        <f t="shared" si="5"/>
        <v>5.308333333333334</v>
      </c>
      <c r="F125" s="92">
        <v>10</v>
      </c>
      <c r="G125" s="91">
        <f t="shared" si="6"/>
        <v>53.083333333333336</v>
      </c>
      <c r="H125" s="91">
        <f t="shared" si="8"/>
        <v>61.045833333333334</v>
      </c>
      <c r="I125" s="93"/>
      <c r="J125" s="93"/>
      <c r="K125" s="94"/>
      <c r="L125" s="93"/>
      <c r="M125" s="240"/>
    </row>
    <row r="126" spans="1:13" ht="15.75" thickBot="1">
      <c r="A126" s="78" t="s">
        <v>14</v>
      </c>
      <c r="B126" s="243" t="s">
        <v>212</v>
      </c>
      <c r="C126" s="79">
        <v>49</v>
      </c>
      <c r="D126" s="79">
        <v>5</v>
      </c>
      <c r="E126" s="80">
        <f t="shared" si="5"/>
        <v>9.8</v>
      </c>
      <c r="F126" s="81">
        <v>5</v>
      </c>
      <c r="G126" s="80">
        <f t="shared" si="6"/>
        <v>49</v>
      </c>
      <c r="H126" s="80">
        <f t="shared" si="8"/>
        <v>56.349999999999994</v>
      </c>
      <c r="I126" s="82">
        <f>H126+H125</f>
        <v>117.39583333333333</v>
      </c>
      <c r="J126" s="82">
        <v>4.7</v>
      </c>
      <c r="K126" s="77">
        <f>J126+I126</f>
        <v>122.09583333333333</v>
      </c>
      <c r="L126" s="82"/>
      <c r="M126" s="244"/>
    </row>
    <row r="127" spans="1:13" ht="15">
      <c r="A127" s="141" t="s">
        <v>144</v>
      </c>
      <c r="B127" s="224" t="s">
        <v>143</v>
      </c>
      <c r="C127" s="43">
        <v>42.14</v>
      </c>
      <c r="D127" s="43">
        <v>10</v>
      </c>
      <c r="E127" s="44">
        <f t="shared" si="5"/>
        <v>4.214</v>
      </c>
      <c r="F127" s="45">
        <v>4</v>
      </c>
      <c r="G127" s="44">
        <f t="shared" si="6"/>
        <v>16.856</v>
      </c>
      <c r="H127" s="44">
        <f t="shared" si="8"/>
        <v>19.3844</v>
      </c>
      <c r="I127" s="46"/>
      <c r="J127" s="46"/>
      <c r="K127" s="47"/>
      <c r="L127" s="46"/>
      <c r="M127" s="225"/>
    </row>
    <row r="128" spans="1:13" ht="15">
      <c r="A128" s="48" t="s">
        <v>144</v>
      </c>
      <c r="B128" s="230" t="s">
        <v>147</v>
      </c>
      <c r="C128" s="49">
        <v>42.14</v>
      </c>
      <c r="D128" s="49">
        <v>10</v>
      </c>
      <c r="E128" s="50">
        <f t="shared" si="5"/>
        <v>4.214</v>
      </c>
      <c r="F128" s="51">
        <v>5</v>
      </c>
      <c r="G128" s="50">
        <f t="shared" si="6"/>
        <v>21.07</v>
      </c>
      <c r="H128" s="50">
        <f t="shared" si="8"/>
        <v>24.2305</v>
      </c>
      <c r="I128" s="52"/>
      <c r="J128" s="52"/>
      <c r="K128" s="53"/>
      <c r="L128" s="52"/>
      <c r="M128" s="231"/>
    </row>
    <row r="129" spans="1:13" ht="15">
      <c r="A129" s="48" t="s">
        <v>144</v>
      </c>
      <c r="B129" s="230" t="s">
        <v>148</v>
      </c>
      <c r="C129" s="49">
        <v>41.16</v>
      </c>
      <c r="D129" s="49">
        <v>10</v>
      </c>
      <c r="E129" s="50">
        <f t="shared" si="5"/>
        <v>4.116</v>
      </c>
      <c r="F129" s="51">
        <v>2</v>
      </c>
      <c r="G129" s="50">
        <f t="shared" si="6"/>
        <v>8.232</v>
      </c>
      <c r="H129" s="50">
        <f t="shared" si="8"/>
        <v>9.4668</v>
      </c>
      <c r="I129" s="52"/>
      <c r="J129" s="52"/>
      <c r="K129" s="53"/>
      <c r="L129" s="52"/>
      <c r="M129" s="231"/>
    </row>
    <row r="130" spans="1:13" ht="15">
      <c r="A130" s="48" t="s">
        <v>144</v>
      </c>
      <c r="B130" s="230" t="s">
        <v>150</v>
      </c>
      <c r="C130" s="49">
        <v>41.16</v>
      </c>
      <c r="D130" s="49">
        <v>10</v>
      </c>
      <c r="E130" s="50">
        <f t="shared" si="5"/>
        <v>4.116</v>
      </c>
      <c r="F130" s="51">
        <v>2</v>
      </c>
      <c r="G130" s="50">
        <f t="shared" si="6"/>
        <v>8.232</v>
      </c>
      <c r="H130" s="50">
        <f t="shared" si="8"/>
        <v>9.4668</v>
      </c>
      <c r="I130" s="52"/>
      <c r="J130" s="52"/>
      <c r="K130" s="53"/>
      <c r="L130" s="52"/>
      <c r="M130" s="231"/>
    </row>
    <row r="131" spans="1:13" ht="15">
      <c r="A131" s="48" t="s">
        <v>144</v>
      </c>
      <c r="B131" s="230" t="s">
        <v>153</v>
      </c>
      <c r="C131" s="49">
        <v>47.04</v>
      </c>
      <c r="D131" s="49">
        <v>10</v>
      </c>
      <c r="E131" s="50">
        <f t="shared" si="5"/>
        <v>4.704</v>
      </c>
      <c r="F131" s="51">
        <v>2</v>
      </c>
      <c r="G131" s="50">
        <f t="shared" si="6"/>
        <v>9.408</v>
      </c>
      <c r="H131" s="50">
        <f t="shared" si="8"/>
        <v>10.819199999999999</v>
      </c>
      <c r="I131" s="52"/>
      <c r="J131" s="52"/>
      <c r="K131" s="53"/>
      <c r="L131" s="52"/>
      <c r="M131" s="231"/>
    </row>
    <row r="132" spans="1:13" ht="15">
      <c r="A132" s="48" t="s">
        <v>144</v>
      </c>
      <c r="B132" s="230" t="s">
        <v>157</v>
      </c>
      <c r="C132" s="49">
        <v>47.04</v>
      </c>
      <c r="D132" s="49">
        <v>10</v>
      </c>
      <c r="E132" s="50">
        <f aca="true" t="shared" si="9" ref="E132:E196">C132/D132</f>
        <v>4.704</v>
      </c>
      <c r="F132" s="51">
        <v>3</v>
      </c>
      <c r="G132" s="50">
        <f aca="true" t="shared" si="10" ref="G132:G196">E132*F132</f>
        <v>14.111999999999998</v>
      </c>
      <c r="H132" s="50">
        <f t="shared" si="8"/>
        <v>16.228799999999996</v>
      </c>
      <c r="I132" s="52"/>
      <c r="J132" s="52"/>
      <c r="K132" s="53"/>
      <c r="L132" s="52"/>
      <c r="M132" s="231"/>
    </row>
    <row r="133" spans="1:13" ht="15">
      <c r="A133" s="48" t="s">
        <v>144</v>
      </c>
      <c r="B133" s="230" t="s">
        <v>159</v>
      </c>
      <c r="C133" s="49">
        <v>47.04</v>
      </c>
      <c r="D133" s="49">
        <v>10</v>
      </c>
      <c r="E133" s="50">
        <f t="shared" si="9"/>
        <v>4.704</v>
      </c>
      <c r="F133" s="51">
        <v>3</v>
      </c>
      <c r="G133" s="50">
        <f t="shared" si="10"/>
        <v>14.111999999999998</v>
      </c>
      <c r="H133" s="50">
        <f t="shared" si="8"/>
        <v>16.228799999999996</v>
      </c>
      <c r="I133" s="52"/>
      <c r="J133" s="52"/>
      <c r="K133" s="53"/>
      <c r="L133" s="52"/>
      <c r="M133" s="231"/>
    </row>
    <row r="134" spans="1:13" ht="15">
      <c r="A134" s="48" t="s">
        <v>144</v>
      </c>
      <c r="B134" s="230" t="s">
        <v>164</v>
      </c>
      <c r="C134" s="49">
        <v>47.04</v>
      </c>
      <c r="D134" s="49">
        <v>10</v>
      </c>
      <c r="E134" s="50">
        <f t="shared" si="9"/>
        <v>4.704</v>
      </c>
      <c r="F134" s="51">
        <v>3</v>
      </c>
      <c r="G134" s="50">
        <f t="shared" si="10"/>
        <v>14.111999999999998</v>
      </c>
      <c r="H134" s="50">
        <f t="shared" si="8"/>
        <v>16.228799999999996</v>
      </c>
      <c r="I134" s="52"/>
      <c r="J134" s="52"/>
      <c r="K134" s="53"/>
      <c r="L134" s="52"/>
      <c r="M134" s="231"/>
    </row>
    <row r="135" spans="1:13" ht="15">
      <c r="A135" s="48" t="s">
        <v>144</v>
      </c>
      <c r="B135" s="230" t="s">
        <v>165</v>
      </c>
      <c r="C135" s="49">
        <v>47.04</v>
      </c>
      <c r="D135" s="49">
        <v>10</v>
      </c>
      <c r="E135" s="50">
        <f t="shared" si="9"/>
        <v>4.704</v>
      </c>
      <c r="F135" s="51">
        <v>2</v>
      </c>
      <c r="G135" s="50">
        <f t="shared" si="10"/>
        <v>9.408</v>
      </c>
      <c r="H135" s="50">
        <f t="shared" si="8"/>
        <v>10.819199999999999</v>
      </c>
      <c r="I135" s="52"/>
      <c r="J135" s="52"/>
      <c r="K135" s="53"/>
      <c r="L135" s="52"/>
      <c r="M135" s="231"/>
    </row>
    <row r="136" spans="1:13" ht="15">
      <c r="A136" s="48" t="s">
        <v>144</v>
      </c>
      <c r="B136" s="230" t="s">
        <v>176</v>
      </c>
      <c r="C136" s="49">
        <v>367.5</v>
      </c>
      <c r="D136" s="49">
        <v>10</v>
      </c>
      <c r="E136" s="50">
        <f t="shared" si="9"/>
        <v>36.75</v>
      </c>
      <c r="F136" s="51">
        <v>1</v>
      </c>
      <c r="G136" s="50">
        <f t="shared" si="10"/>
        <v>36.75</v>
      </c>
      <c r="H136" s="50">
        <f t="shared" si="8"/>
        <v>42.262499999999996</v>
      </c>
      <c r="I136" s="52"/>
      <c r="J136" s="52"/>
      <c r="K136" s="53"/>
      <c r="L136" s="52"/>
      <c r="M136" s="231"/>
    </row>
    <row r="137" spans="1:13" ht="15">
      <c r="A137" s="48" t="s">
        <v>144</v>
      </c>
      <c r="B137" s="230" t="s">
        <v>257</v>
      </c>
      <c r="C137" s="49">
        <v>220</v>
      </c>
      <c r="D137" s="49">
        <v>10</v>
      </c>
      <c r="E137" s="50">
        <f t="shared" si="9"/>
        <v>22</v>
      </c>
      <c r="F137" s="51">
        <v>2</v>
      </c>
      <c r="G137" s="50">
        <f t="shared" si="10"/>
        <v>44</v>
      </c>
      <c r="H137" s="50">
        <f t="shared" si="8"/>
        <v>50.599999999999994</v>
      </c>
      <c r="I137" s="52"/>
      <c r="J137" s="52"/>
      <c r="K137" s="53"/>
      <c r="L137" s="52"/>
      <c r="M137" s="231"/>
    </row>
    <row r="138" spans="1:13" ht="15">
      <c r="A138" s="48" t="s">
        <v>144</v>
      </c>
      <c r="B138" s="230" t="s">
        <v>177</v>
      </c>
      <c r="C138" s="49">
        <v>215.6</v>
      </c>
      <c r="D138" s="49">
        <v>10</v>
      </c>
      <c r="E138" s="50">
        <f t="shared" si="9"/>
        <v>21.56</v>
      </c>
      <c r="F138" s="51">
        <v>2</v>
      </c>
      <c r="G138" s="50">
        <f t="shared" si="10"/>
        <v>43.12</v>
      </c>
      <c r="H138" s="50">
        <f t="shared" si="8"/>
        <v>49.587999999999994</v>
      </c>
      <c r="I138" s="52"/>
      <c r="J138" s="52"/>
      <c r="K138" s="53"/>
      <c r="L138" s="52"/>
      <c r="M138" s="231"/>
    </row>
    <row r="139" spans="1:13" ht="15">
      <c r="A139" s="48" t="s">
        <v>144</v>
      </c>
      <c r="B139" s="230" t="s">
        <v>178</v>
      </c>
      <c r="C139" s="49">
        <v>43.12</v>
      </c>
      <c r="D139" s="49">
        <v>12</v>
      </c>
      <c r="E139" s="50">
        <f t="shared" si="9"/>
        <v>3.5933333333333333</v>
      </c>
      <c r="F139" s="51">
        <v>6</v>
      </c>
      <c r="G139" s="50">
        <f t="shared" si="10"/>
        <v>21.56</v>
      </c>
      <c r="H139" s="50">
        <f t="shared" si="8"/>
        <v>24.793999999999997</v>
      </c>
      <c r="I139" s="52"/>
      <c r="J139" s="52"/>
      <c r="K139" s="53"/>
      <c r="L139" s="52"/>
      <c r="M139" s="231"/>
    </row>
    <row r="140" spans="1:13" ht="15">
      <c r="A140" s="48" t="s">
        <v>144</v>
      </c>
      <c r="B140" s="230" t="s">
        <v>179</v>
      </c>
      <c r="C140" s="49">
        <v>43.12</v>
      </c>
      <c r="D140" s="49">
        <v>12</v>
      </c>
      <c r="E140" s="50">
        <f t="shared" si="9"/>
        <v>3.5933333333333333</v>
      </c>
      <c r="F140" s="51">
        <v>6</v>
      </c>
      <c r="G140" s="50">
        <f t="shared" si="10"/>
        <v>21.56</v>
      </c>
      <c r="H140" s="50">
        <f t="shared" si="8"/>
        <v>24.793999999999997</v>
      </c>
      <c r="I140" s="52"/>
      <c r="J140" s="52"/>
      <c r="K140" s="53"/>
      <c r="L140" s="52"/>
      <c r="M140" s="231"/>
    </row>
    <row r="141" spans="1:13" ht="15">
      <c r="A141" s="48" t="s">
        <v>144</v>
      </c>
      <c r="B141" s="230" t="s">
        <v>180</v>
      </c>
      <c r="C141" s="49">
        <v>318.5</v>
      </c>
      <c r="D141" s="49">
        <v>60</v>
      </c>
      <c r="E141" s="50">
        <f t="shared" si="9"/>
        <v>5.308333333333334</v>
      </c>
      <c r="F141" s="51">
        <v>10</v>
      </c>
      <c r="G141" s="50">
        <f t="shared" si="10"/>
        <v>53.083333333333336</v>
      </c>
      <c r="H141" s="50">
        <f t="shared" si="8"/>
        <v>61.045833333333334</v>
      </c>
      <c r="I141" s="52"/>
      <c r="J141" s="52"/>
      <c r="K141" s="53"/>
      <c r="L141" s="52"/>
      <c r="M141" s="231"/>
    </row>
    <row r="142" spans="1:13" ht="15">
      <c r="A142" s="48" t="s">
        <v>226</v>
      </c>
      <c r="B142" s="230" t="s">
        <v>227</v>
      </c>
      <c r="C142" s="49">
        <v>58.8</v>
      </c>
      <c r="D142" s="49">
        <v>10</v>
      </c>
      <c r="E142" s="50">
        <f t="shared" si="9"/>
        <v>5.88</v>
      </c>
      <c r="F142" s="51">
        <v>10</v>
      </c>
      <c r="G142" s="50">
        <f t="shared" si="10"/>
        <v>58.8</v>
      </c>
      <c r="H142" s="50">
        <f t="shared" si="8"/>
        <v>67.61999999999999</v>
      </c>
      <c r="I142" s="52"/>
      <c r="J142" s="52"/>
      <c r="K142" s="53"/>
      <c r="L142" s="52"/>
      <c r="M142" s="231"/>
    </row>
    <row r="143" spans="1:13" ht="15">
      <c r="A143" s="48" t="s">
        <v>226</v>
      </c>
      <c r="B143" s="230" t="s">
        <v>206</v>
      </c>
      <c r="C143" s="49">
        <v>83.3</v>
      </c>
      <c r="D143" s="49">
        <v>10</v>
      </c>
      <c r="E143" s="50">
        <f t="shared" si="9"/>
        <v>8.33</v>
      </c>
      <c r="F143" s="51">
        <v>10</v>
      </c>
      <c r="G143" s="50">
        <f t="shared" si="10"/>
        <v>83.3</v>
      </c>
      <c r="H143" s="50">
        <f t="shared" si="8"/>
        <v>95.79499999999999</v>
      </c>
      <c r="I143" s="52"/>
      <c r="J143" s="52"/>
      <c r="K143" s="53"/>
      <c r="L143" s="52"/>
      <c r="M143" s="231"/>
    </row>
    <row r="144" spans="1:13" ht="15">
      <c r="A144" s="48" t="s">
        <v>226</v>
      </c>
      <c r="B144" s="230" t="s">
        <v>228</v>
      </c>
      <c r="C144" s="49">
        <v>20.58</v>
      </c>
      <c r="D144" s="49">
        <v>1</v>
      </c>
      <c r="E144" s="50">
        <f t="shared" si="9"/>
        <v>20.58</v>
      </c>
      <c r="F144" s="51">
        <v>1</v>
      </c>
      <c r="G144" s="50">
        <f t="shared" si="10"/>
        <v>20.58</v>
      </c>
      <c r="H144" s="50">
        <f t="shared" si="8"/>
        <v>23.666999999999994</v>
      </c>
      <c r="I144" s="52"/>
      <c r="J144" s="52"/>
      <c r="K144" s="53"/>
      <c r="L144" s="52"/>
      <c r="M144" s="231"/>
    </row>
    <row r="145" spans="1:13" ht="15">
      <c r="A145" s="48" t="s">
        <v>226</v>
      </c>
      <c r="B145" s="230" t="s">
        <v>229</v>
      </c>
      <c r="C145" s="49">
        <v>20.58</v>
      </c>
      <c r="D145" s="49">
        <v>1</v>
      </c>
      <c r="E145" s="50">
        <f t="shared" si="9"/>
        <v>20.58</v>
      </c>
      <c r="F145" s="51">
        <v>1</v>
      </c>
      <c r="G145" s="50">
        <f t="shared" si="10"/>
        <v>20.58</v>
      </c>
      <c r="H145" s="50">
        <f t="shared" si="8"/>
        <v>23.666999999999994</v>
      </c>
      <c r="I145" s="52"/>
      <c r="J145" s="52"/>
      <c r="K145" s="53"/>
      <c r="L145" s="52"/>
      <c r="M145" s="231"/>
    </row>
    <row r="146" spans="1:13" ht="15">
      <c r="A146" s="48" t="s">
        <v>226</v>
      </c>
      <c r="B146" s="230" t="s">
        <v>230</v>
      </c>
      <c r="C146" s="49">
        <v>38.22</v>
      </c>
      <c r="D146" s="49">
        <v>1</v>
      </c>
      <c r="E146" s="50">
        <f t="shared" si="9"/>
        <v>38.22</v>
      </c>
      <c r="F146" s="51">
        <v>1</v>
      </c>
      <c r="G146" s="50">
        <f t="shared" si="10"/>
        <v>38.22</v>
      </c>
      <c r="H146" s="50">
        <f t="shared" si="8"/>
        <v>43.952999999999996</v>
      </c>
      <c r="I146" s="52"/>
      <c r="J146" s="52"/>
      <c r="K146" s="53"/>
      <c r="L146" s="52"/>
      <c r="M146" s="231"/>
    </row>
    <row r="147" spans="1:13" ht="15">
      <c r="A147" s="48" t="s">
        <v>226</v>
      </c>
      <c r="B147" s="230" t="s">
        <v>231</v>
      </c>
      <c r="C147" s="49">
        <v>38.22</v>
      </c>
      <c r="D147" s="49">
        <v>1</v>
      </c>
      <c r="E147" s="50">
        <f t="shared" si="9"/>
        <v>38.22</v>
      </c>
      <c r="F147" s="51">
        <v>1</v>
      </c>
      <c r="G147" s="50">
        <f t="shared" si="10"/>
        <v>38.22</v>
      </c>
      <c r="H147" s="50">
        <f t="shared" si="8"/>
        <v>43.952999999999996</v>
      </c>
      <c r="I147" s="52"/>
      <c r="J147" s="52"/>
      <c r="K147" s="53"/>
      <c r="L147" s="52"/>
      <c r="M147" s="231"/>
    </row>
    <row r="148" spans="1:13" ht="15">
      <c r="A148" s="48" t="s">
        <v>226</v>
      </c>
      <c r="B148" s="230" t="s">
        <v>232</v>
      </c>
      <c r="C148" s="49">
        <v>38.22</v>
      </c>
      <c r="D148" s="49">
        <v>1</v>
      </c>
      <c r="E148" s="50">
        <f t="shared" si="9"/>
        <v>38.22</v>
      </c>
      <c r="F148" s="51">
        <v>1</v>
      </c>
      <c r="G148" s="50">
        <f t="shared" si="10"/>
        <v>38.22</v>
      </c>
      <c r="H148" s="50">
        <f t="shared" si="8"/>
        <v>43.952999999999996</v>
      </c>
      <c r="I148" s="52"/>
      <c r="J148" s="52"/>
      <c r="K148" s="53"/>
      <c r="L148" s="52"/>
      <c r="M148" s="231"/>
    </row>
    <row r="149" spans="1:13" ht="15">
      <c r="A149" s="48" t="s">
        <v>226</v>
      </c>
      <c r="B149" s="230" t="s">
        <v>233</v>
      </c>
      <c r="C149" s="49">
        <v>38.22</v>
      </c>
      <c r="D149" s="49">
        <v>1</v>
      </c>
      <c r="E149" s="50">
        <f t="shared" si="9"/>
        <v>38.22</v>
      </c>
      <c r="F149" s="51">
        <v>1</v>
      </c>
      <c r="G149" s="50">
        <f t="shared" si="10"/>
        <v>38.22</v>
      </c>
      <c r="H149" s="50">
        <f t="shared" si="8"/>
        <v>43.952999999999996</v>
      </c>
      <c r="I149" s="52"/>
      <c r="J149" s="52"/>
      <c r="K149" s="53"/>
      <c r="L149" s="52"/>
      <c r="M149" s="231"/>
    </row>
    <row r="150" spans="1:13" ht="15">
      <c r="A150" s="48" t="s">
        <v>226</v>
      </c>
      <c r="B150" s="230" t="s">
        <v>234</v>
      </c>
      <c r="C150" s="49">
        <v>57.82</v>
      </c>
      <c r="D150" s="49">
        <v>1</v>
      </c>
      <c r="E150" s="50">
        <f t="shared" si="9"/>
        <v>57.82</v>
      </c>
      <c r="F150" s="51">
        <v>1</v>
      </c>
      <c r="G150" s="50">
        <f t="shared" si="10"/>
        <v>57.82</v>
      </c>
      <c r="H150" s="50">
        <f t="shared" si="8"/>
        <v>66.493</v>
      </c>
      <c r="I150" s="52"/>
      <c r="J150" s="52"/>
      <c r="K150" s="53"/>
      <c r="L150" s="52"/>
      <c r="M150" s="231"/>
    </row>
    <row r="151" spans="1:13" ht="15">
      <c r="A151" s="48" t="s">
        <v>226</v>
      </c>
      <c r="B151" s="230" t="s">
        <v>235</v>
      </c>
      <c r="C151" s="49">
        <v>57.82</v>
      </c>
      <c r="D151" s="49">
        <v>1</v>
      </c>
      <c r="E151" s="50">
        <f t="shared" si="9"/>
        <v>57.82</v>
      </c>
      <c r="F151" s="51">
        <v>1</v>
      </c>
      <c r="G151" s="50">
        <f t="shared" si="10"/>
        <v>57.82</v>
      </c>
      <c r="H151" s="50">
        <f t="shared" si="8"/>
        <v>66.493</v>
      </c>
      <c r="I151" s="52"/>
      <c r="J151" s="52"/>
      <c r="K151" s="53"/>
      <c r="L151" s="52"/>
      <c r="M151" s="231"/>
    </row>
    <row r="152" spans="1:13" ht="15">
      <c r="A152" s="48" t="s">
        <v>226</v>
      </c>
      <c r="B152" s="230" t="s">
        <v>236</v>
      </c>
      <c r="C152" s="49">
        <v>57.82</v>
      </c>
      <c r="D152" s="49">
        <v>1</v>
      </c>
      <c r="E152" s="50">
        <f t="shared" si="9"/>
        <v>57.82</v>
      </c>
      <c r="F152" s="51">
        <v>1</v>
      </c>
      <c r="G152" s="50">
        <f t="shared" si="10"/>
        <v>57.82</v>
      </c>
      <c r="H152" s="50">
        <f t="shared" si="8"/>
        <v>66.493</v>
      </c>
      <c r="I152" s="52"/>
      <c r="J152" s="52"/>
      <c r="K152" s="53"/>
      <c r="L152" s="52"/>
      <c r="M152" s="231"/>
    </row>
    <row r="153" spans="1:13" ht="15.75" thickBot="1">
      <c r="A153" s="142" t="s">
        <v>226</v>
      </c>
      <c r="B153" s="234" t="s">
        <v>237</v>
      </c>
      <c r="C153" s="84">
        <v>57.82</v>
      </c>
      <c r="D153" s="84">
        <v>1</v>
      </c>
      <c r="E153" s="85">
        <f t="shared" si="9"/>
        <v>57.82</v>
      </c>
      <c r="F153" s="86">
        <v>1</v>
      </c>
      <c r="G153" s="85">
        <f t="shared" si="10"/>
        <v>57.82</v>
      </c>
      <c r="H153" s="85">
        <f t="shared" si="8"/>
        <v>66.493</v>
      </c>
      <c r="I153" s="87">
        <f>SUM(H127:H153)</f>
        <v>1038.490633333333</v>
      </c>
      <c r="J153" s="87">
        <v>41.2</v>
      </c>
      <c r="K153" s="88">
        <f>J153+I153</f>
        <v>1079.6906333333332</v>
      </c>
      <c r="L153" s="87"/>
      <c r="M153" s="236"/>
    </row>
    <row r="154" spans="1:13" ht="15">
      <c r="A154" s="89" t="s">
        <v>93</v>
      </c>
      <c r="B154" s="239" t="s">
        <v>142</v>
      </c>
      <c r="C154" s="90">
        <v>42.14</v>
      </c>
      <c r="D154" s="90">
        <v>10</v>
      </c>
      <c r="E154" s="91">
        <f t="shared" si="9"/>
        <v>4.214</v>
      </c>
      <c r="F154" s="92">
        <v>5</v>
      </c>
      <c r="G154" s="91">
        <f t="shared" si="10"/>
        <v>21.07</v>
      </c>
      <c r="H154" s="91">
        <f aca="true" t="shared" si="11" ref="H154:H187">G154*1.15</f>
        <v>24.2305</v>
      </c>
      <c r="I154" s="93"/>
      <c r="J154" s="93"/>
      <c r="K154" s="94"/>
      <c r="L154" s="93"/>
      <c r="M154" s="240"/>
    </row>
    <row r="155" spans="1:13" ht="15">
      <c r="A155" s="66" t="s">
        <v>93</v>
      </c>
      <c r="B155" s="241" t="s">
        <v>147</v>
      </c>
      <c r="C155" s="67">
        <v>42.14</v>
      </c>
      <c r="D155" s="67">
        <v>10</v>
      </c>
      <c r="E155" s="68">
        <f t="shared" si="9"/>
        <v>4.214</v>
      </c>
      <c r="F155" s="69">
        <v>5</v>
      </c>
      <c r="G155" s="68">
        <f t="shared" si="10"/>
        <v>21.07</v>
      </c>
      <c r="H155" s="68">
        <f t="shared" si="11"/>
        <v>24.2305</v>
      </c>
      <c r="I155" s="70"/>
      <c r="J155" s="70"/>
      <c r="K155" s="71"/>
      <c r="L155" s="70"/>
      <c r="M155" s="242"/>
    </row>
    <row r="156" spans="1:13" ht="15">
      <c r="A156" s="66" t="s">
        <v>93</v>
      </c>
      <c r="B156" s="241" t="s">
        <v>153</v>
      </c>
      <c r="C156" s="67">
        <v>47.04</v>
      </c>
      <c r="D156" s="67">
        <v>10</v>
      </c>
      <c r="E156" s="68">
        <f t="shared" si="9"/>
        <v>4.704</v>
      </c>
      <c r="F156" s="69">
        <v>2</v>
      </c>
      <c r="G156" s="68">
        <f t="shared" si="10"/>
        <v>9.408</v>
      </c>
      <c r="H156" s="68">
        <f t="shared" si="11"/>
        <v>10.819199999999999</v>
      </c>
      <c r="I156" s="70"/>
      <c r="J156" s="70"/>
      <c r="K156" s="71"/>
      <c r="L156" s="70"/>
      <c r="M156" s="242"/>
    </row>
    <row r="157" spans="1:13" ht="15">
      <c r="A157" s="66" t="s">
        <v>93</v>
      </c>
      <c r="B157" s="241" t="s">
        <v>160</v>
      </c>
      <c r="C157" s="67">
        <v>47.04</v>
      </c>
      <c r="D157" s="67">
        <v>10</v>
      </c>
      <c r="E157" s="68">
        <f t="shared" si="9"/>
        <v>4.704</v>
      </c>
      <c r="F157" s="69">
        <v>2</v>
      </c>
      <c r="G157" s="68">
        <f t="shared" si="10"/>
        <v>9.408</v>
      </c>
      <c r="H157" s="68">
        <f t="shared" si="11"/>
        <v>10.819199999999999</v>
      </c>
      <c r="I157" s="70"/>
      <c r="J157" s="70"/>
      <c r="K157" s="71"/>
      <c r="L157" s="70"/>
      <c r="M157" s="242"/>
    </row>
    <row r="158" spans="1:13" ht="15">
      <c r="A158" s="66" t="s">
        <v>93</v>
      </c>
      <c r="B158" s="241" t="s">
        <v>161</v>
      </c>
      <c r="C158" s="67">
        <v>47.04</v>
      </c>
      <c r="D158" s="67">
        <v>10</v>
      </c>
      <c r="E158" s="68">
        <f t="shared" si="9"/>
        <v>4.704</v>
      </c>
      <c r="F158" s="69">
        <v>3</v>
      </c>
      <c r="G158" s="68">
        <f t="shared" si="10"/>
        <v>14.111999999999998</v>
      </c>
      <c r="H158" s="68">
        <f t="shared" si="11"/>
        <v>16.228799999999996</v>
      </c>
      <c r="I158" s="70"/>
      <c r="J158" s="70"/>
      <c r="K158" s="71"/>
      <c r="L158" s="70"/>
      <c r="M158" s="242"/>
    </row>
    <row r="159" spans="1:13" ht="15.75" thickBot="1">
      <c r="A159" s="78" t="s">
        <v>93</v>
      </c>
      <c r="B159" s="243" t="s">
        <v>162</v>
      </c>
      <c r="C159" s="79">
        <v>47.04</v>
      </c>
      <c r="D159" s="79">
        <v>10</v>
      </c>
      <c r="E159" s="80">
        <f t="shared" si="9"/>
        <v>4.704</v>
      </c>
      <c r="F159" s="81">
        <v>3</v>
      </c>
      <c r="G159" s="80">
        <f t="shared" si="10"/>
        <v>14.111999999999998</v>
      </c>
      <c r="H159" s="80">
        <f t="shared" si="11"/>
        <v>16.228799999999996</v>
      </c>
      <c r="I159" s="82">
        <f>SUM(H154:H159)</f>
        <v>102.55699999999997</v>
      </c>
      <c r="J159" s="82">
        <v>4.1</v>
      </c>
      <c r="K159" s="77">
        <f>J159+I159</f>
        <v>106.65699999999997</v>
      </c>
      <c r="L159" s="82"/>
      <c r="M159" s="244"/>
    </row>
    <row r="160" spans="1:13" ht="15">
      <c r="A160" s="141" t="s">
        <v>30</v>
      </c>
      <c r="B160" s="224" t="s">
        <v>181</v>
      </c>
      <c r="C160" s="43">
        <v>31.36</v>
      </c>
      <c r="D160" s="43">
        <v>20</v>
      </c>
      <c r="E160" s="44">
        <f t="shared" si="9"/>
        <v>1.568</v>
      </c>
      <c r="F160" s="45">
        <v>10</v>
      </c>
      <c r="G160" s="44">
        <f t="shared" si="10"/>
        <v>15.68</v>
      </c>
      <c r="H160" s="44">
        <f t="shared" si="11"/>
        <v>18.032</v>
      </c>
      <c r="I160" s="46"/>
      <c r="J160" s="46"/>
      <c r="K160" s="47"/>
      <c r="L160" s="46"/>
      <c r="M160" s="225"/>
    </row>
    <row r="161" spans="1:13" ht="15">
      <c r="A161" s="48" t="s">
        <v>30</v>
      </c>
      <c r="B161" s="230" t="s">
        <v>183</v>
      </c>
      <c r="C161" s="49">
        <v>52.92</v>
      </c>
      <c r="D161" s="49">
        <v>20</v>
      </c>
      <c r="E161" s="50">
        <f t="shared" si="9"/>
        <v>2.646</v>
      </c>
      <c r="F161" s="51">
        <v>10</v>
      </c>
      <c r="G161" s="50">
        <f t="shared" si="10"/>
        <v>26.46</v>
      </c>
      <c r="H161" s="50">
        <f t="shared" si="11"/>
        <v>30.429</v>
      </c>
      <c r="I161" s="52"/>
      <c r="J161" s="52"/>
      <c r="K161" s="53"/>
      <c r="L161" s="52"/>
      <c r="M161" s="231"/>
    </row>
    <row r="162" spans="1:13" ht="15">
      <c r="A162" s="48" t="s">
        <v>211</v>
      </c>
      <c r="B162" s="230" t="s">
        <v>209</v>
      </c>
      <c r="C162" s="49">
        <v>60.76</v>
      </c>
      <c r="D162" s="49">
        <v>10</v>
      </c>
      <c r="E162" s="50">
        <f t="shared" si="9"/>
        <v>6.076</v>
      </c>
      <c r="F162" s="51">
        <v>10</v>
      </c>
      <c r="G162" s="50">
        <f t="shared" si="10"/>
        <v>60.76</v>
      </c>
      <c r="H162" s="50">
        <f t="shared" si="11"/>
        <v>69.874</v>
      </c>
      <c r="I162" s="52"/>
      <c r="J162" s="52"/>
      <c r="K162" s="53"/>
      <c r="L162" s="52"/>
      <c r="M162" s="231"/>
    </row>
    <row r="163" spans="1:13" ht="15.75" thickBot="1">
      <c r="A163" s="142" t="s">
        <v>211</v>
      </c>
      <c r="B163" s="234" t="s">
        <v>210</v>
      </c>
      <c r="C163" s="84">
        <v>54.88</v>
      </c>
      <c r="D163" s="84">
        <v>5</v>
      </c>
      <c r="E163" s="85">
        <f t="shared" si="9"/>
        <v>10.976</v>
      </c>
      <c r="F163" s="86">
        <v>5</v>
      </c>
      <c r="G163" s="85">
        <f t="shared" si="10"/>
        <v>54.88</v>
      </c>
      <c r="H163" s="85">
        <f t="shared" si="11"/>
        <v>63.111999999999995</v>
      </c>
      <c r="I163" s="87">
        <f>SUM(H160:H163)</f>
        <v>181.447</v>
      </c>
      <c r="J163" s="87">
        <v>7.2</v>
      </c>
      <c r="K163" s="88">
        <f>J163+I163</f>
        <v>188.647</v>
      </c>
      <c r="L163" s="87"/>
      <c r="M163" s="236"/>
    </row>
    <row r="164" spans="1:13" ht="15">
      <c r="A164" s="89" t="s">
        <v>208</v>
      </c>
      <c r="B164" s="239" t="s">
        <v>209</v>
      </c>
      <c r="C164" s="90">
        <v>60.76</v>
      </c>
      <c r="D164" s="90">
        <v>10</v>
      </c>
      <c r="E164" s="91">
        <f t="shared" si="9"/>
        <v>6.076</v>
      </c>
      <c r="F164" s="92">
        <v>10</v>
      </c>
      <c r="G164" s="91">
        <f t="shared" si="10"/>
        <v>60.76</v>
      </c>
      <c r="H164" s="91">
        <f t="shared" si="11"/>
        <v>69.874</v>
      </c>
      <c r="I164" s="93"/>
      <c r="J164" s="93"/>
      <c r="K164" s="94"/>
      <c r="L164" s="93"/>
      <c r="M164" s="240"/>
    </row>
    <row r="165" spans="1:13" ht="15.75" thickBot="1">
      <c r="A165" s="78" t="s">
        <v>208</v>
      </c>
      <c r="B165" s="243" t="s">
        <v>210</v>
      </c>
      <c r="C165" s="79">
        <v>54.88</v>
      </c>
      <c r="D165" s="79">
        <v>5</v>
      </c>
      <c r="E165" s="80">
        <f t="shared" si="9"/>
        <v>10.976</v>
      </c>
      <c r="F165" s="81">
        <v>5</v>
      </c>
      <c r="G165" s="80">
        <f t="shared" si="10"/>
        <v>54.88</v>
      </c>
      <c r="H165" s="80">
        <f t="shared" si="11"/>
        <v>63.111999999999995</v>
      </c>
      <c r="I165" s="82">
        <f>H165+H164</f>
        <v>132.986</v>
      </c>
      <c r="J165" s="82">
        <v>5.3</v>
      </c>
      <c r="K165" s="77">
        <f>J165+I165</f>
        <v>138.286</v>
      </c>
      <c r="L165" s="82"/>
      <c r="M165" s="244"/>
    </row>
    <row r="166" spans="1:13" ht="15">
      <c r="A166" s="141" t="s">
        <v>184</v>
      </c>
      <c r="B166" s="224" t="s">
        <v>183</v>
      </c>
      <c r="C166" s="43">
        <v>52.92</v>
      </c>
      <c r="D166" s="43">
        <v>20</v>
      </c>
      <c r="E166" s="44">
        <f t="shared" si="9"/>
        <v>2.646</v>
      </c>
      <c r="F166" s="45">
        <v>5</v>
      </c>
      <c r="G166" s="44">
        <f t="shared" si="10"/>
        <v>13.23</v>
      </c>
      <c r="H166" s="44">
        <f t="shared" si="11"/>
        <v>15.2145</v>
      </c>
      <c r="I166" s="46"/>
      <c r="J166" s="46"/>
      <c r="K166" s="47"/>
      <c r="L166" s="46"/>
      <c r="M166" s="225"/>
    </row>
    <row r="167" spans="1:13" ht="15">
      <c r="A167" s="48" t="s">
        <v>184</v>
      </c>
      <c r="B167" s="230" t="s">
        <v>192</v>
      </c>
      <c r="C167" s="49">
        <v>43.12</v>
      </c>
      <c r="D167" s="49">
        <v>10</v>
      </c>
      <c r="E167" s="50">
        <f t="shared" si="9"/>
        <v>4.311999999999999</v>
      </c>
      <c r="F167" s="51">
        <v>2</v>
      </c>
      <c r="G167" s="50">
        <f t="shared" si="10"/>
        <v>8.623999999999999</v>
      </c>
      <c r="H167" s="50">
        <f t="shared" si="11"/>
        <v>9.917599999999998</v>
      </c>
      <c r="I167" s="52"/>
      <c r="J167" s="52"/>
      <c r="K167" s="53"/>
      <c r="L167" s="52"/>
      <c r="M167" s="231"/>
    </row>
    <row r="168" spans="1:13" ht="15">
      <c r="A168" s="48" t="s">
        <v>184</v>
      </c>
      <c r="B168" s="230" t="s">
        <v>195</v>
      </c>
      <c r="C168" s="49">
        <v>43.12</v>
      </c>
      <c r="D168" s="49">
        <v>10</v>
      </c>
      <c r="E168" s="50">
        <f t="shared" si="9"/>
        <v>4.311999999999999</v>
      </c>
      <c r="F168" s="51">
        <v>2</v>
      </c>
      <c r="G168" s="50">
        <f t="shared" si="10"/>
        <v>8.623999999999999</v>
      </c>
      <c r="H168" s="50">
        <f t="shared" si="11"/>
        <v>9.917599999999998</v>
      </c>
      <c r="I168" s="52"/>
      <c r="J168" s="52"/>
      <c r="K168" s="53"/>
      <c r="L168" s="52"/>
      <c r="M168" s="231"/>
    </row>
    <row r="169" spans="1:13" ht="15.75" thickBot="1">
      <c r="A169" s="54" t="s">
        <v>184</v>
      </c>
      <c r="B169" s="226" t="s">
        <v>199</v>
      </c>
      <c r="C169" s="55">
        <v>54.88</v>
      </c>
      <c r="D169" s="55">
        <v>10</v>
      </c>
      <c r="E169" s="56">
        <f t="shared" si="9"/>
        <v>5.488</v>
      </c>
      <c r="F169" s="57">
        <v>4</v>
      </c>
      <c r="G169" s="56">
        <f t="shared" si="10"/>
        <v>21.952</v>
      </c>
      <c r="H169" s="56">
        <f t="shared" si="11"/>
        <v>25.2448</v>
      </c>
      <c r="I169" s="58">
        <f>SUM(H166:H169)</f>
        <v>60.2945</v>
      </c>
      <c r="J169" s="58">
        <v>2.4</v>
      </c>
      <c r="K169" s="88">
        <f>J169+I169</f>
        <v>62.6945</v>
      </c>
      <c r="L169" s="58"/>
      <c r="M169" s="227"/>
    </row>
    <row r="170" spans="1:13" ht="15">
      <c r="A170" s="60" t="s">
        <v>260</v>
      </c>
      <c r="B170" s="245" t="s">
        <v>258</v>
      </c>
      <c r="C170" s="61">
        <v>110</v>
      </c>
      <c r="D170" s="61">
        <v>10</v>
      </c>
      <c r="E170" s="62">
        <f t="shared" si="9"/>
        <v>11</v>
      </c>
      <c r="F170" s="63">
        <v>10</v>
      </c>
      <c r="G170" s="62">
        <f t="shared" si="10"/>
        <v>110</v>
      </c>
      <c r="H170" s="62">
        <f t="shared" si="11"/>
        <v>126.49999999999999</v>
      </c>
      <c r="I170" s="64"/>
      <c r="J170" s="64"/>
      <c r="K170" s="65"/>
      <c r="L170" s="64"/>
      <c r="M170" s="246"/>
    </row>
    <row r="171" spans="1:13" ht="15.75" thickBot="1">
      <c r="A171" s="72" t="s">
        <v>260</v>
      </c>
      <c r="B171" s="247" t="s">
        <v>259</v>
      </c>
      <c r="C171" s="73">
        <v>52</v>
      </c>
      <c r="D171" s="73">
        <v>1</v>
      </c>
      <c r="E171" s="74">
        <f t="shared" si="9"/>
        <v>52</v>
      </c>
      <c r="F171" s="75">
        <v>1</v>
      </c>
      <c r="G171" s="74">
        <f t="shared" si="10"/>
        <v>52</v>
      </c>
      <c r="H171" s="74">
        <f t="shared" si="11"/>
        <v>59.8</v>
      </c>
      <c r="I171" s="76">
        <f>H171+H170</f>
        <v>186.29999999999998</v>
      </c>
      <c r="J171" s="76">
        <v>7.4</v>
      </c>
      <c r="K171" s="77">
        <f>J171+I171</f>
        <v>193.7</v>
      </c>
      <c r="L171" s="76"/>
      <c r="M171" s="248"/>
    </row>
    <row r="172" spans="1:13" ht="15">
      <c r="A172" s="95" t="s">
        <v>18</v>
      </c>
      <c r="B172" s="228" t="s">
        <v>155</v>
      </c>
      <c r="C172" s="96">
        <v>47.04</v>
      </c>
      <c r="D172" s="96">
        <v>10</v>
      </c>
      <c r="E172" s="97">
        <f t="shared" si="9"/>
        <v>4.704</v>
      </c>
      <c r="F172" s="98">
        <v>6</v>
      </c>
      <c r="G172" s="97">
        <f t="shared" si="10"/>
        <v>28.223999999999997</v>
      </c>
      <c r="H172" s="97">
        <f t="shared" si="11"/>
        <v>32.45759999999999</v>
      </c>
      <c r="I172" s="99"/>
      <c r="J172" s="99"/>
      <c r="K172" s="100"/>
      <c r="L172" s="99"/>
      <c r="M172" s="229"/>
    </row>
    <row r="173" spans="1:13" ht="15">
      <c r="A173" s="48" t="s">
        <v>18</v>
      </c>
      <c r="B173" s="230" t="s">
        <v>157</v>
      </c>
      <c r="C173" s="49">
        <v>47.04</v>
      </c>
      <c r="D173" s="49">
        <v>10</v>
      </c>
      <c r="E173" s="50">
        <f t="shared" si="9"/>
        <v>4.704</v>
      </c>
      <c r="F173" s="51">
        <v>4</v>
      </c>
      <c r="G173" s="50">
        <f t="shared" si="10"/>
        <v>18.816</v>
      </c>
      <c r="H173" s="50">
        <f t="shared" si="11"/>
        <v>21.638399999999997</v>
      </c>
      <c r="I173" s="52"/>
      <c r="J173" s="52"/>
      <c r="K173" s="53"/>
      <c r="L173" s="52"/>
      <c r="M173" s="231"/>
    </row>
    <row r="174" spans="1:13" ht="15">
      <c r="A174" s="48" t="s">
        <v>18</v>
      </c>
      <c r="B174" s="230" t="s">
        <v>162</v>
      </c>
      <c r="C174" s="49">
        <v>47.04</v>
      </c>
      <c r="D174" s="49">
        <v>10</v>
      </c>
      <c r="E174" s="50">
        <f t="shared" si="9"/>
        <v>4.704</v>
      </c>
      <c r="F174" s="51">
        <v>4</v>
      </c>
      <c r="G174" s="50">
        <f t="shared" si="10"/>
        <v>18.816</v>
      </c>
      <c r="H174" s="50">
        <f t="shared" si="11"/>
        <v>21.638399999999997</v>
      </c>
      <c r="I174" s="52"/>
      <c r="J174" s="52"/>
      <c r="K174" s="53"/>
      <c r="L174" s="52"/>
      <c r="M174" s="231"/>
    </row>
    <row r="175" spans="1:13" ht="15">
      <c r="A175" s="48" t="s">
        <v>18</v>
      </c>
      <c r="B175" s="230" t="s">
        <v>163</v>
      </c>
      <c r="C175" s="49">
        <v>47.04</v>
      </c>
      <c r="D175" s="49">
        <v>10</v>
      </c>
      <c r="E175" s="50">
        <f t="shared" si="9"/>
        <v>4.704</v>
      </c>
      <c r="F175" s="51">
        <v>6</v>
      </c>
      <c r="G175" s="50">
        <f t="shared" si="10"/>
        <v>28.223999999999997</v>
      </c>
      <c r="H175" s="50">
        <f t="shared" si="11"/>
        <v>32.45759999999999</v>
      </c>
      <c r="I175" s="52"/>
      <c r="J175" s="52"/>
      <c r="K175" s="53"/>
      <c r="L175" s="52"/>
      <c r="M175" s="231"/>
    </row>
    <row r="176" spans="1:13" ht="15">
      <c r="A176" s="48" t="s">
        <v>18</v>
      </c>
      <c r="B176" s="230" t="s">
        <v>164</v>
      </c>
      <c r="C176" s="49">
        <v>47.04</v>
      </c>
      <c r="D176" s="49">
        <v>10</v>
      </c>
      <c r="E176" s="50">
        <f t="shared" si="9"/>
        <v>4.704</v>
      </c>
      <c r="F176" s="51">
        <v>10</v>
      </c>
      <c r="G176" s="50">
        <f t="shared" si="10"/>
        <v>47.04</v>
      </c>
      <c r="H176" s="50">
        <f t="shared" si="11"/>
        <v>54.096</v>
      </c>
      <c r="I176" s="52"/>
      <c r="J176" s="52"/>
      <c r="K176" s="53"/>
      <c r="L176" s="52"/>
      <c r="M176" s="231"/>
    </row>
    <row r="177" spans="1:13" ht="15">
      <c r="A177" s="48" t="s">
        <v>18</v>
      </c>
      <c r="B177" s="230" t="s">
        <v>176</v>
      </c>
      <c r="C177" s="49">
        <v>367.5</v>
      </c>
      <c r="D177" s="49">
        <v>10</v>
      </c>
      <c r="E177" s="50">
        <f t="shared" si="9"/>
        <v>36.75</v>
      </c>
      <c r="F177" s="51">
        <v>6</v>
      </c>
      <c r="G177" s="50">
        <f t="shared" si="10"/>
        <v>220.5</v>
      </c>
      <c r="H177" s="50">
        <f t="shared" si="11"/>
        <v>253.575</v>
      </c>
      <c r="I177" s="52"/>
      <c r="J177" s="52"/>
      <c r="K177" s="53"/>
      <c r="L177" s="52"/>
      <c r="M177" s="231"/>
    </row>
    <row r="178" spans="1:13" ht="15">
      <c r="A178" s="48" t="s">
        <v>18</v>
      </c>
      <c r="B178" s="230" t="s">
        <v>180</v>
      </c>
      <c r="C178" s="49">
        <v>318.5</v>
      </c>
      <c r="D178" s="49">
        <v>60</v>
      </c>
      <c r="E178" s="50">
        <f t="shared" si="9"/>
        <v>5.308333333333334</v>
      </c>
      <c r="F178" s="51">
        <v>10</v>
      </c>
      <c r="G178" s="50">
        <f t="shared" si="10"/>
        <v>53.083333333333336</v>
      </c>
      <c r="H178" s="50">
        <f t="shared" si="11"/>
        <v>61.045833333333334</v>
      </c>
      <c r="I178" s="52"/>
      <c r="J178" s="52"/>
      <c r="K178" s="53"/>
      <c r="L178" s="52"/>
      <c r="M178" s="231"/>
    </row>
    <row r="179" spans="1:13" ht="15">
      <c r="A179" s="48" t="s">
        <v>18</v>
      </c>
      <c r="B179" s="230" t="s">
        <v>181</v>
      </c>
      <c r="C179" s="49">
        <v>31.36</v>
      </c>
      <c r="D179" s="49">
        <v>20</v>
      </c>
      <c r="E179" s="50">
        <f t="shared" si="9"/>
        <v>1.568</v>
      </c>
      <c r="F179" s="51">
        <v>20</v>
      </c>
      <c r="G179" s="50">
        <f t="shared" si="10"/>
        <v>31.36</v>
      </c>
      <c r="H179" s="50">
        <f t="shared" si="11"/>
        <v>36.064</v>
      </c>
      <c r="I179" s="52"/>
      <c r="J179" s="52"/>
      <c r="K179" s="53"/>
      <c r="L179" s="52"/>
      <c r="M179" s="231"/>
    </row>
    <row r="180" spans="1:13" ht="15.75" thickBot="1">
      <c r="A180" s="54" t="s">
        <v>18</v>
      </c>
      <c r="B180" s="226" t="s">
        <v>245</v>
      </c>
      <c r="C180" s="55">
        <v>269.5</v>
      </c>
      <c r="D180" s="55">
        <v>1</v>
      </c>
      <c r="E180" s="56">
        <f t="shared" si="9"/>
        <v>269.5</v>
      </c>
      <c r="F180" s="57">
        <v>1</v>
      </c>
      <c r="G180" s="56">
        <f t="shared" si="10"/>
        <v>269.5</v>
      </c>
      <c r="H180" s="56">
        <f t="shared" si="11"/>
        <v>309.92499999999995</v>
      </c>
      <c r="I180" s="58">
        <f>SUM(H172:H180)</f>
        <v>822.8978333333332</v>
      </c>
      <c r="J180" s="58">
        <v>32.6</v>
      </c>
      <c r="K180" s="88">
        <f>J180+I180</f>
        <v>855.4978333333332</v>
      </c>
      <c r="L180" s="58">
        <v>3.8</v>
      </c>
      <c r="M180" s="253">
        <f>K180-L180</f>
        <v>851.6978333333333</v>
      </c>
    </row>
    <row r="181" spans="1:13" ht="15">
      <c r="A181" s="60" t="s">
        <v>137</v>
      </c>
      <c r="B181" s="245" t="s">
        <v>186</v>
      </c>
      <c r="C181" s="61">
        <v>36.26</v>
      </c>
      <c r="D181" s="61">
        <v>10</v>
      </c>
      <c r="E181" s="62">
        <f t="shared" si="9"/>
        <v>3.626</v>
      </c>
      <c r="F181" s="63">
        <v>2</v>
      </c>
      <c r="G181" s="62">
        <f t="shared" si="10"/>
        <v>7.252</v>
      </c>
      <c r="H181" s="62">
        <f t="shared" si="11"/>
        <v>8.339799999999999</v>
      </c>
      <c r="I181" s="64"/>
      <c r="J181" s="64"/>
      <c r="K181" s="65"/>
      <c r="L181" s="64"/>
      <c r="M181" s="246"/>
    </row>
    <row r="182" spans="1:13" ht="15">
      <c r="A182" s="66" t="s">
        <v>137</v>
      </c>
      <c r="B182" s="241" t="s">
        <v>187</v>
      </c>
      <c r="C182" s="67">
        <v>43.12</v>
      </c>
      <c r="D182" s="67">
        <v>10</v>
      </c>
      <c r="E182" s="68">
        <f t="shared" si="9"/>
        <v>4.311999999999999</v>
      </c>
      <c r="F182" s="69">
        <v>2</v>
      </c>
      <c r="G182" s="68">
        <f t="shared" si="10"/>
        <v>8.623999999999999</v>
      </c>
      <c r="H182" s="68">
        <f t="shared" si="11"/>
        <v>9.917599999999998</v>
      </c>
      <c r="I182" s="70"/>
      <c r="J182" s="70"/>
      <c r="K182" s="71"/>
      <c r="L182" s="70"/>
      <c r="M182" s="242"/>
    </row>
    <row r="183" spans="1:13" ht="15">
      <c r="A183" s="66" t="s">
        <v>137</v>
      </c>
      <c r="B183" s="241" t="s">
        <v>188</v>
      </c>
      <c r="C183" s="67">
        <v>43.12</v>
      </c>
      <c r="D183" s="67">
        <v>10</v>
      </c>
      <c r="E183" s="68">
        <f t="shared" si="9"/>
        <v>4.311999999999999</v>
      </c>
      <c r="F183" s="69">
        <v>2</v>
      </c>
      <c r="G183" s="68">
        <f t="shared" si="10"/>
        <v>8.623999999999999</v>
      </c>
      <c r="H183" s="68">
        <f t="shared" si="11"/>
        <v>9.917599999999998</v>
      </c>
      <c r="I183" s="70"/>
      <c r="J183" s="70"/>
      <c r="K183" s="71"/>
      <c r="L183" s="70"/>
      <c r="M183" s="242"/>
    </row>
    <row r="184" spans="1:13" ht="15">
      <c r="A184" s="66" t="s">
        <v>137</v>
      </c>
      <c r="B184" s="241" t="s">
        <v>189</v>
      </c>
      <c r="C184" s="67">
        <v>43.12</v>
      </c>
      <c r="D184" s="67">
        <v>10</v>
      </c>
      <c r="E184" s="68">
        <f t="shared" si="9"/>
        <v>4.311999999999999</v>
      </c>
      <c r="F184" s="69">
        <v>2</v>
      </c>
      <c r="G184" s="68">
        <f t="shared" si="10"/>
        <v>8.623999999999999</v>
      </c>
      <c r="H184" s="68">
        <f t="shared" si="11"/>
        <v>9.917599999999998</v>
      </c>
      <c r="I184" s="70"/>
      <c r="J184" s="70"/>
      <c r="K184" s="71"/>
      <c r="L184" s="70"/>
      <c r="M184" s="242"/>
    </row>
    <row r="185" spans="1:13" ht="15">
      <c r="A185" s="66" t="s">
        <v>137</v>
      </c>
      <c r="B185" s="241" t="s">
        <v>190</v>
      </c>
      <c r="C185" s="67">
        <v>43.12</v>
      </c>
      <c r="D185" s="67">
        <v>10</v>
      </c>
      <c r="E185" s="68">
        <f t="shared" si="9"/>
        <v>4.311999999999999</v>
      </c>
      <c r="F185" s="69">
        <v>2</v>
      </c>
      <c r="G185" s="68">
        <f t="shared" si="10"/>
        <v>8.623999999999999</v>
      </c>
      <c r="H185" s="68">
        <f t="shared" si="11"/>
        <v>9.917599999999998</v>
      </c>
      <c r="I185" s="70"/>
      <c r="J185" s="70"/>
      <c r="K185" s="71"/>
      <c r="L185" s="70"/>
      <c r="M185" s="242"/>
    </row>
    <row r="186" spans="1:13" ht="15">
      <c r="A186" s="66" t="s">
        <v>137</v>
      </c>
      <c r="B186" s="241" t="s">
        <v>191</v>
      </c>
      <c r="C186" s="67">
        <v>43.12</v>
      </c>
      <c r="D186" s="67">
        <v>10</v>
      </c>
      <c r="E186" s="68">
        <f t="shared" si="9"/>
        <v>4.311999999999999</v>
      </c>
      <c r="F186" s="69">
        <v>2</v>
      </c>
      <c r="G186" s="68">
        <f t="shared" si="10"/>
        <v>8.623999999999999</v>
      </c>
      <c r="H186" s="68">
        <f t="shared" si="11"/>
        <v>9.917599999999998</v>
      </c>
      <c r="I186" s="70"/>
      <c r="J186" s="70"/>
      <c r="K186" s="71"/>
      <c r="L186" s="70"/>
      <c r="M186" s="242"/>
    </row>
    <row r="187" spans="1:13" ht="15">
      <c r="A187" s="66" t="s">
        <v>137</v>
      </c>
      <c r="B187" s="241" t="s">
        <v>192</v>
      </c>
      <c r="C187" s="67">
        <v>43.12</v>
      </c>
      <c r="D187" s="67">
        <v>10</v>
      </c>
      <c r="E187" s="68">
        <f t="shared" si="9"/>
        <v>4.311999999999999</v>
      </c>
      <c r="F187" s="69">
        <v>2</v>
      </c>
      <c r="G187" s="68">
        <f t="shared" si="10"/>
        <v>8.623999999999999</v>
      </c>
      <c r="H187" s="68">
        <f t="shared" si="11"/>
        <v>9.917599999999998</v>
      </c>
      <c r="I187" s="70"/>
      <c r="J187" s="70"/>
      <c r="K187" s="71"/>
      <c r="L187" s="70"/>
      <c r="M187" s="242"/>
    </row>
    <row r="188" spans="1:13" ht="15">
      <c r="A188" s="66" t="s">
        <v>137</v>
      </c>
      <c r="B188" s="241" t="s">
        <v>193</v>
      </c>
      <c r="C188" s="67">
        <v>43.12</v>
      </c>
      <c r="D188" s="67">
        <v>10</v>
      </c>
      <c r="E188" s="68">
        <f t="shared" si="9"/>
        <v>4.311999999999999</v>
      </c>
      <c r="F188" s="69">
        <v>2</v>
      </c>
      <c r="G188" s="68">
        <f t="shared" si="10"/>
        <v>8.623999999999999</v>
      </c>
      <c r="H188" s="68">
        <f aca="true" t="shared" si="12" ref="H188:H215">G188*1.15</f>
        <v>9.917599999999998</v>
      </c>
      <c r="I188" s="70"/>
      <c r="J188" s="70"/>
      <c r="K188" s="71"/>
      <c r="L188" s="70"/>
      <c r="M188" s="242"/>
    </row>
    <row r="189" spans="1:13" ht="15">
      <c r="A189" s="66" t="s">
        <v>137</v>
      </c>
      <c r="B189" s="241" t="s">
        <v>194</v>
      </c>
      <c r="C189" s="67">
        <v>43.12</v>
      </c>
      <c r="D189" s="67">
        <v>10</v>
      </c>
      <c r="E189" s="68">
        <f t="shared" si="9"/>
        <v>4.311999999999999</v>
      </c>
      <c r="F189" s="69">
        <v>2</v>
      </c>
      <c r="G189" s="68">
        <f t="shared" si="10"/>
        <v>8.623999999999999</v>
      </c>
      <c r="H189" s="68">
        <f t="shared" si="12"/>
        <v>9.917599999999998</v>
      </c>
      <c r="I189" s="70"/>
      <c r="J189" s="70"/>
      <c r="K189" s="71"/>
      <c r="L189" s="70"/>
      <c r="M189" s="242"/>
    </row>
    <row r="190" spans="1:13" ht="15">
      <c r="A190" s="66" t="s">
        <v>137</v>
      </c>
      <c r="B190" s="241" t="s">
        <v>195</v>
      </c>
      <c r="C190" s="67">
        <v>43.12</v>
      </c>
      <c r="D190" s="67">
        <v>10</v>
      </c>
      <c r="E190" s="68">
        <f t="shared" si="9"/>
        <v>4.311999999999999</v>
      </c>
      <c r="F190" s="69">
        <v>2</v>
      </c>
      <c r="G190" s="68">
        <f t="shared" si="10"/>
        <v>8.623999999999999</v>
      </c>
      <c r="H190" s="68">
        <f t="shared" si="12"/>
        <v>9.917599999999998</v>
      </c>
      <c r="I190" s="70"/>
      <c r="J190" s="70"/>
      <c r="K190" s="71"/>
      <c r="L190" s="70"/>
      <c r="M190" s="242"/>
    </row>
    <row r="191" spans="1:13" ht="15">
      <c r="A191" s="66" t="s">
        <v>137</v>
      </c>
      <c r="B191" s="241" t="s">
        <v>197</v>
      </c>
      <c r="C191" s="67">
        <v>43.12</v>
      </c>
      <c r="D191" s="67">
        <v>10</v>
      </c>
      <c r="E191" s="68">
        <f t="shared" si="9"/>
        <v>4.311999999999999</v>
      </c>
      <c r="F191" s="69">
        <v>2</v>
      </c>
      <c r="G191" s="68">
        <f t="shared" si="10"/>
        <v>8.623999999999999</v>
      </c>
      <c r="H191" s="68">
        <f t="shared" si="12"/>
        <v>9.917599999999998</v>
      </c>
      <c r="I191" s="70"/>
      <c r="J191" s="70"/>
      <c r="K191" s="71"/>
      <c r="L191" s="70"/>
      <c r="M191" s="242"/>
    </row>
    <row r="192" spans="1:13" ht="15">
      <c r="A192" s="66" t="s">
        <v>137</v>
      </c>
      <c r="B192" s="241" t="s">
        <v>198</v>
      </c>
      <c r="C192" s="67">
        <v>47.04</v>
      </c>
      <c r="D192" s="67">
        <v>10</v>
      </c>
      <c r="E192" s="68">
        <f t="shared" si="9"/>
        <v>4.704</v>
      </c>
      <c r="F192" s="69">
        <v>2</v>
      </c>
      <c r="G192" s="68">
        <f t="shared" si="10"/>
        <v>9.408</v>
      </c>
      <c r="H192" s="68">
        <f t="shared" si="12"/>
        <v>10.819199999999999</v>
      </c>
      <c r="I192" s="70"/>
      <c r="J192" s="70"/>
      <c r="K192" s="71"/>
      <c r="L192" s="70"/>
      <c r="M192" s="242"/>
    </row>
    <row r="193" spans="1:13" ht="15.75" thickBot="1">
      <c r="A193" s="72" t="s">
        <v>137</v>
      </c>
      <c r="B193" s="247" t="s">
        <v>199</v>
      </c>
      <c r="C193" s="73">
        <v>54.88</v>
      </c>
      <c r="D193" s="73">
        <v>10</v>
      </c>
      <c r="E193" s="74">
        <f t="shared" si="9"/>
        <v>5.488</v>
      </c>
      <c r="F193" s="75">
        <v>2</v>
      </c>
      <c r="G193" s="74">
        <f t="shared" si="10"/>
        <v>10.976</v>
      </c>
      <c r="H193" s="74">
        <f t="shared" si="12"/>
        <v>12.6224</v>
      </c>
      <c r="I193" s="76">
        <f>SUM(H181:H193)</f>
        <v>130.95739999999998</v>
      </c>
      <c r="J193" s="76">
        <v>5.2</v>
      </c>
      <c r="K193" s="77">
        <f>J193+I193</f>
        <v>136.15739999999997</v>
      </c>
      <c r="L193" s="76"/>
      <c r="M193" s="248"/>
    </row>
    <row r="194" spans="1:13" ht="15">
      <c r="A194" s="205" t="s">
        <v>9</v>
      </c>
      <c r="B194" s="217" t="s">
        <v>138</v>
      </c>
      <c r="C194" s="206">
        <v>26.46</v>
      </c>
      <c r="D194" s="206">
        <v>10</v>
      </c>
      <c r="E194" s="207">
        <f t="shared" si="9"/>
        <v>2.646</v>
      </c>
      <c r="F194" s="208">
        <v>6</v>
      </c>
      <c r="G194" s="207">
        <f t="shared" si="10"/>
        <v>15.876</v>
      </c>
      <c r="H194" s="207">
        <f t="shared" si="12"/>
        <v>18.257399999999997</v>
      </c>
      <c r="I194" s="204">
        <f>H194</f>
        <v>18.257399999999997</v>
      </c>
      <c r="J194" s="204">
        <f>G194*0.0456</f>
        <v>0.7239456</v>
      </c>
      <c r="K194" s="209">
        <f>I194+J194</f>
        <v>18.981345599999997</v>
      </c>
      <c r="L194" s="204">
        <f>K194/F194</f>
        <v>3.1635575999999994</v>
      </c>
      <c r="M194" s="210"/>
    </row>
    <row r="195" spans="1:13" ht="15">
      <c r="A195" s="37" t="s">
        <v>9</v>
      </c>
      <c r="B195" s="198" t="s">
        <v>142</v>
      </c>
      <c r="C195" s="38">
        <v>42.14</v>
      </c>
      <c r="D195" s="38">
        <v>10</v>
      </c>
      <c r="E195" s="39">
        <f t="shared" si="9"/>
        <v>4.214</v>
      </c>
      <c r="F195" s="40">
        <v>4</v>
      </c>
      <c r="G195" s="39">
        <f t="shared" si="10"/>
        <v>16.856</v>
      </c>
      <c r="H195" s="39">
        <f t="shared" si="12"/>
        <v>19.3844</v>
      </c>
      <c r="I195" s="204">
        <f aca="true" t="shared" si="13" ref="I195:I232">H195</f>
        <v>19.3844</v>
      </c>
      <c r="J195" s="204">
        <f aca="true" t="shared" si="14" ref="J195:J232">G195*0.0456</f>
        <v>0.7686336000000001</v>
      </c>
      <c r="K195" s="209">
        <f aca="true" t="shared" si="15" ref="K195:K232">I195+J195</f>
        <v>20.1530336</v>
      </c>
      <c r="L195" s="204">
        <f aca="true" t="shared" si="16" ref="L195:L232">K195/F195</f>
        <v>5.0382584</v>
      </c>
      <c r="M195" s="199"/>
    </row>
    <row r="196" spans="1:13" ht="15">
      <c r="A196" s="37" t="s">
        <v>9</v>
      </c>
      <c r="B196" s="198" t="s">
        <v>143</v>
      </c>
      <c r="C196" s="38">
        <v>42.14</v>
      </c>
      <c r="D196" s="38">
        <v>10</v>
      </c>
      <c r="E196" s="39">
        <f t="shared" si="9"/>
        <v>4.214</v>
      </c>
      <c r="F196" s="40">
        <v>6</v>
      </c>
      <c r="G196" s="39">
        <f t="shared" si="10"/>
        <v>25.284000000000002</v>
      </c>
      <c r="H196" s="39">
        <f t="shared" si="12"/>
        <v>29.0766</v>
      </c>
      <c r="I196" s="204">
        <f t="shared" si="13"/>
        <v>29.0766</v>
      </c>
      <c r="J196" s="204">
        <f t="shared" si="14"/>
        <v>1.1529504000000002</v>
      </c>
      <c r="K196" s="209">
        <f t="shared" si="15"/>
        <v>30.2295504</v>
      </c>
      <c r="L196" s="204">
        <f t="shared" si="16"/>
        <v>5.0382584</v>
      </c>
      <c r="M196" s="199"/>
    </row>
    <row r="197" spans="1:13" ht="15">
      <c r="A197" s="37" t="s">
        <v>9</v>
      </c>
      <c r="B197" s="198" t="s">
        <v>149</v>
      </c>
      <c r="C197" s="38">
        <v>41.16</v>
      </c>
      <c r="D197" s="38">
        <v>10</v>
      </c>
      <c r="E197" s="39">
        <f aca="true" t="shared" si="17" ref="E197:E257">C197/D197</f>
        <v>4.116</v>
      </c>
      <c r="F197" s="40">
        <v>6</v>
      </c>
      <c r="G197" s="39">
        <f aca="true" t="shared" si="18" ref="G197:G257">E197*F197</f>
        <v>24.695999999999998</v>
      </c>
      <c r="H197" s="39">
        <f t="shared" si="12"/>
        <v>28.400399999999994</v>
      </c>
      <c r="I197" s="204">
        <f t="shared" si="13"/>
        <v>28.400399999999994</v>
      </c>
      <c r="J197" s="204">
        <f t="shared" si="14"/>
        <v>1.1261375999999998</v>
      </c>
      <c r="K197" s="209">
        <f t="shared" si="15"/>
        <v>29.526537599999994</v>
      </c>
      <c r="L197" s="204">
        <f t="shared" si="16"/>
        <v>4.921089599999999</v>
      </c>
      <c r="M197" s="199"/>
    </row>
    <row r="198" spans="1:13" ht="15">
      <c r="A198" s="37" t="s">
        <v>9</v>
      </c>
      <c r="B198" s="198" t="s">
        <v>150</v>
      </c>
      <c r="C198" s="38">
        <v>41.16</v>
      </c>
      <c r="D198" s="38">
        <v>10</v>
      </c>
      <c r="E198" s="39">
        <f t="shared" si="17"/>
        <v>4.116</v>
      </c>
      <c r="F198" s="40">
        <v>4</v>
      </c>
      <c r="G198" s="39">
        <f t="shared" si="18"/>
        <v>16.464</v>
      </c>
      <c r="H198" s="39">
        <f t="shared" si="12"/>
        <v>18.9336</v>
      </c>
      <c r="I198" s="204">
        <f t="shared" si="13"/>
        <v>18.9336</v>
      </c>
      <c r="J198" s="204">
        <f t="shared" si="14"/>
        <v>0.7507583999999999</v>
      </c>
      <c r="K198" s="209">
        <f t="shared" si="15"/>
        <v>19.684358399999997</v>
      </c>
      <c r="L198" s="204">
        <f t="shared" si="16"/>
        <v>4.921089599999999</v>
      </c>
      <c r="M198" s="199"/>
    </row>
    <row r="199" spans="1:13" ht="15">
      <c r="A199" s="37" t="s">
        <v>9</v>
      </c>
      <c r="B199" s="198" t="s">
        <v>151</v>
      </c>
      <c r="C199" s="38">
        <v>41.16</v>
      </c>
      <c r="D199" s="38">
        <v>10</v>
      </c>
      <c r="E199" s="39">
        <f t="shared" si="17"/>
        <v>4.116</v>
      </c>
      <c r="F199" s="40">
        <v>6</v>
      </c>
      <c r="G199" s="39">
        <f t="shared" si="18"/>
        <v>24.695999999999998</v>
      </c>
      <c r="H199" s="39">
        <f t="shared" si="12"/>
        <v>28.400399999999994</v>
      </c>
      <c r="I199" s="204">
        <f t="shared" si="13"/>
        <v>28.400399999999994</v>
      </c>
      <c r="J199" s="204">
        <f t="shared" si="14"/>
        <v>1.1261375999999998</v>
      </c>
      <c r="K199" s="209">
        <f t="shared" si="15"/>
        <v>29.526537599999994</v>
      </c>
      <c r="L199" s="204">
        <f t="shared" si="16"/>
        <v>4.921089599999999</v>
      </c>
      <c r="M199" s="199"/>
    </row>
    <row r="200" spans="1:13" ht="15">
      <c r="A200" s="37" t="s">
        <v>9</v>
      </c>
      <c r="B200" s="198" t="s">
        <v>153</v>
      </c>
      <c r="C200" s="38">
        <v>47.04</v>
      </c>
      <c r="D200" s="38">
        <v>10</v>
      </c>
      <c r="E200" s="39">
        <f t="shared" si="17"/>
        <v>4.704</v>
      </c>
      <c r="F200" s="40">
        <v>1</v>
      </c>
      <c r="G200" s="39">
        <f t="shared" si="18"/>
        <v>4.704</v>
      </c>
      <c r="H200" s="39">
        <f t="shared" si="12"/>
        <v>5.409599999999999</v>
      </c>
      <c r="I200" s="204">
        <f t="shared" si="13"/>
        <v>5.409599999999999</v>
      </c>
      <c r="J200" s="204">
        <f t="shared" si="14"/>
        <v>0.21450239999999998</v>
      </c>
      <c r="K200" s="209">
        <f t="shared" si="15"/>
        <v>5.624102399999999</v>
      </c>
      <c r="L200" s="204">
        <f t="shared" si="16"/>
        <v>5.624102399999999</v>
      </c>
      <c r="M200" s="199"/>
    </row>
    <row r="201" spans="1:13" ht="15">
      <c r="A201" s="37" t="s">
        <v>9</v>
      </c>
      <c r="B201" s="198" t="s">
        <v>154</v>
      </c>
      <c r="C201" s="38">
        <v>47.04</v>
      </c>
      <c r="D201" s="38">
        <v>10</v>
      </c>
      <c r="E201" s="39">
        <f t="shared" si="17"/>
        <v>4.704</v>
      </c>
      <c r="F201" s="40">
        <v>7</v>
      </c>
      <c r="G201" s="39">
        <f t="shared" si="18"/>
        <v>32.928</v>
      </c>
      <c r="H201" s="39">
        <f t="shared" si="12"/>
        <v>37.8672</v>
      </c>
      <c r="I201" s="204">
        <f t="shared" si="13"/>
        <v>37.8672</v>
      </c>
      <c r="J201" s="204">
        <f t="shared" si="14"/>
        <v>1.5015167999999999</v>
      </c>
      <c r="K201" s="209">
        <f t="shared" si="15"/>
        <v>39.368716799999994</v>
      </c>
      <c r="L201" s="204">
        <f t="shared" si="16"/>
        <v>5.624102399999999</v>
      </c>
      <c r="M201" s="199"/>
    </row>
    <row r="202" spans="1:13" ht="15">
      <c r="A202" s="37" t="s">
        <v>9</v>
      </c>
      <c r="B202" s="198" t="s">
        <v>156</v>
      </c>
      <c r="C202" s="38">
        <v>47.04</v>
      </c>
      <c r="D202" s="38">
        <v>10</v>
      </c>
      <c r="E202" s="39">
        <f t="shared" si="17"/>
        <v>4.704</v>
      </c>
      <c r="F202" s="40">
        <v>7</v>
      </c>
      <c r="G202" s="39">
        <f t="shared" si="18"/>
        <v>32.928</v>
      </c>
      <c r="H202" s="39">
        <f t="shared" si="12"/>
        <v>37.8672</v>
      </c>
      <c r="I202" s="204">
        <f t="shared" si="13"/>
        <v>37.8672</v>
      </c>
      <c r="J202" s="204">
        <f t="shared" si="14"/>
        <v>1.5015167999999999</v>
      </c>
      <c r="K202" s="209">
        <f t="shared" si="15"/>
        <v>39.368716799999994</v>
      </c>
      <c r="L202" s="204">
        <f t="shared" si="16"/>
        <v>5.624102399999999</v>
      </c>
      <c r="M202" s="199"/>
    </row>
    <row r="203" spans="1:13" ht="15">
      <c r="A203" s="37" t="s">
        <v>9</v>
      </c>
      <c r="B203" s="198" t="s">
        <v>157</v>
      </c>
      <c r="C203" s="38">
        <v>47.04</v>
      </c>
      <c r="D203" s="38">
        <v>10</v>
      </c>
      <c r="E203" s="39">
        <f t="shared" si="17"/>
        <v>4.704</v>
      </c>
      <c r="F203" s="40">
        <v>4</v>
      </c>
      <c r="G203" s="39">
        <f t="shared" si="18"/>
        <v>18.816</v>
      </c>
      <c r="H203" s="39">
        <f t="shared" si="12"/>
        <v>21.638399999999997</v>
      </c>
      <c r="I203" s="204">
        <f t="shared" si="13"/>
        <v>21.638399999999997</v>
      </c>
      <c r="J203" s="204">
        <f t="shared" si="14"/>
        <v>0.8580095999999999</v>
      </c>
      <c r="K203" s="209">
        <f t="shared" si="15"/>
        <v>22.496409599999996</v>
      </c>
      <c r="L203" s="204">
        <f t="shared" si="16"/>
        <v>5.624102399999999</v>
      </c>
      <c r="M203" s="199"/>
    </row>
    <row r="204" spans="1:13" ht="15">
      <c r="A204" s="37" t="s">
        <v>9</v>
      </c>
      <c r="B204" s="198" t="s">
        <v>160</v>
      </c>
      <c r="C204" s="38">
        <v>47.04</v>
      </c>
      <c r="D204" s="38">
        <v>10</v>
      </c>
      <c r="E204" s="39">
        <f t="shared" si="17"/>
        <v>4.704</v>
      </c>
      <c r="F204" s="40">
        <v>2</v>
      </c>
      <c r="G204" s="39">
        <f t="shared" si="18"/>
        <v>9.408</v>
      </c>
      <c r="H204" s="39">
        <f t="shared" si="12"/>
        <v>10.819199999999999</v>
      </c>
      <c r="I204" s="204">
        <f t="shared" si="13"/>
        <v>10.819199999999999</v>
      </c>
      <c r="J204" s="204">
        <f t="shared" si="14"/>
        <v>0.42900479999999996</v>
      </c>
      <c r="K204" s="209">
        <f t="shared" si="15"/>
        <v>11.248204799999998</v>
      </c>
      <c r="L204" s="204">
        <f t="shared" si="16"/>
        <v>5.624102399999999</v>
      </c>
      <c r="M204" s="199"/>
    </row>
    <row r="205" spans="1:13" ht="15">
      <c r="A205" s="37" t="s">
        <v>9</v>
      </c>
      <c r="B205" s="198" t="s">
        <v>161</v>
      </c>
      <c r="C205" s="38">
        <v>47.04</v>
      </c>
      <c r="D205" s="38">
        <v>10</v>
      </c>
      <c r="E205" s="39">
        <f t="shared" si="17"/>
        <v>4.704</v>
      </c>
      <c r="F205" s="40">
        <v>3</v>
      </c>
      <c r="G205" s="39">
        <f t="shared" si="18"/>
        <v>14.111999999999998</v>
      </c>
      <c r="H205" s="39">
        <f t="shared" si="12"/>
        <v>16.228799999999996</v>
      </c>
      <c r="I205" s="204">
        <f t="shared" si="13"/>
        <v>16.228799999999996</v>
      </c>
      <c r="J205" s="204">
        <f t="shared" si="14"/>
        <v>0.6435072</v>
      </c>
      <c r="K205" s="209">
        <f t="shared" si="15"/>
        <v>16.872307199999995</v>
      </c>
      <c r="L205" s="204">
        <f t="shared" si="16"/>
        <v>5.624102399999998</v>
      </c>
      <c r="M205" s="199"/>
    </row>
    <row r="206" spans="1:13" ht="15">
      <c r="A206" s="37" t="s">
        <v>9</v>
      </c>
      <c r="B206" s="198" t="s">
        <v>162</v>
      </c>
      <c r="C206" s="38">
        <v>47.04</v>
      </c>
      <c r="D206" s="38">
        <v>10</v>
      </c>
      <c r="E206" s="39">
        <f t="shared" si="17"/>
        <v>4.704</v>
      </c>
      <c r="F206" s="40">
        <v>9</v>
      </c>
      <c r="G206" s="39">
        <f t="shared" si="18"/>
        <v>42.336</v>
      </c>
      <c r="H206" s="39">
        <f t="shared" si="12"/>
        <v>48.68639999999999</v>
      </c>
      <c r="I206" s="204">
        <f t="shared" si="13"/>
        <v>48.68639999999999</v>
      </c>
      <c r="J206" s="204">
        <f t="shared" si="14"/>
        <v>1.9305216</v>
      </c>
      <c r="K206" s="209">
        <f t="shared" si="15"/>
        <v>50.61692159999999</v>
      </c>
      <c r="L206" s="204">
        <f t="shared" si="16"/>
        <v>5.624102399999999</v>
      </c>
      <c r="M206" s="199"/>
    </row>
    <row r="207" spans="1:13" ht="15">
      <c r="A207" s="37" t="s">
        <v>9</v>
      </c>
      <c r="B207" s="198" t="s">
        <v>165</v>
      </c>
      <c r="C207" s="38">
        <v>47.04</v>
      </c>
      <c r="D207" s="38">
        <v>10</v>
      </c>
      <c r="E207" s="39">
        <f t="shared" si="17"/>
        <v>4.704</v>
      </c>
      <c r="F207" s="40">
        <v>4</v>
      </c>
      <c r="G207" s="39">
        <f t="shared" si="18"/>
        <v>18.816</v>
      </c>
      <c r="H207" s="39">
        <f t="shared" si="12"/>
        <v>21.638399999999997</v>
      </c>
      <c r="I207" s="204">
        <f t="shared" si="13"/>
        <v>21.638399999999997</v>
      </c>
      <c r="J207" s="204">
        <f t="shared" si="14"/>
        <v>0.8580095999999999</v>
      </c>
      <c r="K207" s="209">
        <f t="shared" si="15"/>
        <v>22.496409599999996</v>
      </c>
      <c r="L207" s="204">
        <f t="shared" si="16"/>
        <v>5.624102399999999</v>
      </c>
      <c r="M207" s="199"/>
    </row>
    <row r="208" spans="1:13" ht="15">
      <c r="A208" s="37" t="s">
        <v>9</v>
      </c>
      <c r="B208" s="198" t="s">
        <v>166</v>
      </c>
      <c r="C208" s="38">
        <v>47.04</v>
      </c>
      <c r="D208" s="38">
        <v>10</v>
      </c>
      <c r="E208" s="39">
        <f t="shared" si="17"/>
        <v>4.704</v>
      </c>
      <c r="F208" s="40">
        <v>4</v>
      </c>
      <c r="G208" s="39">
        <f t="shared" si="18"/>
        <v>18.816</v>
      </c>
      <c r="H208" s="39">
        <f t="shared" si="12"/>
        <v>21.638399999999997</v>
      </c>
      <c r="I208" s="204">
        <f t="shared" si="13"/>
        <v>21.638399999999997</v>
      </c>
      <c r="J208" s="204">
        <f t="shared" si="14"/>
        <v>0.8580095999999999</v>
      </c>
      <c r="K208" s="209">
        <f t="shared" si="15"/>
        <v>22.496409599999996</v>
      </c>
      <c r="L208" s="204">
        <f t="shared" si="16"/>
        <v>5.624102399999999</v>
      </c>
      <c r="M208" s="199"/>
    </row>
    <row r="209" spans="1:13" ht="15">
      <c r="A209" s="37" t="s">
        <v>9</v>
      </c>
      <c r="B209" s="198" t="s">
        <v>167</v>
      </c>
      <c r="C209" s="38">
        <v>47.04</v>
      </c>
      <c r="D209" s="38">
        <v>10</v>
      </c>
      <c r="E209" s="39">
        <f t="shared" si="17"/>
        <v>4.704</v>
      </c>
      <c r="F209" s="40">
        <v>6</v>
      </c>
      <c r="G209" s="39">
        <f t="shared" si="18"/>
        <v>28.223999999999997</v>
      </c>
      <c r="H209" s="39">
        <f t="shared" si="12"/>
        <v>32.45759999999999</v>
      </c>
      <c r="I209" s="204">
        <f t="shared" si="13"/>
        <v>32.45759999999999</v>
      </c>
      <c r="J209" s="204">
        <f t="shared" si="14"/>
        <v>1.2870144</v>
      </c>
      <c r="K209" s="209">
        <f t="shared" si="15"/>
        <v>33.74461439999999</v>
      </c>
      <c r="L209" s="204">
        <f t="shared" si="16"/>
        <v>5.624102399999998</v>
      </c>
      <c r="M209" s="199"/>
    </row>
    <row r="210" spans="1:13" ht="15">
      <c r="A210" s="37" t="s">
        <v>9</v>
      </c>
      <c r="B210" s="198" t="s">
        <v>252</v>
      </c>
      <c r="C210" s="38">
        <v>47.04</v>
      </c>
      <c r="D210" s="38">
        <v>10</v>
      </c>
      <c r="E210" s="39">
        <f t="shared" si="17"/>
        <v>4.704</v>
      </c>
      <c r="F210" s="40">
        <v>6</v>
      </c>
      <c r="G210" s="39">
        <f t="shared" si="18"/>
        <v>28.223999999999997</v>
      </c>
      <c r="H210" s="39">
        <f t="shared" si="12"/>
        <v>32.45759999999999</v>
      </c>
      <c r="I210" s="204">
        <f t="shared" si="13"/>
        <v>32.45759999999999</v>
      </c>
      <c r="J210" s="204">
        <f t="shared" si="14"/>
        <v>1.2870144</v>
      </c>
      <c r="K210" s="209">
        <f t="shared" si="15"/>
        <v>33.74461439999999</v>
      </c>
      <c r="L210" s="204">
        <f t="shared" si="16"/>
        <v>5.624102399999998</v>
      </c>
      <c r="M210" s="199"/>
    </row>
    <row r="211" spans="1:13" ht="15">
      <c r="A211" s="37" t="s">
        <v>9</v>
      </c>
      <c r="B211" s="198" t="s">
        <v>170</v>
      </c>
      <c r="C211" s="38">
        <v>47.04</v>
      </c>
      <c r="D211" s="38">
        <v>10</v>
      </c>
      <c r="E211" s="39">
        <f t="shared" si="17"/>
        <v>4.704</v>
      </c>
      <c r="F211" s="40">
        <v>3</v>
      </c>
      <c r="G211" s="39">
        <f t="shared" si="18"/>
        <v>14.111999999999998</v>
      </c>
      <c r="H211" s="39">
        <f t="shared" si="12"/>
        <v>16.228799999999996</v>
      </c>
      <c r="I211" s="204">
        <f t="shared" si="13"/>
        <v>16.228799999999996</v>
      </c>
      <c r="J211" s="204">
        <f t="shared" si="14"/>
        <v>0.6435072</v>
      </c>
      <c r="K211" s="209">
        <f t="shared" si="15"/>
        <v>16.872307199999995</v>
      </c>
      <c r="L211" s="204">
        <f t="shared" si="16"/>
        <v>5.624102399999998</v>
      </c>
      <c r="M211" s="199"/>
    </row>
    <row r="212" spans="1:13" ht="15">
      <c r="A212" s="37" t="s">
        <v>9</v>
      </c>
      <c r="B212" s="198" t="s">
        <v>171</v>
      </c>
      <c r="C212" s="38">
        <v>205.8</v>
      </c>
      <c r="D212" s="38">
        <v>10</v>
      </c>
      <c r="E212" s="39">
        <f t="shared" si="17"/>
        <v>20.580000000000002</v>
      </c>
      <c r="F212" s="40">
        <v>5</v>
      </c>
      <c r="G212" s="39">
        <f t="shared" si="18"/>
        <v>102.9</v>
      </c>
      <c r="H212" s="39">
        <f t="shared" si="12"/>
        <v>118.335</v>
      </c>
      <c r="I212" s="204">
        <f t="shared" si="13"/>
        <v>118.335</v>
      </c>
      <c r="J212" s="204">
        <f t="shared" si="14"/>
        <v>4.692240000000001</v>
      </c>
      <c r="K212" s="209">
        <f t="shared" si="15"/>
        <v>123.02723999999999</v>
      </c>
      <c r="L212" s="204">
        <f t="shared" si="16"/>
        <v>24.605448</v>
      </c>
      <c r="M212" s="199"/>
    </row>
    <row r="213" spans="1:13" ht="15">
      <c r="A213" s="37" t="s">
        <v>9</v>
      </c>
      <c r="B213" s="198" t="s">
        <v>172</v>
      </c>
      <c r="C213" s="38">
        <v>112.7</v>
      </c>
      <c r="D213" s="38">
        <v>20</v>
      </c>
      <c r="E213" s="39">
        <f t="shared" si="17"/>
        <v>5.635</v>
      </c>
      <c r="F213" s="40">
        <v>5</v>
      </c>
      <c r="G213" s="39">
        <f t="shared" si="18"/>
        <v>28.174999999999997</v>
      </c>
      <c r="H213" s="39">
        <f t="shared" si="12"/>
        <v>32.40125</v>
      </c>
      <c r="I213" s="204">
        <f t="shared" si="13"/>
        <v>32.40125</v>
      </c>
      <c r="J213" s="204">
        <f t="shared" si="14"/>
        <v>1.2847799999999998</v>
      </c>
      <c r="K213" s="209">
        <f t="shared" si="15"/>
        <v>33.686029999999995</v>
      </c>
      <c r="L213" s="204">
        <f t="shared" si="16"/>
        <v>6.737205999999999</v>
      </c>
      <c r="M213" s="199"/>
    </row>
    <row r="214" spans="1:13" ht="15">
      <c r="A214" s="37" t="s">
        <v>9</v>
      </c>
      <c r="B214" s="198" t="s">
        <v>173</v>
      </c>
      <c r="C214" s="38">
        <v>112.7</v>
      </c>
      <c r="D214" s="38">
        <v>20</v>
      </c>
      <c r="E214" s="39">
        <f t="shared" si="17"/>
        <v>5.635</v>
      </c>
      <c r="F214" s="40">
        <v>5</v>
      </c>
      <c r="G214" s="39">
        <f t="shared" si="18"/>
        <v>28.174999999999997</v>
      </c>
      <c r="H214" s="39">
        <f t="shared" si="12"/>
        <v>32.40125</v>
      </c>
      <c r="I214" s="204">
        <f t="shared" si="13"/>
        <v>32.40125</v>
      </c>
      <c r="J214" s="204">
        <f t="shared" si="14"/>
        <v>1.2847799999999998</v>
      </c>
      <c r="K214" s="209">
        <f t="shared" si="15"/>
        <v>33.686029999999995</v>
      </c>
      <c r="L214" s="204">
        <f t="shared" si="16"/>
        <v>6.737205999999999</v>
      </c>
      <c r="M214" s="199"/>
    </row>
    <row r="215" spans="1:13" ht="15">
      <c r="A215" s="37" t="s">
        <v>9</v>
      </c>
      <c r="B215" s="198" t="s">
        <v>175</v>
      </c>
      <c r="C215" s="38">
        <v>342.02</v>
      </c>
      <c r="D215" s="38">
        <v>80</v>
      </c>
      <c r="E215" s="39">
        <f t="shared" si="17"/>
        <v>4.27525</v>
      </c>
      <c r="F215" s="40">
        <v>30</v>
      </c>
      <c r="G215" s="39">
        <f t="shared" si="18"/>
        <v>128.2575</v>
      </c>
      <c r="H215" s="39">
        <f t="shared" si="12"/>
        <v>147.49612499999998</v>
      </c>
      <c r="I215" s="204">
        <f t="shared" si="13"/>
        <v>147.49612499999998</v>
      </c>
      <c r="J215" s="204">
        <f t="shared" si="14"/>
        <v>5.848542</v>
      </c>
      <c r="K215" s="209">
        <f t="shared" si="15"/>
        <v>153.344667</v>
      </c>
      <c r="L215" s="204">
        <f t="shared" si="16"/>
        <v>5.1114888999999994</v>
      </c>
      <c r="M215" s="199"/>
    </row>
    <row r="216" spans="1:13" ht="15">
      <c r="A216" s="37" t="s">
        <v>9</v>
      </c>
      <c r="B216" s="198" t="s">
        <v>134</v>
      </c>
      <c r="C216" s="38">
        <v>367.5</v>
      </c>
      <c r="D216" s="38">
        <v>10</v>
      </c>
      <c r="E216" s="39">
        <f t="shared" si="17"/>
        <v>36.75</v>
      </c>
      <c r="F216" s="40">
        <v>10</v>
      </c>
      <c r="G216" s="39">
        <f t="shared" si="18"/>
        <v>367.5</v>
      </c>
      <c r="H216" s="39">
        <f aca="true" t="shared" si="19" ref="H216:H247">G216*1.15</f>
        <v>422.62499999999994</v>
      </c>
      <c r="I216" s="204">
        <f t="shared" si="13"/>
        <v>422.62499999999994</v>
      </c>
      <c r="J216" s="204">
        <f t="shared" si="14"/>
        <v>16.758</v>
      </c>
      <c r="K216" s="209">
        <f t="shared" si="15"/>
        <v>439.3829999999999</v>
      </c>
      <c r="L216" s="204">
        <f t="shared" si="16"/>
        <v>43.93829999999999</v>
      </c>
      <c r="M216" s="199"/>
    </row>
    <row r="217" spans="1:13" ht="15">
      <c r="A217" s="37" t="s">
        <v>9</v>
      </c>
      <c r="B217" s="198" t="s">
        <v>257</v>
      </c>
      <c r="C217" s="38">
        <v>220</v>
      </c>
      <c r="D217" s="38">
        <v>10</v>
      </c>
      <c r="E217" s="39">
        <f t="shared" si="17"/>
        <v>22</v>
      </c>
      <c r="F217" s="40">
        <v>4</v>
      </c>
      <c r="G217" s="39">
        <f t="shared" si="18"/>
        <v>88</v>
      </c>
      <c r="H217" s="39">
        <f t="shared" si="19"/>
        <v>101.19999999999999</v>
      </c>
      <c r="I217" s="204">
        <f t="shared" si="13"/>
        <v>101.19999999999999</v>
      </c>
      <c r="J217" s="204">
        <f t="shared" si="14"/>
        <v>4.0128</v>
      </c>
      <c r="K217" s="209">
        <f t="shared" si="15"/>
        <v>105.21279999999999</v>
      </c>
      <c r="L217" s="204">
        <f t="shared" si="16"/>
        <v>26.303199999999997</v>
      </c>
      <c r="M217" s="199"/>
    </row>
    <row r="218" spans="1:13" ht="15">
      <c r="A218" s="37" t="s">
        <v>9</v>
      </c>
      <c r="B218" s="198" t="s">
        <v>177</v>
      </c>
      <c r="C218" s="38">
        <v>215.6</v>
      </c>
      <c r="D218" s="38">
        <v>10</v>
      </c>
      <c r="E218" s="39">
        <f t="shared" si="17"/>
        <v>21.56</v>
      </c>
      <c r="F218" s="40">
        <v>4</v>
      </c>
      <c r="G218" s="39">
        <f t="shared" si="18"/>
        <v>86.24</v>
      </c>
      <c r="H218" s="39">
        <f t="shared" si="19"/>
        <v>99.17599999999999</v>
      </c>
      <c r="I218" s="204">
        <f t="shared" si="13"/>
        <v>99.17599999999999</v>
      </c>
      <c r="J218" s="204">
        <f t="shared" si="14"/>
        <v>3.932544</v>
      </c>
      <c r="K218" s="209">
        <f t="shared" si="15"/>
        <v>103.108544</v>
      </c>
      <c r="L218" s="204">
        <f t="shared" si="16"/>
        <v>25.777136</v>
      </c>
      <c r="M218" s="199"/>
    </row>
    <row r="219" spans="1:13" ht="15">
      <c r="A219" s="37" t="s">
        <v>9</v>
      </c>
      <c r="B219" s="198" t="s">
        <v>180</v>
      </c>
      <c r="C219" s="38">
        <v>318.5</v>
      </c>
      <c r="D219" s="38">
        <v>60</v>
      </c>
      <c r="E219" s="39">
        <f t="shared" si="17"/>
        <v>5.308333333333334</v>
      </c>
      <c r="F219" s="40">
        <v>50</v>
      </c>
      <c r="G219" s="39">
        <f t="shared" si="18"/>
        <v>265.4166666666667</v>
      </c>
      <c r="H219" s="39">
        <f t="shared" si="19"/>
        <v>305.2291666666667</v>
      </c>
      <c r="I219" s="204">
        <f t="shared" si="13"/>
        <v>305.2291666666667</v>
      </c>
      <c r="J219" s="204">
        <f t="shared" si="14"/>
        <v>12.103000000000002</v>
      </c>
      <c r="K219" s="209">
        <f t="shared" si="15"/>
        <v>317.3321666666667</v>
      </c>
      <c r="L219" s="204">
        <f t="shared" si="16"/>
        <v>6.346643333333334</v>
      </c>
      <c r="M219" s="199"/>
    </row>
    <row r="220" spans="1:13" ht="15">
      <c r="A220" s="37" t="s">
        <v>9</v>
      </c>
      <c r="B220" s="198" t="s">
        <v>185</v>
      </c>
      <c r="C220" s="38">
        <v>230.3</v>
      </c>
      <c r="D220" s="38">
        <v>1</v>
      </c>
      <c r="E220" s="39">
        <f t="shared" si="17"/>
        <v>230.3</v>
      </c>
      <c r="F220" s="40">
        <v>0.5</v>
      </c>
      <c r="G220" s="39">
        <f t="shared" si="18"/>
        <v>115.15</v>
      </c>
      <c r="H220" s="39">
        <f t="shared" si="19"/>
        <v>132.42249999999999</v>
      </c>
      <c r="I220" s="204">
        <f t="shared" si="13"/>
        <v>132.42249999999999</v>
      </c>
      <c r="J220" s="204">
        <f t="shared" si="14"/>
        <v>5.25084</v>
      </c>
      <c r="K220" s="209">
        <f t="shared" si="15"/>
        <v>137.67334</v>
      </c>
      <c r="L220" s="204">
        <f t="shared" si="16"/>
        <v>275.34668</v>
      </c>
      <c r="M220" s="199"/>
    </row>
    <row r="221" spans="1:13" ht="15">
      <c r="A221" s="37" t="s">
        <v>9</v>
      </c>
      <c r="B221" s="198" t="s">
        <v>186</v>
      </c>
      <c r="C221" s="38">
        <v>36.26</v>
      </c>
      <c r="D221" s="38">
        <v>10</v>
      </c>
      <c r="E221" s="39">
        <f t="shared" si="17"/>
        <v>3.626</v>
      </c>
      <c r="F221" s="40">
        <v>4</v>
      </c>
      <c r="G221" s="39">
        <f t="shared" si="18"/>
        <v>14.504</v>
      </c>
      <c r="H221" s="39">
        <f t="shared" si="19"/>
        <v>16.679599999999997</v>
      </c>
      <c r="I221" s="204">
        <f t="shared" si="13"/>
        <v>16.679599999999997</v>
      </c>
      <c r="J221" s="204">
        <f t="shared" si="14"/>
        <v>0.6613824</v>
      </c>
      <c r="K221" s="209">
        <f t="shared" si="15"/>
        <v>17.340982399999998</v>
      </c>
      <c r="L221" s="204">
        <f t="shared" si="16"/>
        <v>4.3352455999999995</v>
      </c>
      <c r="M221" s="199"/>
    </row>
    <row r="222" spans="1:13" ht="15">
      <c r="A222" s="37" t="s">
        <v>9</v>
      </c>
      <c r="B222" s="198" t="s">
        <v>190</v>
      </c>
      <c r="C222" s="38">
        <v>43.12</v>
      </c>
      <c r="D222" s="38">
        <v>10</v>
      </c>
      <c r="E222" s="39">
        <f t="shared" si="17"/>
        <v>4.311999999999999</v>
      </c>
      <c r="F222" s="40">
        <v>4</v>
      </c>
      <c r="G222" s="39">
        <f t="shared" si="18"/>
        <v>17.247999999999998</v>
      </c>
      <c r="H222" s="39">
        <f t="shared" si="19"/>
        <v>19.835199999999997</v>
      </c>
      <c r="I222" s="204">
        <f t="shared" si="13"/>
        <v>19.835199999999997</v>
      </c>
      <c r="J222" s="204">
        <f t="shared" si="14"/>
        <v>0.7865087999999999</v>
      </c>
      <c r="K222" s="209">
        <f t="shared" si="15"/>
        <v>20.621708799999997</v>
      </c>
      <c r="L222" s="204">
        <f t="shared" si="16"/>
        <v>5.155427199999999</v>
      </c>
      <c r="M222" s="199"/>
    </row>
    <row r="223" spans="1:13" ht="15">
      <c r="A223" s="37" t="s">
        <v>9</v>
      </c>
      <c r="B223" s="198" t="s">
        <v>191</v>
      </c>
      <c r="C223" s="38">
        <v>43.12</v>
      </c>
      <c r="D223" s="38">
        <v>10</v>
      </c>
      <c r="E223" s="39">
        <f t="shared" si="17"/>
        <v>4.311999999999999</v>
      </c>
      <c r="F223" s="40">
        <v>4</v>
      </c>
      <c r="G223" s="39">
        <f t="shared" si="18"/>
        <v>17.247999999999998</v>
      </c>
      <c r="H223" s="39">
        <f t="shared" si="19"/>
        <v>19.835199999999997</v>
      </c>
      <c r="I223" s="204">
        <f t="shared" si="13"/>
        <v>19.835199999999997</v>
      </c>
      <c r="J223" s="204">
        <f t="shared" si="14"/>
        <v>0.7865087999999999</v>
      </c>
      <c r="K223" s="209">
        <f t="shared" si="15"/>
        <v>20.621708799999997</v>
      </c>
      <c r="L223" s="204">
        <f t="shared" si="16"/>
        <v>5.155427199999999</v>
      </c>
      <c r="M223" s="199"/>
    </row>
    <row r="224" spans="1:13" ht="15">
      <c r="A224" s="37" t="s">
        <v>9</v>
      </c>
      <c r="B224" s="198" t="s">
        <v>192</v>
      </c>
      <c r="C224" s="38">
        <v>43.12</v>
      </c>
      <c r="D224" s="38">
        <v>10</v>
      </c>
      <c r="E224" s="39">
        <f t="shared" si="17"/>
        <v>4.311999999999999</v>
      </c>
      <c r="F224" s="40">
        <v>4</v>
      </c>
      <c r="G224" s="39">
        <f t="shared" si="18"/>
        <v>17.247999999999998</v>
      </c>
      <c r="H224" s="39">
        <f t="shared" si="19"/>
        <v>19.835199999999997</v>
      </c>
      <c r="I224" s="204">
        <f t="shared" si="13"/>
        <v>19.835199999999997</v>
      </c>
      <c r="J224" s="204">
        <f t="shared" si="14"/>
        <v>0.7865087999999999</v>
      </c>
      <c r="K224" s="209">
        <f t="shared" si="15"/>
        <v>20.621708799999997</v>
      </c>
      <c r="L224" s="204">
        <f t="shared" si="16"/>
        <v>5.155427199999999</v>
      </c>
      <c r="M224" s="199"/>
    </row>
    <row r="225" spans="1:13" ht="15">
      <c r="A225" s="37" t="s">
        <v>9</v>
      </c>
      <c r="B225" s="198" t="s">
        <v>193</v>
      </c>
      <c r="C225" s="38">
        <v>43.12</v>
      </c>
      <c r="D225" s="38">
        <v>10</v>
      </c>
      <c r="E225" s="39">
        <f t="shared" si="17"/>
        <v>4.311999999999999</v>
      </c>
      <c r="F225" s="40">
        <v>4</v>
      </c>
      <c r="G225" s="39">
        <f t="shared" si="18"/>
        <v>17.247999999999998</v>
      </c>
      <c r="H225" s="39">
        <f t="shared" si="19"/>
        <v>19.835199999999997</v>
      </c>
      <c r="I225" s="204">
        <f t="shared" si="13"/>
        <v>19.835199999999997</v>
      </c>
      <c r="J225" s="204">
        <f t="shared" si="14"/>
        <v>0.7865087999999999</v>
      </c>
      <c r="K225" s="209">
        <f t="shared" si="15"/>
        <v>20.621708799999997</v>
      </c>
      <c r="L225" s="204">
        <f t="shared" si="16"/>
        <v>5.155427199999999</v>
      </c>
      <c r="M225" s="199"/>
    </row>
    <row r="226" spans="1:13" ht="15">
      <c r="A226" s="37" t="s">
        <v>9</v>
      </c>
      <c r="B226" s="198" t="s">
        <v>194</v>
      </c>
      <c r="C226" s="38">
        <v>43.12</v>
      </c>
      <c r="D226" s="38">
        <v>10</v>
      </c>
      <c r="E226" s="39">
        <f t="shared" si="17"/>
        <v>4.311999999999999</v>
      </c>
      <c r="F226" s="40">
        <v>6</v>
      </c>
      <c r="G226" s="39">
        <f t="shared" si="18"/>
        <v>25.871999999999996</v>
      </c>
      <c r="H226" s="39">
        <f t="shared" si="19"/>
        <v>29.752799999999993</v>
      </c>
      <c r="I226" s="204">
        <f t="shared" si="13"/>
        <v>29.752799999999993</v>
      </c>
      <c r="J226" s="204">
        <f t="shared" si="14"/>
        <v>1.1797631999999998</v>
      </c>
      <c r="K226" s="209">
        <f t="shared" si="15"/>
        <v>30.932563199999993</v>
      </c>
      <c r="L226" s="204">
        <f t="shared" si="16"/>
        <v>5.155427199999999</v>
      </c>
      <c r="M226" s="199"/>
    </row>
    <row r="227" spans="1:13" ht="15">
      <c r="A227" s="37" t="s">
        <v>9</v>
      </c>
      <c r="B227" s="198" t="s">
        <v>197</v>
      </c>
      <c r="C227" s="38">
        <v>43.12</v>
      </c>
      <c r="D227" s="38">
        <v>10</v>
      </c>
      <c r="E227" s="39">
        <f t="shared" si="17"/>
        <v>4.311999999999999</v>
      </c>
      <c r="F227" s="40">
        <v>4</v>
      </c>
      <c r="G227" s="39">
        <f t="shared" si="18"/>
        <v>17.247999999999998</v>
      </c>
      <c r="H227" s="39">
        <f t="shared" si="19"/>
        <v>19.835199999999997</v>
      </c>
      <c r="I227" s="204">
        <f t="shared" si="13"/>
        <v>19.835199999999997</v>
      </c>
      <c r="J227" s="204">
        <f t="shared" si="14"/>
        <v>0.7865087999999999</v>
      </c>
      <c r="K227" s="209">
        <f t="shared" si="15"/>
        <v>20.621708799999997</v>
      </c>
      <c r="L227" s="204">
        <f t="shared" si="16"/>
        <v>5.155427199999999</v>
      </c>
      <c r="M227" s="199"/>
    </row>
    <row r="228" spans="1:13" ht="15">
      <c r="A228" s="37" t="s">
        <v>9</v>
      </c>
      <c r="B228" s="198" t="s">
        <v>198</v>
      </c>
      <c r="C228" s="38">
        <v>47.04</v>
      </c>
      <c r="D228" s="38">
        <v>10</v>
      </c>
      <c r="E228" s="39">
        <f t="shared" si="17"/>
        <v>4.704</v>
      </c>
      <c r="F228" s="40">
        <v>4</v>
      </c>
      <c r="G228" s="39">
        <f t="shared" si="18"/>
        <v>18.816</v>
      </c>
      <c r="H228" s="39">
        <f t="shared" si="19"/>
        <v>21.638399999999997</v>
      </c>
      <c r="I228" s="204">
        <f t="shared" si="13"/>
        <v>21.638399999999997</v>
      </c>
      <c r="J228" s="204">
        <f t="shared" si="14"/>
        <v>0.8580095999999999</v>
      </c>
      <c r="K228" s="209">
        <f t="shared" si="15"/>
        <v>22.496409599999996</v>
      </c>
      <c r="L228" s="204">
        <f t="shared" si="16"/>
        <v>5.624102399999999</v>
      </c>
      <c r="M228" s="199"/>
    </row>
    <row r="229" spans="1:13" ht="15">
      <c r="A229" s="37" t="s">
        <v>9</v>
      </c>
      <c r="B229" s="198" t="s">
        <v>200</v>
      </c>
      <c r="C229" s="38">
        <v>54.88</v>
      </c>
      <c r="D229" s="38">
        <v>10</v>
      </c>
      <c r="E229" s="39">
        <f t="shared" si="17"/>
        <v>5.488</v>
      </c>
      <c r="F229" s="40">
        <v>1</v>
      </c>
      <c r="G229" s="39">
        <f t="shared" si="18"/>
        <v>5.488</v>
      </c>
      <c r="H229" s="39">
        <f t="shared" si="19"/>
        <v>6.3112</v>
      </c>
      <c r="I229" s="204">
        <f t="shared" si="13"/>
        <v>6.3112</v>
      </c>
      <c r="J229" s="204">
        <f t="shared" si="14"/>
        <v>0.25025280000000005</v>
      </c>
      <c r="K229" s="209">
        <f t="shared" si="15"/>
        <v>6.5614528000000005</v>
      </c>
      <c r="L229" s="204">
        <f t="shared" si="16"/>
        <v>6.5614528000000005</v>
      </c>
      <c r="M229" s="199"/>
    </row>
    <row r="230" spans="1:13" ht="15">
      <c r="A230" s="37" t="s">
        <v>9</v>
      </c>
      <c r="B230" s="198" t="s">
        <v>246</v>
      </c>
      <c r="C230" s="38">
        <v>112.7</v>
      </c>
      <c r="D230" s="38">
        <v>1</v>
      </c>
      <c r="E230" s="39">
        <f t="shared" si="17"/>
        <v>112.7</v>
      </c>
      <c r="F230" s="40">
        <v>0.5</v>
      </c>
      <c r="G230" s="39">
        <f t="shared" si="18"/>
        <v>56.35</v>
      </c>
      <c r="H230" s="39">
        <f t="shared" si="19"/>
        <v>64.8025</v>
      </c>
      <c r="I230" s="204">
        <f t="shared" si="13"/>
        <v>64.8025</v>
      </c>
      <c r="J230" s="204">
        <f t="shared" si="14"/>
        <v>2.56956</v>
      </c>
      <c r="K230" s="209">
        <f t="shared" si="15"/>
        <v>67.37205999999999</v>
      </c>
      <c r="L230" s="204">
        <f t="shared" si="16"/>
        <v>134.74411999999998</v>
      </c>
      <c r="M230" s="199"/>
    </row>
    <row r="231" spans="1:13" ht="15">
      <c r="A231" s="37" t="s">
        <v>9</v>
      </c>
      <c r="B231" s="198" t="s">
        <v>247</v>
      </c>
      <c r="C231" s="38">
        <v>112.7</v>
      </c>
      <c r="D231" s="38">
        <v>1</v>
      </c>
      <c r="E231" s="39">
        <f t="shared" si="17"/>
        <v>112.7</v>
      </c>
      <c r="F231" s="40">
        <v>0.5</v>
      </c>
      <c r="G231" s="39">
        <f t="shared" si="18"/>
        <v>56.35</v>
      </c>
      <c r="H231" s="39">
        <f t="shared" si="19"/>
        <v>64.8025</v>
      </c>
      <c r="I231" s="204">
        <f t="shared" si="13"/>
        <v>64.8025</v>
      </c>
      <c r="J231" s="204">
        <f t="shared" si="14"/>
        <v>2.56956</v>
      </c>
      <c r="K231" s="209">
        <f t="shared" si="15"/>
        <v>67.37205999999999</v>
      </c>
      <c r="L231" s="204">
        <f t="shared" si="16"/>
        <v>134.74411999999998</v>
      </c>
      <c r="M231" s="199"/>
    </row>
    <row r="232" spans="1:13" ht="15.75" thickBot="1">
      <c r="A232" s="218" t="s">
        <v>9</v>
      </c>
      <c r="B232" s="219" t="s">
        <v>256</v>
      </c>
      <c r="C232" s="220">
        <v>115.64</v>
      </c>
      <c r="D232" s="220">
        <v>25</v>
      </c>
      <c r="E232" s="221">
        <f t="shared" si="17"/>
        <v>4.6256</v>
      </c>
      <c r="F232" s="222">
        <v>20</v>
      </c>
      <c r="G232" s="221">
        <f t="shared" si="18"/>
        <v>92.512</v>
      </c>
      <c r="H232" s="221">
        <f t="shared" si="19"/>
        <v>106.38879999999999</v>
      </c>
      <c r="I232" s="204">
        <f t="shared" si="13"/>
        <v>106.38879999999999</v>
      </c>
      <c r="J232" s="204">
        <f t="shared" si="14"/>
        <v>4.218547200000001</v>
      </c>
      <c r="K232" s="209">
        <f t="shared" si="15"/>
        <v>110.60734719999999</v>
      </c>
      <c r="L232" s="204">
        <f t="shared" si="16"/>
        <v>5.53036736</v>
      </c>
      <c r="M232" s="223"/>
    </row>
    <row r="233" spans="1:13" ht="15">
      <c r="A233" s="141" t="s">
        <v>221</v>
      </c>
      <c r="B233" s="224" t="s">
        <v>220</v>
      </c>
      <c r="C233" s="43">
        <v>52.92</v>
      </c>
      <c r="D233" s="43">
        <v>1</v>
      </c>
      <c r="E233" s="44">
        <f t="shared" si="17"/>
        <v>52.92</v>
      </c>
      <c r="F233" s="45">
        <v>1</v>
      </c>
      <c r="G233" s="44">
        <f t="shared" si="18"/>
        <v>52.92</v>
      </c>
      <c r="H233" s="44">
        <f t="shared" si="19"/>
        <v>60.858</v>
      </c>
      <c r="I233" s="46"/>
      <c r="J233" s="46"/>
      <c r="K233" s="47"/>
      <c r="L233" s="46"/>
      <c r="M233" s="225"/>
    </row>
    <row r="234" spans="1:13" ht="15">
      <c r="A234" s="48" t="s">
        <v>221</v>
      </c>
      <c r="B234" s="230" t="s">
        <v>222</v>
      </c>
      <c r="C234" s="49">
        <v>52.92</v>
      </c>
      <c r="D234" s="49">
        <v>1</v>
      </c>
      <c r="E234" s="50">
        <f t="shared" si="17"/>
        <v>52.92</v>
      </c>
      <c r="F234" s="51">
        <v>1</v>
      </c>
      <c r="G234" s="50">
        <f t="shared" si="18"/>
        <v>52.92</v>
      </c>
      <c r="H234" s="50">
        <f t="shared" si="19"/>
        <v>60.858</v>
      </c>
      <c r="I234" s="52"/>
      <c r="J234" s="52"/>
      <c r="K234" s="53"/>
      <c r="L234" s="52"/>
      <c r="M234" s="231"/>
    </row>
    <row r="235" spans="1:13" ht="15.75" thickBot="1">
      <c r="A235" s="142" t="s">
        <v>221</v>
      </c>
      <c r="B235" s="234" t="s">
        <v>223</v>
      </c>
      <c r="C235" s="84">
        <v>40.18</v>
      </c>
      <c r="D235" s="84">
        <v>1</v>
      </c>
      <c r="E235" s="85">
        <f t="shared" si="17"/>
        <v>40.18</v>
      </c>
      <c r="F235" s="86">
        <v>1</v>
      </c>
      <c r="G235" s="85">
        <f t="shared" si="18"/>
        <v>40.18</v>
      </c>
      <c r="H235" s="85">
        <f t="shared" si="19"/>
        <v>46.206999999999994</v>
      </c>
      <c r="I235" s="87">
        <f>SUM(H233:H235)</f>
        <v>167.923</v>
      </c>
      <c r="J235" s="87">
        <v>6.7</v>
      </c>
      <c r="K235" s="88">
        <f>J235+I235</f>
        <v>174.623</v>
      </c>
      <c r="L235" s="87"/>
      <c r="M235" s="236"/>
    </row>
    <row r="236" spans="1:13" ht="15">
      <c r="A236" s="89" t="s">
        <v>29</v>
      </c>
      <c r="B236" s="239" t="s">
        <v>138</v>
      </c>
      <c r="C236" s="90">
        <v>26.46</v>
      </c>
      <c r="D236" s="90">
        <v>10</v>
      </c>
      <c r="E236" s="91">
        <f t="shared" si="17"/>
        <v>2.646</v>
      </c>
      <c r="F236" s="92">
        <v>10</v>
      </c>
      <c r="G236" s="91">
        <f t="shared" si="18"/>
        <v>26.46</v>
      </c>
      <c r="H236" s="91">
        <f t="shared" si="19"/>
        <v>30.429</v>
      </c>
      <c r="I236" s="93"/>
      <c r="J236" s="93"/>
      <c r="K236" s="94"/>
      <c r="L236" s="93"/>
      <c r="M236" s="240"/>
    </row>
    <row r="237" spans="1:13" ht="15">
      <c r="A237" s="66" t="s">
        <v>29</v>
      </c>
      <c r="B237" s="241" t="s">
        <v>140</v>
      </c>
      <c r="C237" s="67">
        <v>41.16</v>
      </c>
      <c r="D237" s="67">
        <v>10</v>
      </c>
      <c r="E237" s="68">
        <f t="shared" si="17"/>
        <v>4.116</v>
      </c>
      <c r="F237" s="69">
        <v>10</v>
      </c>
      <c r="G237" s="68">
        <f t="shared" si="18"/>
        <v>41.16</v>
      </c>
      <c r="H237" s="68">
        <f t="shared" si="19"/>
        <v>47.33399999999999</v>
      </c>
      <c r="I237" s="70"/>
      <c r="J237" s="70"/>
      <c r="K237" s="71"/>
      <c r="L237" s="70"/>
      <c r="M237" s="242"/>
    </row>
    <row r="238" spans="1:13" ht="15">
      <c r="A238" s="66" t="s">
        <v>29</v>
      </c>
      <c r="B238" s="241" t="s">
        <v>143</v>
      </c>
      <c r="C238" s="67">
        <v>42.14</v>
      </c>
      <c r="D238" s="67">
        <v>10</v>
      </c>
      <c r="E238" s="68">
        <f t="shared" si="17"/>
        <v>4.214</v>
      </c>
      <c r="F238" s="69">
        <v>10</v>
      </c>
      <c r="G238" s="68">
        <f t="shared" si="18"/>
        <v>42.14</v>
      </c>
      <c r="H238" s="68">
        <f t="shared" si="19"/>
        <v>48.461</v>
      </c>
      <c r="I238" s="70"/>
      <c r="J238" s="70"/>
      <c r="K238" s="71"/>
      <c r="L238" s="70"/>
      <c r="M238" s="242"/>
    </row>
    <row r="239" spans="1:13" ht="15">
      <c r="A239" s="66" t="s">
        <v>29</v>
      </c>
      <c r="B239" s="241" t="s">
        <v>146</v>
      </c>
      <c r="C239" s="67">
        <v>42.14</v>
      </c>
      <c r="D239" s="67">
        <v>10</v>
      </c>
      <c r="E239" s="68">
        <f t="shared" si="17"/>
        <v>4.214</v>
      </c>
      <c r="F239" s="69">
        <v>16</v>
      </c>
      <c r="G239" s="68">
        <f t="shared" si="18"/>
        <v>67.424</v>
      </c>
      <c r="H239" s="68">
        <f t="shared" si="19"/>
        <v>77.5376</v>
      </c>
      <c r="I239" s="70"/>
      <c r="J239" s="70"/>
      <c r="K239" s="71"/>
      <c r="L239" s="70"/>
      <c r="M239" s="242"/>
    </row>
    <row r="240" spans="1:13" ht="15">
      <c r="A240" s="66" t="s">
        <v>29</v>
      </c>
      <c r="B240" s="241" t="s">
        <v>147</v>
      </c>
      <c r="C240" s="67">
        <v>42.14</v>
      </c>
      <c r="D240" s="67">
        <v>10</v>
      </c>
      <c r="E240" s="68">
        <f t="shared" si="17"/>
        <v>4.214</v>
      </c>
      <c r="F240" s="69">
        <v>16</v>
      </c>
      <c r="G240" s="68">
        <f t="shared" si="18"/>
        <v>67.424</v>
      </c>
      <c r="H240" s="68">
        <f t="shared" si="19"/>
        <v>77.5376</v>
      </c>
      <c r="I240" s="70"/>
      <c r="J240" s="70"/>
      <c r="K240" s="71"/>
      <c r="L240" s="70"/>
      <c r="M240" s="242"/>
    </row>
    <row r="241" spans="1:13" ht="15">
      <c r="A241" s="66" t="s">
        <v>29</v>
      </c>
      <c r="B241" s="241" t="s">
        <v>153</v>
      </c>
      <c r="C241" s="67">
        <v>47.04</v>
      </c>
      <c r="D241" s="67">
        <v>10</v>
      </c>
      <c r="E241" s="68">
        <f t="shared" si="17"/>
        <v>4.704</v>
      </c>
      <c r="F241" s="69">
        <v>4</v>
      </c>
      <c r="G241" s="68">
        <f t="shared" si="18"/>
        <v>18.816</v>
      </c>
      <c r="H241" s="68">
        <f t="shared" si="19"/>
        <v>21.638399999999997</v>
      </c>
      <c r="I241" s="70"/>
      <c r="J241" s="70"/>
      <c r="K241" s="71"/>
      <c r="L241" s="70"/>
      <c r="M241" s="242"/>
    </row>
    <row r="242" spans="1:13" ht="15">
      <c r="A242" s="66" t="s">
        <v>29</v>
      </c>
      <c r="B242" s="241" t="s">
        <v>155</v>
      </c>
      <c r="C242" s="67">
        <v>47.04</v>
      </c>
      <c r="D242" s="67">
        <v>10</v>
      </c>
      <c r="E242" s="68">
        <f t="shared" si="17"/>
        <v>4.704</v>
      </c>
      <c r="F242" s="69">
        <v>4</v>
      </c>
      <c r="G242" s="68">
        <f t="shared" si="18"/>
        <v>18.816</v>
      </c>
      <c r="H242" s="68">
        <f t="shared" si="19"/>
        <v>21.638399999999997</v>
      </c>
      <c r="I242" s="70"/>
      <c r="J242" s="70"/>
      <c r="K242" s="71"/>
      <c r="L242" s="70"/>
      <c r="M242" s="242"/>
    </row>
    <row r="243" spans="1:13" ht="15">
      <c r="A243" s="66" t="s">
        <v>29</v>
      </c>
      <c r="B243" s="241" t="s">
        <v>157</v>
      </c>
      <c r="C243" s="67">
        <v>47.04</v>
      </c>
      <c r="D243" s="67">
        <v>10</v>
      </c>
      <c r="E243" s="68">
        <f t="shared" si="17"/>
        <v>4.704</v>
      </c>
      <c r="F243" s="69">
        <v>4</v>
      </c>
      <c r="G243" s="68">
        <f t="shared" si="18"/>
        <v>18.816</v>
      </c>
      <c r="H243" s="68">
        <f t="shared" si="19"/>
        <v>21.638399999999997</v>
      </c>
      <c r="I243" s="70"/>
      <c r="J243" s="70"/>
      <c r="K243" s="71"/>
      <c r="L243" s="70"/>
      <c r="M243" s="242"/>
    </row>
    <row r="244" spans="1:13" ht="15">
      <c r="A244" s="66" t="s">
        <v>29</v>
      </c>
      <c r="B244" s="241" t="s">
        <v>159</v>
      </c>
      <c r="C244" s="67">
        <v>47.04</v>
      </c>
      <c r="D244" s="67">
        <v>10</v>
      </c>
      <c r="E244" s="68">
        <f t="shared" si="17"/>
        <v>4.704</v>
      </c>
      <c r="F244" s="69">
        <v>4</v>
      </c>
      <c r="G244" s="68">
        <f t="shared" si="18"/>
        <v>18.816</v>
      </c>
      <c r="H244" s="68">
        <f t="shared" si="19"/>
        <v>21.638399999999997</v>
      </c>
      <c r="I244" s="70"/>
      <c r="J244" s="70"/>
      <c r="K244" s="71"/>
      <c r="L244" s="70"/>
      <c r="M244" s="242"/>
    </row>
    <row r="245" spans="1:13" ht="15">
      <c r="A245" s="66" t="s">
        <v>29</v>
      </c>
      <c r="B245" s="241" t="s">
        <v>161</v>
      </c>
      <c r="C245" s="67">
        <v>47.04</v>
      </c>
      <c r="D245" s="67">
        <v>10</v>
      </c>
      <c r="E245" s="68">
        <f t="shared" si="17"/>
        <v>4.704</v>
      </c>
      <c r="F245" s="69">
        <v>4</v>
      </c>
      <c r="G245" s="68">
        <f t="shared" si="18"/>
        <v>18.816</v>
      </c>
      <c r="H245" s="68">
        <f t="shared" si="19"/>
        <v>21.638399999999997</v>
      </c>
      <c r="I245" s="70"/>
      <c r="J245" s="70"/>
      <c r="K245" s="71"/>
      <c r="L245" s="70"/>
      <c r="M245" s="242"/>
    </row>
    <row r="246" spans="1:13" ht="15">
      <c r="A246" s="66" t="s">
        <v>29</v>
      </c>
      <c r="B246" s="241" t="s">
        <v>163</v>
      </c>
      <c r="C246" s="67">
        <v>47.04</v>
      </c>
      <c r="D246" s="67">
        <v>10</v>
      </c>
      <c r="E246" s="68">
        <f t="shared" si="17"/>
        <v>4.704</v>
      </c>
      <c r="F246" s="69">
        <v>4</v>
      </c>
      <c r="G246" s="68">
        <f t="shared" si="18"/>
        <v>18.816</v>
      </c>
      <c r="H246" s="68">
        <f t="shared" si="19"/>
        <v>21.638399999999997</v>
      </c>
      <c r="I246" s="70"/>
      <c r="J246" s="70"/>
      <c r="K246" s="71"/>
      <c r="L246" s="70"/>
      <c r="M246" s="242"/>
    </row>
    <row r="247" spans="1:13" ht="15">
      <c r="A247" s="66" t="s">
        <v>29</v>
      </c>
      <c r="B247" s="241" t="s">
        <v>164</v>
      </c>
      <c r="C247" s="67">
        <v>47.04</v>
      </c>
      <c r="D247" s="67">
        <v>10</v>
      </c>
      <c r="E247" s="68">
        <f t="shared" si="17"/>
        <v>4.704</v>
      </c>
      <c r="F247" s="69">
        <v>4</v>
      </c>
      <c r="G247" s="68">
        <f t="shared" si="18"/>
        <v>18.816</v>
      </c>
      <c r="H247" s="68">
        <f t="shared" si="19"/>
        <v>21.638399999999997</v>
      </c>
      <c r="I247" s="70"/>
      <c r="J247" s="70"/>
      <c r="K247" s="71"/>
      <c r="L247" s="70"/>
      <c r="M247" s="242"/>
    </row>
    <row r="248" spans="1:13" ht="15">
      <c r="A248" s="66" t="s">
        <v>29</v>
      </c>
      <c r="B248" s="241" t="s">
        <v>165</v>
      </c>
      <c r="C248" s="67">
        <v>47.04</v>
      </c>
      <c r="D248" s="67">
        <v>10</v>
      </c>
      <c r="E248" s="68">
        <f t="shared" si="17"/>
        <v>4.704</v>
      </c>
      <c r="F248" s="69">
        <v>4</v>
      </c>
      <c r="G248" s="68">
        <f t="shared" si="18"/>
        <v>18.816</v>
      </c>
      <c r="H248" s="68">
        <f>G248*1.15</f>
        <v>21.638399999999997</v>
      </c>
      <c r="I248" s="70"/>
      <c r="J248" s="70"/>
      <c r="K248" s="71"/>
      <c r="L248" s="70"/>
      <c r="M248" s="242"/>
    </row>
    <row r="249" spans="1:13" ht="15">
      <c r="A249" s="66" t="s">
        <v>29</v>
      </c>
      <c r="B249" s="241" t="s">
        <v>166</v>
      </c>
      <c r="C249" s="67">
        <v>47.04</v>
      </c>
      <c r="D249" s="67">
        <v>10</v>
      </c>
      <c r="E249" s="68">
        <f t="shared" si="17"/>
        <v>4.704</v>
      </c>
      <c r="F249" s="69">
        <v>4</v>
      </c>
      <c r="G249" s="68">
        <f t="shared" si="18"/>
        <v>18.816</v>
      </c>
      <c r="H249" s="68">
        <f>G249*1.15</f>
        <v>21.638399999999997</v>
      </c>
      <c r="I249" s="70"/>
      <c r="J249" s="70"/>
      <c r="K249" s="71"/>
      <c r="L249" s="70"/>
      <c r="M249" s="242"/>
    </row>
    <row r="250" spans="1:13" ht="15">
      <c r="A250" s="66" t="s">
        <v>29</v>
      </c>
      <c r="B250" s="241" t="s">
        <v>167</v>
      </c>
      <c r="C250" s="67">
        <v>47.04</v>
      </c>
      <c r="D250" s="67">
        <v>10</v>
      </c>
      <c r="E250" s="68">
        <f t="shared" si="17"/>
        <v>4.704</v>
      </c>
      <c r="F250" s="69">
        <v>4</v>
      </c>
      <c r="G250" s="68">
        <f t="shared" si="18"/>
        <v>18.816</v>
      </c>
      <c r="H250" s="68">
        <f>G250*1.15</f>
        <v>21.638399999999997</v>
      </c>
      <c r="I250" s="70"/>
      <c r="J250" s="70"/>
      <c r="K250" s="71"/>
      <c r="L250" s="70"/>
      <c r="M250" s="242"/>
    </row>
    <row r="251" spans="1:13" ht="15">
      <c r="A251" s="66" t="s">
        <v>29</v>
      </c>
      <c r="B251" s="241" t="s">
        <v>168</v>
      </c>
      <c r="C251" s="67">
        <v>47.04</v>
      </c>
      <c r="D251" s="67">
        <v>10</v>
      </c>
      <c r="E251" s="68">
        <f t="shared" si="17"/>
        <v>4.704</v>
      </c>
      <c r="F251" s="69">
        <v>10</v>
      </c>
      <c r="G251" s="68">
        <f t="shared" si="18"/>
        <v>47.04</v>
      </c>
      <c r="H251" s="68">
        <f>G251*1.15</f>
        <v>54.096</v>
      </c>
      <c r="I251" s="70"/>
      <c r="J251" s="70"/>
      <c r="K251" s="71"/>
      <c r="L251" s="70"/>
      <c r="M251" s="242"/>
    </row>
    <row r="252" spans="1:13" ht="15">
      <c r="A252" s="66" t="s">
        <v>29</v>
      </c>
      <c r="B252" s="241" t="s">
        <v>169</v>
      </c>
      <c r="C252" s="67">
        <v>47.04</v>
      </c>
      <c r="D252" s="67">
        <v>10</v>
      </c>
      <c r="E252" s="68">
        <f t="shared" si="17"/>
        <v>4.704</v>
      </c>
      <c r="F252" s="69">
        <v>10</v>
      </c>
      <c r="G252" s="68">
        <f t="shared" si="18"/>
        <v>47.04</v>
      </c>
      <c r="H252" s="68">
        <f>G252*1.15</f>
        <v>54.096</v>
      </c>
      <c r="I252" s="70"/>
      <c r="J252" s="70"/>
      <c r="K252" s="71"/>
      <c r="L252" s="70"/>
      <c r="M252" s="242"/>
    </row>
    <row r="253" spans="1:13" ht="15">
      <c r="A253" s="66" t="s">
        <v>29</v>
      </c>
      <c r="B253" s="241" t="s">
        <v>252</v>
      </c>
      <c r="C253" s="67">
        <v>47.04</v>
      </c>
      <c r="D253" s="67">
        <v>10</v>
      </c>
      <c r="E253" s="68">
        <f t="shared" si="17"/>
        <v>4.704</v>
      </c>
      <c r="F253" s="69">
        <v>4</v>
      </c>
      <c r="G253" s="68">
        <f t="shared" si="18"/>
        <v>18.816</v>
      </c>
      <c r="H253" s="68">
        <f>G253*1.15</f>
        <v>21.638399999999997</v>
      </c>
      <c r="I253" s="70"/>
      <c r="J253" s="70"/>
      <c r="K253" s="71"/>
      <c r="L253" s="70"/>
      <c r="M253" s="242"/>
    </row>
    <row r="254" spans="1:13" ht="15">
      <c r="A254" s="66" t="s">
        <v>29</v>
      </c>
      <c r="B254" s="241" t="s">
        <v>253</v>
      </c>
      <c r="C254" s="67">
        <v>47.04</v>
      </c>
      <c r="D254" s="67">
        <v>10</v>
      </c>
      <c r="E254" s="68">
        <f t="shared" si="17"/>
        <v>4.704</v>
      </c>
      <c r="F254" s="69">
        <v>4</v>
      </c>
      <c r="G254" s="68">
        <f t="shared" si="18"/>
        <v>18.816</v>
      </c>
      <c r="H254" s="68">
        <f>G254*1.15</f>
        <v>21.638399999999997</v>
      </c>
      <c r="I254" s="70"/>
      <c r="J254" s="70"/>
      <c r="K254" s="71"/>
      <c r="L254" s="70"/>
      <c r="M254" s="242"/>
    </row>
    <row r="255" spans="1:13" ht="15">
      <c r="A255" s="66" t="s">
        <v>29</v>
      </c>
      <c r="B255" s="241" t="s">
        <v>175</v>
      </c>
      <c r="C255" s="67">
        <v>342.02</v>
      </c>
      <c r="D255" s="67">
        <v>80</v>
      </c>
      <c r="E255" s="68">
        <f t="shared" si="17"/>
        <v>4.27525</v>
      </c>
      <c r="F255" s="69">
        <v>30</v>
      </c>
      <c r="G255" s="68">
        <f t="shared" si="18"/>
        <v>128.2575</v>
      </c>
      <c r="H255" s="68">
        <f>G255*1.15</f>
        <v>147.49612499999998</v>
      </c>
      <c r="I255" s="70"/>
      <c r="J255" s="70"/>
      <c r="K255" s="71"/>
      <c r="L255" s="70"/>
      <c r="M255" s="242"/>
    </row>
    <row r="256" spans="1:13" ht="15">
      <c r="A256" s="66" t="s">
        <v>29</v>
      </c>
      <c r="B256" s="241" t="s">
        <v>185</v>
      </c>
      <c r="C256" s="67">
        <v>230.3</v>
      </c>
      <c r="D256" s="67">
        <v>1</v>
      </c>
      <c r="E256" s="68">
        <f t="shared" si="17"/>
        <v>230.3</v>
      </c>
      <c r="F256" s="69">
        <v>0.5</v>
      </c>
      <c r="G256" s="68">
        <f t="shared" si="18"/>
        <v>115.15</v>
      </c>
      <c r="H256" s="68">
        <f>G256*1.15</f>
        <v>132.42249999999999</v>
      </c>
      <c r="I256" s="70"/>
      <c r="J256" s="70"/>
      <c r="K256" s="71"/>
      <c r="L256" s="70"/>
      <c r="M256" s="242"/>
    </row>
    <row r="257" spans="1:13" ht="15.75" thickBot="1">
      <c r="A257" s="78" t="s">
        <v>204</v>
      </c>
      <c r="B257" s="243" t="s">
        <v>205</v>
      </c>
      <c r="C257" s="79">
        <v>51.94</v>
      </c>
      <c r="D257" s="79">
        <v>1</v>
      </c>
      <c r="E257" s="80">
        <f t="shared" si="17"/>
        <v>51.94</v>
      </c>
      <c r="F257" s="81">
        <v>1</v>
      </c>
      <c r="G257" s="80">
        <f t="shared" si="18"/>
        <v>51.94</v>
      </c>
      <c r="H257" s="80">
        <f>G257*1.15</f>
        <v>59.730999999999995</v>
      </c>
      <c r="I257" s="82">
        <f>SUM(H236:H257)</f>
        <v>988.801625</v>
      </c>
      <c r="J257" s="82">
        <v>39.2</v>
      </c>
      <c r="K257" s="77">
        <f>J257+I257</f>
        <v>1028.0016249999999</v>
      </c>
      <c r="L257" s="82"/>
      <c r="M257" s="244"/>
    </row>
    <row r="258" spans="1:13" ht="15">
      <c r="A258" s="211" t="s">
        <v>15</v>
      </c>
      <c r="B258" s="215" t="s">
        <v>172</v>
      </c>
      <c r="C258" s="190">
        <v>112.7</v>
      </c>
      <c r="D258" s="190">
        <v>20</v>
      </c>
      <c r="E258" s="191">
        <f aca="true" t="shared" si="20" ref="E258:E270">C258/D258</f>
        <v>5.635</v>
      </c>
      <c r="F258" s="192">
        <v>5</v>
      </c>
      <c r="G258" s="191">
        <f aca="true" t="shared" si="21" ref="G258:G270">E258*F258</f>
        <v>28.174999999999997</v>
      </c>
      <c r="H258" s="191">
        <f>G258*1.01</f>
        <v>28.456749999999996</v>
      </c>
      <c r="I258" s="193"/>
      <c r="J258" s="193"/>
      <c r="K258" s="194"/>
      <c r="L258" s="193"/>
      <c r="M258" s="195"/>
    </row>
    <row r="259" spans="1:13" ht="15">
      <c r="A259" s="137" t="s">
        <v>15</v>
      </c>
      <c r="B259" s="214" t="s">
        <v>173</v>
      </c>
      <c r="C259" s="15">
        <v>112.7</v>
      </c>
      <c r="D259" s="15">
        <v>20</v>
      </c>
      <c r="E259" s="16">
        <f t="shared" si="20"/>
        <v>5.635</v>
      </c>
      <c r="F259" s="17">
        <v>5</v>
      </c>
      <c r="G259" s="16">
        <f t="shared" si="21"/>
        <v>28.174999999999997</v>
      </c>
      <c r="H259" s="16">
        <f aca="true" t="shared" si="22" ref="H259:H270">G259*1.01</f>
        <v>28.456749999999996</v>
      </c>
      <c r="I259" s="18"/>
      <c r="J259" s="18"/>
      <c r="K259" s="19"/>
      <c r="L259" s="18"/>
      <c r="M259" s="196"/>
    </row>
    <row r="260" spans="1:13" ht="15">
      <c r="A260" s="137" t="s">
        <v>15</v>
      </c>
      <c r="B260" s="214" t="s">
        <v>257</v>
      </c>
      <c r="C260" s="15">
        <v>220</v>
      </c>
      <c r="D260" s="15">
        <v>10</v>
      </c>
      <c r="E260" s="16">
        <f t="shared" si="20"/>
        <v>22</v>
      </c>
      <c r="F260" s="17">
        <v>2</v>
      </c>
      <c r="G260" s="16">
        <f t="shared" si="21"/>
        <v>44</v>
      </c>
      <c r="H260" s="16">
        <f t="shared" si="22"/>
        <v>44.44</v>
      </c>
      <c r="I260" s="18"/>
      <c r="J260" s="18"/>
      <c r="K260" s="19"/>
      <c r="L260" s="18"/>
      <c r="M260" s="196"/>
    </row>
    <row r="261" spans="1:13" ht="15">
      <c r="A261" s="137" t="s">
        <v>15</v>
      </c>
      <c r="B261" s="214" t="s">
        <v>180</v>
      </c>
      <c r="C261" s="15">
        <v>318.5</v>
      </c>
      <c r="D261" s="15">
        <v>60</v>
      </c>
      <c r="E261" s="16">
        <f t="shared" si="20"/>
        <v>5.308333333333334</v>
      </c>
      <c r="F261" s="17">
        <v>20</v>
      </c>
      <c r="G261" s="16">
        <f t="shared" si="21"/>
        <v>106.16666666666667</v>
      </c>
      <c r="H261" s="16">
        <f t="shared" si="22"/>
        <v>107.22833333333334</v>
      </c>
      <c r="I261" s="18"/>
      <c r="J261" s="18"/>
      <c r="K261" s="19"/>
      <c r="L261" s="18"/>
      <c r="M261" s="196"/>
    </row>
    <row r="262" spans="1:13" ht="15">
      <c r="A262" s="137" t="s">
        <v>15</v>
      </c>
      <c r="B262" s="214" t="s">
        <v>203</v>
      </c>
      <c r="C262" s="15">
        <v>48.02</v>
      </c>
      <c r="D262" s="15">
        <v>50</v>
      </c>
      <c r="E262" s="16">
        <f t="shared" si="20"/>
        <v>0.9604</v>
      </c>
      <c r="F262" s="17">
        <v>50</v>
      </c>
      <c r="G262" s="16">
        <f t="shared" si="21"/>
        <v>48.02</v>
      </c>
      <c r="H262" s="16">
        <f t="shared" si="22"/>
        <v>48.50020000000001</v>
      </c>
      <c r="I262" s="18"/>
      <c r="J262" s="18"/>
      <c r="K262" s="19"/>
      <c r="L262" s="18"/>
      <c r="M262" s="196"/>
    </row>
    <row r="263" spans="1:13" ht="15">
      <c r="A263" s="137" t="s">
        <v>15</v>
      </c>
      <c r="B263" s="214" t="s">
        <v>256</v>
      </c>
      <c r="C263" s="15">
        <v>115.64</v>
      </c>
      <c r="D263" s="15">
        <v>25</v>
      </c>
      <c r="E263" s="16">
        <f t="shared" si="20"/>
        <v>4.6256</v>
      </c>
      <c r="F263" s="17">
        <v>5</v>
      </c>
      <c r="G263" s="16">
        <f t="shared" si="21"/>
        <v>23.128</v>
      </c>
      <c r="H263" s="16">
        <f t="shared" si="22"/>
        <v>23.359280000000002</v>
      </c>
      <c r="I263" s="18"/>
      <c r="J263" s="18"/>
      <c r="K263" s="19"/>
      <c r="L263" s="18"/>
      <c r="M263" s="196"/>
    </row>
    <row r="264" spans="1:13" ht="15">
      <c r="A264" s="137" t="s">
        <v>15</v>
      </c>
      <c r="B264" s="214" t="s">
        <v>227</v>
      </c>
      <c r="C264" s="15">
        <v>58.8</v>
      </c>
      <c r="D264" s="15">
        <v>10</v>
      </c>
      <c r="E264" s="16">
        <f t="shared" si="20"/>
        <v>5.88</v>
      </c>
      <c r="F264" s="17">
        <v>10</v>
      </c>
      <c r="G264" s="16">
        <f t="shared" si="21"/>
        <v>58.8</v>
      </c>
      <c r="H264" s="16">
        <f t="shared" si="22"/>
        <v>59.388</v>
      </c>
      <c r="I264" s="18"/>
      <c r="J264" s="18"/>
      <c r="K264" s="19"/>
      <c r="L264" s="18"/>
      <c r="M264" s="196"/>
    </row>
    <row r="265" spans="1:13" ht="15">
      <c r="A265" s="137" t="s">
        <v>15</v>
      </c>
      <c r="B265" s="214" t="s">
        <v>238</v>
      </c>
      <c r="C265" s="15">
        <v>18.62</v>
      </c>
      <c r="D265" s="15">
        <v>1</v>
      </c>
      <c r="E265" s="16">
        <f t="shared" si="20"/>
        <v>18.62</v>
      </c>
      <c r="F265" s="17">
        <v>1</v>
      </c>
      <c r="G265" s="16">
        <f t="shared" si="21"/>
        <v>18.62</v>
      </c>
      <c r="H265" s="16">
        <f t="shared" si="22"/>
        <v>18.8062</v>
      </c>
      <c r="I265" s="18"/>
      <c r="J265" s="18"/>
      <c r="K265" s="19"/>
      <c r="L265" s="18"/>
      <c r="M265" s="196"/>
    </row>
    <row r="266" spans="1:13" ht="15">
      <c r="A266" s="137" t="s">
        <v>15</v>
      </c>
      <c r="B266" s="214" t="s">
        <v>254</v>
      </c>
      <c r="C266" s="15">
        <v>18.62</v>
      </c>
      <c r="D266" s="15">
        <v>1</v>
      </c>
      <c r="E266" s="16">
        <f t="shared" si="20"/>
        <v>18.62</v>
      </c>
      <c r="F266" s="17">
        <v>1</v>
      </c>
      <c r="G266" s="16">
        <f t="shared" si="21"/>
        <v>18.62</v>
      </c>
      <c r="H266" s="16">
        <f t="shared" si="22"/>
        <v>18.8062</v>
      </c>
      <c r="I266" s="18"/>
      <c r="J266" s="18"/>
      <c r="K266" s="19"/>
      <c r="L266" s="18"/>
      <c r="M266" s="196"/>
    </row>
    <row r="267" spans="1:13" ht="15">
      <c r="A267" s="137" t="s">
        <v>15</v>
      </c>
      <c r="B267" s="214" t="s">
        <v>248</v>
      </c>
      <c r="C267" s="15">
        <v>27.44</v>
      </c>
      <c r="D267" s="15">
        <v>1</v>
      </c>
      <c r="E267" s="16">
        <f t="shared" si="20"/>
        <v>27.44</v>
      </c>
      <c r="F267" s="17">
        <v>1</v>
      </c>
      <c r="G267" s="16">
        <f t="shared" si="21"/>
        <v>27.44</v>
      </c>
      <c r="H267" s="16">
        <f t="shared" si="22"/>
        <v>27.7144</v>
      </c>
      <c r="I267" s="18"/>
      <c r="J267" s="18"/>
      <c r="K267" s="19"/>
      <c r="L267" s="18"/>
      <c r="M267" s="196"/>
    </row>
    <row r="268" spans="1:13" ht="15">
      <c r="A268" s="137" t="s">
        <v>15</v>
      </c>
      <c r="B268" s="214" t="s">
        <v>242</v>
      </c>
      <c r="C268" s="15">
        <v>15.68</v>
      </c>
      <c r="D268" s="15">
        <v>1</v>
      </c>
      <c r="E268" s="16">
        <f t="shared" si="20"/>
        <v>15.68</v>
      </c>
      <c r="F268" s="17">
        <v>1</v>
      </c>
      <c r="G268" s="16">
        <f t="shared" si="21"/>
        <v>15.68</v>
      </c>
      <c r="H268" s="16">
        <f t="shared" si="22"/>
        <v>15.8368</v>
      </c>
      <c r="I268" s="18"/>
      <c r="J268" s="18"/>
      <c r="K268" s="19"/>
      <c r="L268" s="18"/>
      <c r="M268" s="196"/>
    </row>
    <row r="269" spans="1:13" ht="15">
      <c r="A269" s="137" t="s">
        <v>15</v>
      </c>
      <c r="B269" s="214" t="s">
        <v>255</v>
      </c>
      <c r="C269" s="15">
        <v>15.68</v>
      </c>
      <c r="D269" s="15">
        <v>1</v>
      </c>
      <c r="E269" s="16">
        <f t="shared" si="20"/>
        <v>15.68</v>
      </c>
      <c r="F269" s="17">
        <v>1</v>
      </c>
      <c r="G269" s="16">
        <f t="shared" si="21"/>
        <v>15.68</v>
      </c>
      <c r="H269" s="16">
        <f t="shared" si="22"/>
        <v>15.8368</v>
      </c>
      <c r="I269" s="18"/>
      <c r="J269" s="18"/>
      <c r="K269" s="19"/>
      <c r="L269" s="18"/>
      <c r="M269" s="196"/>
    </row>
    <row r="270" spans="1:13" ht="15.75" thickBot="1">
      <c r="A270" s="138" t="s">
        <v>15</v>
      </c>
      <c r="B270" s="216" t="s">
        <v>240</v>
      </c>
      <c r="C270" s="28">
        <v>21.56</v>
      </c>
      <c r="D270" s="28">
        <v>1</v>
      </c>
      <c r="E270" s="20">
        <f t="shared" si="20"/>
        <v>21.56</v>
      </c>
      <c r="F270" s="29">
        <v>1</v>
      </c>
      <c r="G270" s="20">
        <f t="shared" si="21"/>
        <v>21.56</v>
      </c>
      <c r="H270" s="20">
        <f t="shared" si="22"/>
        <v>21.775599999999997</v>
      </c>
      <c r="I270" s="27">
        <f>SUM(H258:H270)</f>
        <v>458.6053133333333</v>
      </c>
      <c r="J270" s="27">
        <v>20.7</v>
      </c>
      <c r="K270" s="21">
        <f>J270+I270</f>
        <v>479.3053133333333</v>
      </c>
      <c r="L270" s="27"/>
      <c r="M270" s="197"/>
    </row>
    <row r="271" spans="1:13" ht="15">
      <c r="A271" s="212"/>
      <c r="B271" s="213"/>
      <c r="C271" s="182"/>
      <c r="D271" s="182"/>
      <c r="E271" s="183"/>
      <c r="F271" s="184"/>
      <c r="G271" s="183">
        <f>SUM(G2:G270)</f>
        <v>10959.140000000009</v>
      </c>
      <c r="H271" s="183"/>
      <c r="I271" s="185"/>
      <c r="J271" s="185"/>
      <c r="K271" s="186"/>
      <c r="L271" s="185"/>
      <c r="M271" s="187"/>
    </row>
    <row r="272" spans="1:13" ht="15">
      <c r="A272" s="212"/>
      <c r="B272" s="213"/>
      <c r="C272" s="182"/>
      <c r="D272" s="182"/>
      <c r="E272" s="183"/>
      <c r="F272" s="184"/>
      <c r="G272" s="183"/>
      <c r="H272" s="183"/>
      <c r="I272" s="185"/>
      <c r="J272" s="185"/>
      <c r="K272" s="186"/>
      <c r="L272" s="185"/>
      <c r="M272" s="187"/>
    </row>
    <row r="273" ht="15">
      <c r="G273" s="5">
        <v>10577</v>
      </c>
    </row>
    <row r="274" ht="15">
      <c r="G274" s="23">
        <f>G273-G271</f>
        <v>-382.1400000000085</v>
      </c>
    </row>
    <row r="276" ht="15">
      <c r="G276" s="232">
        <f>500/G271</f>
        <v>0.04562401794301374</v>
      </c>
    </row>
    <row r="278" ht="15">
      <c r="B278" s="213"/>
    </row>
    <row r="279" ht="15">
      <c r="B279" s="213"/>
    </row>
  </sheetData>
  <sheetProtection/>
  <autoFilter ref="A1:B1670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1"/>
  <rowBreaks count="1" manualBreakCount="1">
    <brk id="9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54"/>
  <sheetViews>
    <sheetView zoomScalePageLayoutView="0" workbookViewId="0" topLeftCell="A1">
      <pane ySplit="1" topLeftCell="BM236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27.00390625" style="32" customWidth="1"/>
    <col min="2" max="2" width="58.5742187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140625" style="5" customWidth="1"/>
    <col min="8" max="8" width="9.140625" style="3" customWidth="1"/>
    <col min="9" max="9" width="9.140625" style="4" customWidth="1"/>
    <col min="10" max="10" width="9.28125" style="4" bestFit="1" customWidth="1"/>
    <col min="11" max="11" width="9.140625" style="7" customWidth="1"/>
    <col min="12" max="12" width="9.140625" style="4" customWidth="1"/>
    <col min="13" max="13" width="9.140625" style="180" customWidth="1"/>
    <col min="14" max="16384" width="9.140625" style="1" customWidth="1"/>
  </cols>
  <sheetData>
    <row r="1" spans="1:13" ht="15.75" thickBot="1">
      <c r="A1" s="31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11</v>
      </c>
      <c r="K1" s="13" t="s">
        <v>12</v>
      </c>
      <c r="L1" s="12" t="s">
        <v>7</v>
      </c>
      <c r="M1" s="155" t="s">
        <v>8</v>
      </c>
    </row>
    <row r="2" spans="1:13" ht="16.5" customHeight="1">
      <c r="A2" s="60" t="s">
        <v>101</v>
      </c>
      <c r="B2" s="132" t="s">
        <v>85</v>
      </c>
      <c r="C2" s="61">
        <v>485</v>
      </c>
      <c r="D2" s="61">
        <v>100</v>
      </c>
      <c r="E2" s="62">
        <f aca="true" t="shared" si="0" ref="E2:E82">C2/D2</f>
        <v>4.85</v>
      </c>
      <c r="F2" s="63">
        <v>20</v>
      </c>
      <c r="G2" s="62">
        <f aca="true" t="shared" si="1" ref="G2:G82">E2*F2</f>
        <v>97</v>
      </c>
      <c r="H2" s="62">
        <f aca="true" t="shared" si="2" ref="H2:H73">G2*1.15</f>
        <v>111.55</v>
      </c>
      <c r="I2" s="64"/>
      <c r="J2" s="64"/>
      <c r="K2" s="65"/>
      <c r="L2" s="64"/>
      <c r="M2" s="156"/>
    </row>
    <row r="3" spans="1:13" ht="15.75" thickBot="1">
      <c r="A3" s="78" t="s">
        <v>101</v>
      </c>
      <c r="B3" s="131" t="s">
        <v>86</v>
      </c>
      <c r="C3" s="79">
        <v>299</v>
      </c>
      <c r="D3" s="79">
        <v>100</v>
      </c>
      <c r="E3" s="80">
        <f t="shared" si="0"/>
        <v>2.99</v>
      </c>
      <c r="F3" s="81">
        <v>20</v>
      </c>
      <c r="G3" s="80">
        <f t="shared" si="1"/>
        <v>59.800000000000004</v>
      </c>
      <c r="H3" s="80">
        <f t="shared" si="2"/>
        <v>68.77</v>
      </c>
      <c r="I3" s="82">
        <f>SUM(H2:H3)</f>
        <v>180.32</v>
      </c>
      <c r="J3" s="82">
        <v>4.1</v>
      </c>
      <c r="K3" s="83">
        <f>I3+J3</f>
        <v>184.42</v>
      </c>
      <c r="L3" s="82"/>
      <c r="M3" s="157"/>
    </row>
    <row r="4" spans="1:13" ht="15">
      <c r="A4" s="141" t="s">
        <v>32</v>
      </c>
      <c r="B4" s="119" t="s">
        <v>58</v>
      </c>
      <c r="C4" s="43">
        <v>75</v>
      </c>
      <c r="D4" s="43">
        <v>100</v>
      </c>
      <c r="E4" s="44">
        <f t="shared" si="0"/>
        <v>0.75</v>
      </c>
      <c r="F4" s="45">
        <v>25</v>
      </c>
      <c r="G4" s="44">
        <f t="shared" si="1"/>
        <v>18.75</v>
      </c>
      <c r="H4" s="44">
        <f t="shared" si="2"/>
        <v>21.5625</v>
      </c>
      <c r="I4" s="46"/>
      <c r="J4" s="46"/>
      <c r="K4" s="47"/>
      <c r="L4" s="46"/>
      <c r="M4" s="158"/>
    </row>
    <row r="5" spans="1:13" ht="15">
      <c r="A5" s="48" t="s">
        <v>32</v>
      </c>
      <c r="B5" s="120" t="s">
        <v>59</v>
      </c>
      <c r="C5" s="49">
        <v>75</v>
      </c>
      <c r="D5" s="49">
        <v>100</v>
      </c>
      <c r="E5" s="50">
        <f t="shared" si="0"/>
        <v>0.75</v>
      </c>
      <c r="F5" s="51">
        <v>25</v>
      </c>
      <c r="G5" s="50">
        <f t="shared" si="1"/>
        <v>18.75</v>
      </c>
      <c r="H5" s="50">
        <f t="shared" si="2"/>
        <v>21.5625</v>
      </c>
      <c r="I5" s="52"/>
      <c r="J5" s="52"/>
      <c r="K5" s="53"/>
      <c r="L5" s="52"/>
      <c r="M5" s="159"/>
    </row>
    <row r="6" spans="1:13" ht="15">
      <c r="A6" s="48" t="s">
        <v>32</v>
      </c>
      <c r="B6" s="120" t="s">
        <v>60</v>
      </c>
      <c r="C6" s="49">
        <v>75</v>
      </c>
      <c r="D6" s="49">
        <v>100</v>
      </c>
      <c r="E6" s="50">
        <f t="shared" si="0"/>
        <v>0.75</v>
      </c>
      <c r="F6" s="51">
        <v>25</v>
      </c>
      <c r="G6" s="50">
        <f t="shared" si="1"/>
        <v>18.75</v>
      </c>
      <c r="H6" s="50">
        <f t="shared" si="2"/>
        <v>21.5625</v>
      </c>
      <c r="I6" s="52"/>
      <c r="J6" s="52"/>
      <c r="K6" s="53"/>
      <c r="L6" s="52"/>
      <c r="M6" s="159"/>
    </row>
    <row r="7" spans="1:13" ht="15">
      <c r="A7" s="48" t="s">
        <v>32</v>
      </c>
      <c r="B7" s="120" t="s">
        <v>61</v>
      </c>
      <c r="C7" s="49">
        <v>75</v>
      </c>
      <c r="D7" s="49">
        <v>100</v>
      </c>
      <c r="E7" s="50">
        <f t="shared" si="0"/>
        <v>0.75</v>
      </c>
      <c r="F7" s="51">
        <v>25</v>
      </c>
      <c r="G7" s="50">
        <f t="shared" si="1"/>
        <v>18.75</v>
      </c>
      <c r="H7" s="50">
        <f t="shared" si="2"/>
        <v>21.5625</v>
      </c>
      <c r="I7" s="52"/>
      <c r="J7" s="52"/>
      <c r="K7" s="53"/>
      <c r="L7" s="52"/>
      <c r="M7" s="159"/>
    </row>
    <row r="8" spans="1:13" ht="15">
      <c r="A8" s="48" t="s">
        <v>32</v>
      </c>
      <c r="B8" s="120" t="s">
        <v>62</v>
      </c>
      <c r="C8" s="49">
        <v>75</v>
      </c>
      <c r="D8" s="49">
        <v>100</v>
      </c>
      <c r="E8" s="50">
        <f t="shared" si="0"/>
        <v>0.75</v>
      </c>
      <c r="F8" s="51">
        <v>25</v>
      </c>
      <c r="G8" s="50">
        <f t="shared" si="1"/>
        <v>18.75</v>
      </c>
      <c r="H8" s="50">
        <f t="shared" si="2"/>
        <v>21.5625</v>
      </c>
      <c r="I8" s="52"/>
      <c r="J8" s="52"/>
      <c r="K8" s="53"/>
      <c r="L8" s="52"/>
      <c r="M8" s="159"/>
    </row>
    <row r="9" spans="1:13" ht="15">
      <c r="A9" s="48" t="s">
        <v>32</v>
      </c>
      <c r="B9" s="120" t="s">
        <v>36</v>
      </c>
      <c r="C9" s="49">
        <v>75</v>
      </c>
      <c r="D9" s="49">
        <v>100</v>
      </c>
      <c r="E9" s="50">
        <f t="shared" si="0"/>
        <v>0.75</v>
      </c>
      <c r="F9" s="51">
        <v>25</v>
      </c>
      <c r="G9" s="50">
        <f t="shared" si="1"/>
        <v>18.75</v>
      </c>
      <c r="H9" s="50">
        <f t="shared" si="2"/>
        <v>21.5625</v>
      </c>
      <c r="I9" s="52"/>
      <c r="J9" s="52"/>
      <c r="K9" s="53"/>
      <c r="L9" s="52"/>
      <c r="M9" s="159"/>
    </row>
    <row r="10" spans="1:13" ht="15">
      <c r="A10" s="48" t="s">
        <v>32</v>
      </c>
      <c r="B10" s="120" t="s">
        <v>63</v>
      </c>
      <c r="C10" s="49">
        <v>75</v>
      </c>
      <c r="D10" s="49">
        <v>100</v>
      </c>
      <c r="E10" s="50">
        <f t="shared" si="0"/>
        <v>0.75</v>
      </c>
      <c r="F10" s="51">
        <v>25</v>
      </c>
      <c r="G10" s="50">
        <f t="shared" si="1"/>
        <v>18.75</v>
      </c>
      <c r="H10" s="50">
        <f t="shared" si="2"/>
        <v>21.5625</v>
      </c>
      <c r="I10" s="52"/>
      <c r="J10" s="52"/>
      <c r="K10" s="53"/>
      <c r="L10" s="52"/>
      <c r="M10" s="159"/>
    </row>
    <row r="11" spans="1:13" ht="15">
      <c r="A11" s="48" t="s">
        <v>32</v>
      </c>
      <c r="B11" s="120" t="s">
        <v>64</v>
      </c>
      <c r="C11" s="49">
        <v>75</v>
      </c>
      <c r="D11" s="49">
        <v>100</v>
      </c>
      <c r="E11" s="50">
        <f t="shared" si="0"/>
        <v>0.75</v>
      </c>
      <c r="F11" s="51">
        <v>25</v>
      </c>
      <c r="G11" s="50">
        <f t="shared" si="1"/>
        <v>18.75</v>
      </c>
      <c r="H11" s="50">
        <f t="shared" si="2"/>
        <v>21.5625</v>
      </c>
      <c r="I11" s="52"/>
      <c r="J11" s="52"/>
      <c r="K11" s="53"/>
      <c r="L11" s="52"/>
      <c r="M11" s="159"/>
    </row>
    <row r="12" spans="1:13" ht="15">
      <c r="A12" s="48" t="s">
        <v>90</v>
      </c>
      <c r="B12" s="120" t="s">
        <v>43</v>
      </c>
      <c r="C12" s="49">
        <v>41</v>
      </c>
      <c r="D12" s="49">
        <v>1</v>
      </c>
      <c r="E12" s="50">
        <f t="shared" si="0"/>
        <v>41</v>
      </c>
      <c r="F12" s="51">
        <v>1</v>
      </c>
      <c r="G12" s="50">
        <f t="shared" si="1"/>
        <v>41</v>
      </c>
      <c r="H12" s="50">
        <f t="shared" si="2"/>
        <v>47.15</v>
      </c>
      <c r="I12" s="52"/>
      <c r="J12" s="52"/>
      <c r="K12" s="53"/>
      <c r="L12" s="52"/>
      <c r="M12" s="159"/>
    </row>
    <row r="13" spans="1:13" ht="15">
      <c r="A13" s="48" t="s">
        <v>90</v>
      </c>
      <c r="B13" s="120" t="s">
        <v>87</v>
      </c>
      <c r="C13" s="49">
        <v>215</v>
      </c>
      <c r="D13" s="49">
        <v>10</v>
      </c>
      <c r="E13" s="50">
        <f t="shared" si="0"/>
        <v>21.5</v>
      </c>
      <c r="F13" s="51">
        <v>1</v>
      </c>
      <c r="G13" s="50">
        <f t="shared" si="1"/>
        <v>21.5</v>
      </c>
      <c r="H13" s="50">
        <f>G13*1.15</f>
        <v>24.724999999999998</v>
      </c>
      <c r="I13" s="52"/>
      <c r="J13" s="52"/>
      <c r="K13" s="53"/>
      <c r="L13" s="52"/>
      <c r="M13" s="159"/>
    </row>
    <row r="14" spans="1:13" ht="15">
      <c r="A14" s="48" t="s">
        <v>90</v>
      </c>
      <c r="B14" s="120" t="s">
        <v>35</v>
      </c>
      <c r="C14" s="49">
        <v>75</v>
      </c>
      <c r="D14" s="49">
        <v>100</v>
      </c>
      <c r="E14" s="50">
        <f t="shared" si="0"/>
        <v>0.75</v>
      </c>
      <c r="F14" s="51">
        <v>25</v>
      </c>
      <c r="G14" s="50">
        <f t="shared" si="1"/>
        <v>18.75</v>
      </c>
      <c r="H14" s="50">
        <f t="shared" si="2"/>
        <v>21.5625</v>
      </c>
      <c r="I14" s="52"/>
      <c r="J14" s="52"/>
      <c r="K14" s="53"/>
      <c r="L14" s="52"/>
      <c r="M14" s="159"/>
    </row>
    <row r="15" spans="1:13" ht="15.75" thickBot="1">
      <c r="A15" s="142" t="s">
        <v>90</v>
      </c>
      <c r="B15" s="128" t="s">
        <v>115</v>
      </c>
      <c r="C15" s="84">
        <v>399</v>
      </c>
      <c r="D15" s="84">
        <v>85</v>
      </c>
      <c r="E15" s="85">
        <f>C15/D15</f>
        <v>4.694117647058824</v>
      </c>
      <c r="F15" s="86">
        <v>20</v>
      </c>
      <c r="G15" s="85">
        <f>E15*F15</f>
        <v>93.88235294117648</v>
      </c>
      <c r="H15" s="85">
        <f>G15*1.15</f>
        <v>107.96470588235294</v>
      </c>
      <c r="I15" s="87">
        <f>SUM(H4:H15)</f>
        <v>373.902205882353</v>
      </c>
      <c r="J15" s="87">
        <v>8.5</v>
      </c>
      <c r="K15" s="88">
        <f>I15+J15</f>
        <v>382.402205882353</v>
      </c>
      <c r="L15" s="87">
        <v>400</v>
      </c>
      <c r="M15" s="160"/>
    </row>
    <row r="16" spans="1:13" ht="15">
      <c r="A16" s="89" t="s">
        <v>91</v>
      </c>
      <c r="B16" s="129" t="s">
        <v>59</v>
      </c>
      <c r="C16" s="90">
        <v>75</v>
      </c>
      <c r="D16" s="90">
        <v>100</v>
      </c>
      <c r="E16" s="91">
        <f t="shared" si="0"/>
        <v>0.75</v>
      </c>
      <c r="F16" s="92">
        <v>25</v>
      </c>
      <c r="G16" s="91">
        <f t="shared" si="1"/>
        <v>18.75</v>
      </c>
      <c r="H16" s="91">
        <f t="shared" si="2"/>
        <v>21.5625</v>
      </c>
      <c r="I16" s="93"/>
      <c r="J16" s="93"/>
      <c r="K16" s="94"/>
      <c r="L16" s="93"/>
      <c r="M16" s="161"/>
    </row>
    <row r="17" spans="1:13" ht="15">
      <c r="A17" s="66" t="s">
        <v>91</v>
      </c>
      <c r="B17" s="130" t="s">
        <v>61</v>
      </c>
      <c r="C17" s="67">
        <v>75</v>
      </c>
      <c r="D17" s="67">
        <v>100</v>
      </c>
      <c r="E17" s="68">
        <f t="shared" si="0"/>
        <v>0.75</v>
      </c>
      <c r="F17" s="69">
        <v>25</v>
      </c>
      <c r="G17" s="68">
        <f t="shared" si="1"/>
        <v>18.75</v>
      </c>
      <c r="H17" s="68">
        <f t="shared" si="2"/>
        <v>21.5625</v>
      </c>
      <c r="I17" s="70"/>
      <c r="J17" s="70"/>
      <c r="K17" s="71"/>
      <c r="L17" s="70"/>
      <c r="M17" s="162"/>
    </row>
    <row r="18" spans="1:13" ht="15">
      <c r="A18" s="66" t="s">
        <v>91</v>
      </c>
      <c r="B18" s="130" t="s">
        <v>62</v>
      </c>
      <c r="C18" s="67">
        <v>75</v>
      </c>
      <c r="D18" s="67">
        <v>100</v>
      </c>
      <c r="E18" s="68">
        <f t="shared" si="0"/>
        <v>0.75</v>
      </c>
      <c r="F18" s="69">
        <v>25</v>
      </c>
      <c r="G18" s="68">
        <f t="shared" si="1"/>
        <v>18.75</v>
      </c>
      <c r="H18" s="68">
        <f t="shared" si="2"/>
        <v>21.5625</v>
      </c>
      <c r="I18" s="70"/>
      <c r="J18" s="70"/>
      <c r="K18" s="71"/>
      <c r="L18" s="70"/>
      <c r="M18" s="162"/>
    </row>
    <row r="19" spans="1:13" ht="15">
      <c r="A19" s="66" t="s">
        <v>91</v>
      </c>
      <c r="B19" s="130" t="s">
        <v>36</v>
      </c>
      <c r="C19" s="67">
        <v>75</v>
      </c>
      <c r="D19" s="67">
        <v>100</v>
      </c>
      <c r="E19" s="68">
        <f t="shared" si="0"/>
        <v>0.75</v>
      </c>
      <c r="F19" s="69">
        <v>25</v>
      </c>
      <c r="G19" s="68">
        <f t="shared" si="1"/>
        <v>18.75</v>
      </c>
      <c r="H19" s="68">
        <f t="shared" si="2"/>
        <v>21.5625</v>
      </c>
      <c r="I19" s="70"/>
      <c r="J19" s="70"/>
      <c r="K19" s="71"/>
      <c r="L19" s="70"/>
      <c r="M19" s="162"/>
    </row>
    <row r="20" spans="1:13" ht="15">
      <c r="A20" s="66" t="s">
        <v>91</v>
      </c>
      <c r="B20" s="130" t="s">
        <v>63</v>
      </c>
      <c r="C20" s="67">
        <v>75</v>
      </c>
      <c r="D20" s="67">
        <v>100</v>
      </c>
      <c r="E20" s="68">
        <f t="shared" si="0"/>
        <v>0.75</v>
      </c>
      <c r="F20" s="69">
        <v>25</v>
      </c>
      <c r="G20" s="68">
        <f t="shared" si="1"/>
        <v>18.75</v>
      </c>
      <c r="H20" s="68">
        <f t="shared" si="2"/>
        <v>21.5625</v>
      </c>
      <c r="I20" s="70"/>
      <c r="J20" s="70"/>
      <c r="K20" s="71"/>
      <c r="L20" s="70"/>
      <c r="M20" s="162"/>
    </row>
    <row r="21" spans="1:13" ht="15">
      <c r="A21" s="66" t="s">
        <v>98</v>
      </c>
      <c r="B21" s="130" t="s">
        <v>76</v>
      </c>
      <c r="C21" s="67">
        <v>105</v>
      </c>
      <c r="D21" s="67">
        <v>1</v>
      </c>
      <c r="E21" s="68">
        <f t="shared" si="0"/>
        <v>105</v>
      </c>
      <c r="F21" s="69">
        <v>1</v>
      </c>
      <c r="G21" s="68">
        <f t="shared" si="1"/>
        <v>105</v>
      </c>
      <c r="H21" s="68">
        <f t="shared" si="2"/>
        <v>120.74999999999999</v>
      </c>
      <c r="I21" s="70"/>
      <c r="J21" s="70"/>
      <c r="K21" s="71"/>
      <c r="L21" s="70"/>
      <c r="M21" s="162"/>
    </row>
    <row r="22" spans="1:13" ht="15">
      <c r="A22" s="66" t="s">
        <v>98</v>
      </c>
      <c r="B22" s="130" t="s">
        <v>86</v>
      </c>
      <c r="C22" s="67">
        <v>299</v>
      </c>
      <c r="D22" s="67">
        <v>100</v>
      </c>
      <c r="E22" s="68">
        <f t="shared" si="0"/>
        <v>2.99</v>
      </c>
      <c r="F22" s="69">
        <v>10</v>
      </c>
      <c r="G22" s="68">
        <f t="shared" si="1"/>
        <v>29.900000000000002</v>
      </c>
      <c r="H22" s="68">
        <f>G22*1.15</f>
        <v>34.385</v>
      </c>
      <c r="I22" s="70"/>
      <c r="J22" s="70"/>
      <c r="K22" s="71"/>
      <c r="L22" s="70"/>
      <c r="M22" s="162"/>
    </row>
    <row r="23" spans="1:13" ht="15">
      <c r="A23" s="66" t="s">
        <v>98</v>
      </c>
      <c r="B23" s="130" t="s">
        <v>81</v>
      </c>
      <c r="C23" s="67">
        <v>99</v>
      </c>
      <c r="D23" s="67">
        <v>1</v>
      </c>
      <c r="E23" s="68">
        <f t="shared" si="0"/>
        <v>99</v>
      </c>
      <c r="F23" s="69">
        <v>1</v>
      </c>
      <c r="G23" s="68">
        <f t="shared" si="1"/>
        <v>99</v>
      </c>
      <c r="H23" s="68">
        <f t="shared" si="2"/>
        <v>113.85</v>
      </c>
      <c r="I23" s="70"/>
      <c r="J23" s="70"/>
      <c r="K23" s="71"/>
      <c r="L23" s="70"/>
      <c r="M23" s="162"/>
    </row>
    <row r="24" spans="1:13" ht="15">
      <c r="A24" s="66" t="s">
        <v>98</v>
      </c>
      <c r="B24" s="130" t="s">
        <v>129</v>
      </c>
      <c r="C24" s="67">
        <v>99</v>
      </c>
      <c r="D24" s="67">
        <v>190</v>
      </c>
      <c r="E24" s="68">
        <f t="shared" si="0"/>
        <v>0.5210526315789473</v>
      </c>
      <c r="F24" s="69">
        <v>30</v>
      </c>
      <c r="G24" s="68">
        <f t="shared" si="1"/>
        <v>15.63157894736842</v>
      </c>
      <c r="H24" s="68">
        <f t="shared" si="2"/>
        <v>17.97631578947368</v>
      </c>
      <c r="I24" s="70"/>
      <c r="J24" s="70"/>
      <c r="K24" s="71"/>
      <c r="L24" s="70"/>
      <c r="M24" s="162"/>
    </row>
    <row r="25" spans="1:13" ht="15">
      <c r="A25" s="66" t="s">
        <v>98</v>
      </c>
      <c r="B25" s="130" t="s">
        <v>124</v>
      </c>
      <c r="C25" s="67">
        <v>99</v>
      </c>
      <c r="D25" s="67">
        <v>190</v>
      </c>
      <c r="E25" s="68">
        <f t="shared" si="0"/>
        <v>0.5210526315789473</v>
      </c>
      <c r="F25" s="69">
        <v>30</v>
      </c>
      <c r="G25" s="68">
        <f t="shared" si="1"/>
        <v>15.63157894736842</v>
      </c>
      <c r="H25" s="68">
        <f t="shared" si="2"/>
        <v>17.97631578947368</v>
      </c>
      <c r="I25" s="70"/>
      <c r="J25" s="70"/>
      <c r="K25" s="71"/>
      <c r="L25" s="70"/>
      <c r="M25" s="162"/>
    </row>
    <row r="26" spans="1:13" ht="15">
      <c r="A26" s="66" t="s">
        <v>98</v>
      </c>
      <c r="B26" s="130" t="s">
        <v>125</v>
      </c>
      <c r="C26" s="67">
        <v>99</v>
      </c>
      <c r="D26" s="67">
        <v>190</v>
      </c>
      <c r="E26" s="68">
        <f>C26/D26</f>
        <v>0.5210526315789473</v>
      </c>
      <c r="F26" s="69">
        <v>30</v>
      </c>
      <c r="G26" s="68">
        <f>E26*F26</f>
        <v>15.63157894736842</v>
      </c>
      <c r="H26" s="68">
        <f t="shared" si="2"/>
        <v>17.97631578947368</v>
      </c>
      <c r="I26" s="70"/>
      <c r="J26" s="70"/>
      <c r="K26" s="71"/>
      <c r="L26" s="70"/>
      <c r="M26" s="162"/>
    </row>
    <row r="27" spans="1:13" ht="15.75" thickBot="1">
      <c r="A27" s="72" t="s">
        <v>98</v>
      </c>
      <c r="B27" s="133" t="s">
        <v>128</v>
      </c>
      <c r="C27" s="73">
        <v>99</v>
      </c>
      <c r="D27" s="73">
        <v>190</v>
      </c>
      <c r="E27" s="74">
        <f>C27/D27</f>
        <v>0.5210526315789473</v>
      </c>
      <c r="F27" s="75">
        <v>30</v>
      </c>
      <c r="G27" s="74">
        <f>E27*F27</f>
        <v>15.63157894736842</v>
      </c>
      <c r="H27" s="74">
        <f t="shared" si="2"/>
        <v>17.97631578947368</v>
      </c>
      <c r="I27" s="76">
        <f>SUM(H16:H27)</f>
        <v>448.70276315789476</v>
      </c>
      <c r="J27" s="76">
        <v>10.1</v>
      </c>
      <c r="K27" s="77">
        <f>I27+J27</f>
        <v>458.8027631578948</v>
      </c>
      <c r="L27" s="76">
        <v>460</v>
      </c>
      <c r="M27" s="163"/>
    </row>
    <row r="28" spans="1:13" ht="15">
      <c r="A28" s="95" t="s">
        <v>27</v>
      </c>
      <c r="B28" s="134" t="s">
        <v>41</v>
      </c>
      <c r="C28" s="96">
        <v>41</v>
      </c>
      <c r="D28" s="96">
        <v>1</v>
      </c>
      <c r="E28" s="97">
        <f t="shared" si="0"/>
        <v>41</v>
      </c>
      <c r="F28" s="98">
        <v>1</v>
      </c>
      <c r="G28" s="97">
        <f t="shared" si="1"/>
        <v>41</v>
      </c>
      <c r="H28" s="97">
        <f t="shared" si="2"/>
        <v>47.15</v>
      </c>
      <c r="I28" s="99"/>
      <c r="J28" s="99"/>
      <c r="K28" s="100"/>
      <c r="L28" s="99"/>
      <c r="M28" s="164"/>
    </row>
    <row r="29" spans="1:13" ht="15">
      <c r="A29" s="48" t="s">
        <v>27</v>
      </c>
      <c r="B29" s="120" t="s">
        <v>56</v>
      </c>
      <c r="C29" s="49">
        <v>355</v>
      </c>
      <c r="D29" s="49">
        <v>500</v>
      </c>
      <c r="E29" s="50">
        <f t="shared" si="0"/>
        <v>0.71</v>
      </c>
      <c r="F29" s="51">
        <v>50</v>
      </c>
      <c r="G29" s="50">
        <f t="shared" si="1"/>
        <v>35.5</v>
      </c>
      <c r="H29" s="50">
        <f t="shared" si="2"/>
        <v>40.824999999999996</v>
      </c>
      <c r="I29" s="52"/>
      <c r="J29" s="52"/>
      <c r="K29" s="53"/>
      <c r="L29" s="52"/>
      <c r="M29" s="159"/>
    </row>
    <row r="30" spans="1:13" ht="15">
      <c r="A30" s="48" t="s">
        <v>27</v>
      </c>
      <c r="B30" s="120" t="s">
        <v>72</v>
      </c>
      <c r="C30" s="49">
        <v>51</v>
      </c>
      <c r="D30" s="49">
        <v>1</v>
      </c>
      <c r="E30" s="50">
        <f t="shared" si="0"/>
        <v>51</v>
      </c>
      <c r="F30" s="51">
        <v>1</v>
      </c>
      <c r="G30" s="50">
        <f t="shared" si="1"/>
        <v>51</v>
      </c>
      <c r="H30" s="50">
        <f t="shared" si="2"/>
        <v>58.65</v>
      </c>
      <c r="I30" s="52"/>
      <c r="J30" s="52"/>
      <c r="K30" s="53"/>
      <c r="L30" s="52"/>
      <c r="M30" s="159"/>
    </row>
    <row r="31" spans="1:13" ht="15">
      <c r="A31" s="48" t="s">
        <v>27</v>
      </c>
      <c r="B31" s="120" t="s">
        <v>73</v>
      </c>
      <c r="C31" s="49">
        <v>51</v>
      </c>
      <c r="D31" s="49">
        <v>1</v>
      </c>
      <c r="E31" s="50">
        <f t="shared" si="0"/>
        <v>51</v>
      </c>
      <c r="F31" s="51">
        <v>1</v>
      </c>
      <c r="G31" s="50">
        <f t="shared" si="1"/>
        <v>51</v>
      </c>
      <c r="H31" s="50">
        <f t="shared" si="2"/>
        <v>58.65</v>
      </c>
      <c r="I31" s="52"/>
      <c r="J31" s="52"/>
      <c r="K31" s="53"/>
      <c r="L31" s="52"/>
      <c r="M31" s="159"/>
    </row>
    <row r="32" spans="1:13" ht="15">
      <c r="A32" s="48" t="s">
        <v>27</v>
      </c>
      <c r="B32" s="120" t="s">
        <v>109</v>
      </c>
      <c r="C32" s="49">
        <v>350</v>
      </c>
      <c r="D32" s="49">
        <v>95</v>
      </c>
      <c r="E32" s="50">
        <f t="shared" si="0"/>
        <v>3.6842105263157894</v>
      </c>
      <c r="F32" s="51">
        <v>50</v>
      </c>
      <c r="G32" s="50">
        <f t="shared" si="1"/>
        <v>184.21052631578948</v>
      </c>
      <c r="H32" s="50">
        <f t="shared" si="2"/>
        <v>211.8421052631579</v>
      </c>
      <c r="I32" s="52"/>
      <c r="J32" s="52"/>
      <c r="K32" s="53"/>
      <c r="L32" s="52"/>
      <c r="M32" s="159"/>
    </row>
    <row r="33" spans="1:13" ht="15.75" thickBot="1">
      <c r="A33" s="142" t="s">
        <v>27</v>
      </c>
      <c r="B33" s="128" t="s">
        <v>115</v>
      </c>
      <c r="C33" s="84">
        <v>399</v>
      </c>
      <c r="D33" s="84">
        <v>85</v>
      </c>
      <c r="E33" s="85">
        <f t="shared" si="0"/>
        <v>4.694117647058824</v>
      </c>
      <c r="F33" s="86">
        <v>20</v>
      </c>
      <c r="G33" s="85">
        <f t="shared" si="1"/>
        <v>93.88235294117648</v>
      </c>
      <c r="H33" s="85">
        <f>G33*1.15</f>
        <v>107.96470588235294</v>
      </c>
      <c r="I33" s="87">
        <f>SUM(H28:H33)</f>
        <v>525.0818111455109</v>
      </c>
      <c r="J33" s="87">
        <v>11.9</v>
      </c>
      <c r="K33" s="88">
        <f>I33+J33</f>
        <v>536.9818111455108</v>
      </c>
      <c r="L33" s="87">
        <v>537</v>
      </c>
      <c r="M33" s="165">
        <f>K33-L33</f>
        <v>-0.018188854489153528</v>
      </c>
    </row>
    <row r="34" spans="1:13" ht="15">
      <c r="A34" s="89" t="s">
        <v>33</v>
      </c>
      <c r="B34" s="129" t="s">
        <v>52</v>
      </c>
      <c r="C34" s="90">
        <v>199</v>
      </c>
      <c r="D34" s="90">
        <v>1</v>
      </c>
      <c r="E34" s="91">
        <f t="shared" si="0"/>
        <v>199</v>
      </c>
      <c r="F34" s="92">
        <v>1</v>
      </c>
      <c r="G34" s="91">
        <f t="shared" si="1"/>
        <v>199</v>
      </c>
      <c r="H34" s="91">
        <f t="shared" si="2"/>
        <v>228.85</v>
      </c>
      <c r="I34" s="93"/>
      <c r="J34" s="93"/>
      <c r="K34" s="94"/>
      <c r="L34" s="93"/>
      <c r="M34" s="161"/>
    </row>
    <row r="35" spans="1:13" ht="15">
      <c r="A35" s="66" t="s">
        <v>33</v>
      </c>
      <c r="B35" s="130" t="s">
        <v>56</v>
      </c>
      <c r="C35" s="67">
        <v>355</v>
      </c>
      <c r="D35" s="67">
        <v>500</v>
      </c>
      <c r="E35" s="68">
        <f t="shared" si="0"/>
        <v>0.71</v>
      </c>
      <c r="F35" s="69">
        <v>50</v>
      </c>
      <c r="G35" s="68">
        <f t="shared" si="1"/>
        <v>35.5</v>
      </c>
      <c r="H35" s="68">
        <f t="shared" si="2"/>
        <v>40.824999999999996</v>
      </c>
      <c r="I35" s="70"/>
      <c r="J35" s="70"/>
      <c r="K35" s="71"/>
      <c r="L35" s="70"/>
      <c r="M35" s="162"/>
    </row>
    <row r="36" spans="1:13" ht="15">
      <c r="A36" s="66" t="s">
        <v>33</v>
      </c>
      <c r="B36" s="130" t="s">
        <v>57</v>
      </c>
      <c r="C36" s="67">
        <v>355</v>
      </c>
      <c r="D36" s="67">
        <v>500</v>
      </c>
      <c r="E36" s="68">
        <f t="shared" si="0"/>
        <v>0.71</v>
      </c>
      <c r="F36" s="69">
        <v>50</v>
      </c>
      <c r="G36" s="68">
        <f t="shared" si="1"/>
        <v>35.5</v>
      </c>
      <c r="H36" s="68">
        <f t="shared" si="2"/>
        <v>40.824999999999996</v>
      </c>
      <c r="I36" s="70"/>
      <c r="J36" s="70"/>
      <c r="K36" s="71"/>
      <c r="L36" s="70"/>
      <c r="M36" s="162"/>
    </row>
    <row r="37" spans="1:13" ht="15">
      <c r="A37" s="66" t="s">
        <v>33</v>
      </c>
      <c r="B37" s="130" t="s">
        <v>77</v>
      </c>
      <c r="C37" s="67">
        <v>249</v>
      </c>
      <c r="D37" s="67">
        <v>1</v>
      </c>
      <c r="E37" s="68">
        <f t="shared" si="0"/>
        <v>249</v>
      </c>
      <c r="F37" s="69">
        <v>1</v>
      </c>
      <c r="G37" s="68">
        <f t="shared" si="1"/>
        <v>249</v>
      </c>
      <c r="H37" s="68">
        <f t="shared" si="2"/>
        <v>286.34999999999997</v>
      </c>
      <c r="I37" s="70"/>
      <c r="J37" s="70"/>
      <c r="K37" s="71"/>
      <c r="L37" s="70"/>
      <c r="M37" s="166"/>
    </row>
    <row r="38" spans="1:13" ht="15.75" thickBot="1">
      <c r="A38" s="72" t="s">
        <v>33</v>
      </c>
      <c r="B38" s="133" t="s">
        <v>116</v>
      </c>
      <c r="C38" s="73">
        <v>125</v>
      </c>
      <c r="D38" s="73">
        <v>1</v>
      </c>
      <c r="E38" s="74">
        <f t="shared" si="0"/>
        <v>125</v>
      </c>
      <c r="F38" s="75">
        <v>0.25</v>
      </c>
      <c r="G38" s="74">
        <f t="shared" si="1"/>
        <v>31.25</v>
      </c>
      <c r="H38" s="74">
        <f>G38*1.15</f>
        <v>35.9375</v>
      </c>
      <c r="I38" s="76">
        <f>SUM(H34:H38)</f>
        <v>632.7874999999999</v>
      </c>
      <c r="J38" s="76">
        <v>14.3</v>
      </c>
      <c r="K38" s="77">
        <f>J38+I38</f>
        <v>647.0874999999999</v>
      </c>
      <c r="L38" s="76">
        <v>616.6</v>
      </c>
      <c r="M38" s="167">
        <f>K38-L38</f>
        <v>30.48749999999984</v>
      </c>
    </row>
    <row r="39" spans="1:13" ht="15">
      <c r="A39" s="95" t="s">
        <v>104</v>
      </c>
      <c r="B39" s="134" t="s">
        <v>56</v>
      </c>
      <c r="C39" s="96">
        <v>355</v>
      </c>
      <c r="D39" s="96">
        <v>500</v>
      </c>
      <c r="E39" s="97">
        <f t="shared" si="0"/>
        <v>0.71</v>
      </c>
      <c r="F39" s="98">
        <v>50</v>
      </c>
      <c r="G39" s="97">
        <f t="shared" si="1"/>
        <v>35.5</v>
      </c>
      <c r="H39" s="97">
        <f t="shared" si="2"/>
        <v>40.824999999999996</v>
      </c>
      <c r="I39" s="99"/>
      <c r="J39" s="99"/>
      <c r="K39" s="100"/>
      <c r="L39" s="99"/>
      <c r="M39" s="164"/>
    </row>
    <row r="40" spans="1:13" ht="15">
      <c r="A40" s="48" t="s">
        <v>104</v>
      </c>
      <c r="B40" s="120" t="s">
        <v>42</v>
      </c>
      <c r="C40" s="49">
        <v>41</v>
      </c>
      <c r="D40" s="49">
        <v>1</v>
      </c>
      <c r="E40" s="50">
        <f t="shared" si="0"/>
        <v>41</v>
      </c>
      <c r="F40" s="51">
        <v>1</v>
      </c>
      <c r="G40" s="50">
        <f t="shared" si="1"/>
        <v>41</v>
      </c>
      <c r="H40" s="50">
        <f t="shared" si="2"/>
        <v>47.15</v>
      </c>
      <c r="I40" s="52"/>
      <c r="J40" s="52"/>
      <c r="K40" s="53"/>
      <c r="L40" s="52"/>
      <c r="M40" s="159"/>
    </row>
    <row r="41" spans="1:13" ht="15">
      <c r="A41" s="48" t="s">
        <v>104</v>
      </c>
      <c r="B41" s="120" t="s">
        <v>57</v>
      </c>
      <c r="C41" s="49">
        <v>355</v>
      </c>
      <c r="D41" s="49">
        <v>500</v>
      </c>
      <c r="E41" s="50">
        <f t="shared" si="0"/>
        <v>0.71</v>
      </c>
      <c r="F41" s="51">
        <v>50</v>
      </c>
      <c r="G41" s="50">
        <f t="shared" si="1"/>
        <v>35.5</v>
      </c>
      <c r="H41" s="50">
        <f t="shared" si="2"/>
        <v>40.824999999999996</v>
      </c>
      <c r="I41" s="52"/>
      <c r="J41" s="52"/>
      <c r="K41" s="53"/>
      <c r="L41" s="52"/>
      <c r="M41" s="159"/>
    </row>
    <row r="42" spans="1:13" ht="15">
      <c r="A42" s="48" t="s">
        <v>104</v>
      </c>
      <c r="B42" s="120" t="s">
        <v>125</v>
      </c>
      <c r="C42" s="49">
        <v>99</v>
      </c>
      <c r="D42" s="49">
        <v>190</v>
      </c>
      <c r="E42" s="50">
        <f t="shared" si="0"/>
        <v>0.5210526315789473</v>
      </c>
      <c r="F42" s="51">
        <v>65</v>
      </c>
      <c r="G42" s="50">
        <f t="shared" si="1"/>
        <v>33.868421052631575</v>
      </c>
      <c r="H42" s="50">
        <f t="shared" si="2"/>
        <v>38.94868421052631</v>
      </c>
      <c r="I42" s="52"/>
      <c r="J42" s="52"/>
      <c r="K42" s="53"/>
      <c r="L42" s="52"/>
      <c r="M42" s="159"/>
    </row>
    <row r="43" spans="1:13" ht="15">
      <c r="A43" s="48" t="s">
        <v>104</v>
      </c>
      <c r="B43" s="120" t="s">
        <v>128</v>
      </c>
      <c r="C43" s="49">
        <v>99</v>
      </c>
      <c r="D43" s="49">
        <v>190</v>
      </c>
      <c r="E43" s="50">
        <f t="shared" si="0"/>
        <v>0.5210526315789473</v>
      </c>
      <c r="F43" s="51">
        <v>65</v>
      </c>
      <c r="G43" s="50">
        <f t="shared" si="1"/>
        <v>33.868421052631575</v>
      </c>
      <c r="H43" s="50">
        <f t="shared" si="2"/>
        <v>38.94868421052631</v>
      </c>
      <c r="I43" s="52"/>
      <c r="J43" s="52"/>
      <c r="K43" s="53"/>
      <c r="L43" s="52"/>
      <c r="M43" s="159"/>
    </row>
    <row r="44" spans="1:13" ht="15">
      <c r="A44" s="48" t="s">
        <v>104</v>
      </c>
      <c r="B44" s="120" t="s">
        <v>130</v>
      </c>
      <c r="C44" s="49">
        <v>99</v>
      </c>
      <c r="D44" s="49">
        <v>1</v>
      </c>
      <c r="E44" s="50">
        <f>C44/D44</f>
        <v>99</v>
      </c>
      <c r="F44" s="51">
        <v>0.5</v>
      </c>
      <c r="G44" s="50">
        <f>E44*F44</f>
        <v>49.5</v>
      </c>
      <c r="H44" s="50">
        <f t="shared" si="2"/>
        <v>56.925</v>
      </c>
      <c r="I44" s="52"/>
      <c r="J44" s="52"/>
      <c r="K44" s="53"/>
      <c r="L44" s="52"/>
      <c r="M44" s="159"/>
    </row>
    <row r="45" spans="1:13" ht="15">
      <c r="A45" s="48" t="s">
        <v>104</v>
      </c>
      <c r="B45" s="120" t="s">
        <v>127</v>
      </c>
      <c r="C45" s="49">
        <v>99</v>
      </c>
      <c r="D45" s="49">
        <v>1</v>
      </c>
      <c r="E45" s="50">
        <f t="shared" si="0"/>
        <v>99</v>
      </c>
      <c r="F45" s="51">
        <v>1</v>
      </c>
      <c r="G45" s="50">
        <f t="shared" si="1"/>
        <v>99</v>
      </c>
      <c r="H45" s="50">
        <f t="shared" si="2"/>
        <v>113.85</v>
      </c>
      <c r="I45" s="52"/>
      <c r="J45" s="52"/>
      <c r="K45" s="53"/>
      <c r="L45" s="52"/>
      <c r="M45" s="159"/>
    </row>
    <row r="46" spans="1:13" ht="15">
      <c r="A46" s="48" t="s">
        <v>104</v>
      </c>
      <c r="B46" s="120" t="s">
        <v>53</v>
      </c>
      <c r="C46" s="49">
        <v>175</v>
      </c>
      <c r="D46" s="49">
        <v>1</v>
      </c>
      <c r="E46" s="50">
        <f t="shared" si="0"/>
        <v>175</v>
      </c>
      <c r="F46" s="51">
        <v>1</v>
      </c>
      <c r="G46" s="50">
        <f t="shared" si="1"/>
        <v>175</v>
      </c>
      <c r="H46" s="50">
        <f t="shared" si="2"/>
        <v>201.24999999999997</v>
      </c>
      <c r="I46" s="52"/>
      <c r="J46" s="52"/>
      <c r="K46" s="53"/>
      <c r="L46" s="52"/>
      <c r="M46" s="159"/>
    </row>
    <row r="47" spans="1:13" ht="15.75" thickBot="1">
      <c r="A47" s="142" t="s">
        <v>104</v>
      </c>
      <c r="B47" s="128" t="s">
        <v>115</v>
      </c>
      <c r="C47" s="84">
        <v>399</v>
      </c>
      <c r="D47" s="84">
        <v>85</v>
      </c>
      <c r="E47" s="85">
        <f t="shared" si="0"/>
        <v>4.694117647058824</v>
      </c>
      <c r="F47" s="86">
        <v>30</v>
      </c>
      <c r="G47" s="85">
        <f t="shared" si="1"/>
        <v>140.82352941176472</v>
      </c>
      <c r="H47" s="85">
        <f>G47*1.15</f>
        <v>161.94705882352943</v>
      </c>
      <c r="I47" s="87">
        <f>SUM(H39:H47)</f>
        <v>740.669427244582</v>
      </c>
      <c r="J47" s="87">
        <v>16.7</v>
      </c>
      <c r="K47" s="88">
        <f>I47+J47</f>
        <v>757.3694272445821</v>
      </c>
      <c r="L47" s="87">
        <v>755</v>
      </c>
      <c r="M47" s="160"/>
    </row>
    <row r="48" spans="1:13" ht="15">
      <c r="A48" s="89" t="s">
        <v>25</v>
      </c>
      <c r="B48" s="129" t="s">
        <v>54</v>
      </c>
      <c r="C48" s="90">
        <v>385</v>
      </c>
      <c r="D48" s="90">
        <v>500</v>
      </c>
      <c r="E48" s="91">
        <f t="shared" si="0"/>
        <v>0.77</v>
      </c>
      <c r="F48" s="92">
        <v>50</v>
      </c>
      <c r="G48" s="91">
        <f t="shared" si="1"/>
        <v>38.5</v>
      </c>
      <c r="H48" s="91">
        <f t="shared" si="2"/>
        <v>44.275</v>
      </c>
      <c r="I48" s="93"/>
      <c r="J48" s="93"/>
      <c r="K48" s="94"/>
      <c r="L48" s="93"/>
      <c r="M48" s="161"/>
    </row>
    <row r="49" spans="1:13" ht="15">
      <c r="A49" s="66" t="s">
        <v>25</v>
      </c>
      <c r="B49" s="130" t="s">
        <v>55</v>
      </c>
      <c r="C49" s="67">
        <v>375</v>
      </c>
      <c r="D49" s="67">
        <v>500</v>
      </c>
      <c r="E49" s="68">
        <f t="shared" si="0"/>
        <v>0.75</v>
      </c>
      <c r="F49" s="69">
        <v>50</v>
      </c>
      <c r="G49" s="68">
        <f t="shared" si="1"/>
        <v>37.5</v>
      </c>
      <c r="H49" s="68">
        <f t="shared" si="2"/>
        <v>43.125</v>
      </c>
      <c r="I49" s="70"/>
      <c r="J49" s="70"/>
      <c r="K49" s="71"/>
      <c r="L49" s="70"/>
      <c r="M49" s="162"/>
    </row>
    <row r="50" spans="1:13" ht="15">
      <c r="A50" s="66" t="s">
        <v>25</v>
      </c>
      <c r="B50" s="130" t="s">
        <v>34</v>
      </c>
      <c r="C50" s="67">
        <v>75</v>
      </c>
      <c r="D50" s="67">
        <v>100</v>
      </c>
      <c r="E50" s="68">
        <f t="shared" si="0"/>
        <v>0.75</v>
      </c>
      <c r="F50" s="69">
        <v>50</v>
      </c>
      <c r="G50" s="68">
        <f t="shared" si="1"/>
        <v>37.5</v>
      </c>
      <c r="H50" s="68">
        <f t="shared" si="2"/>
        <v>43.125</v>
      </c>
      <c r="I50" s="70"/>
      <c r="J50" s="70"/>
      <c r="K50" s="71"/>
      <c r="L50" s="70"/>
      <c r="M50" s="162"/>
    </row>
    <row r="51" spans="1:13" ht="15">
      <c r="A51" s="66" t="s">
        <v>25</v>
      </c>
      <c r="B51" s="130" t="s">
        <v>58</v>
      </c>
      <c r="C51" s="67">
        <v>75</v>
      </c>
      <c r="D51" s="67">
        <v>100</v>
      </c>
      <c r="E51" s="68">
        <f t="shared" si="0"/>
        <v>0.75</v>
      </c>
      <c r="F51" s="69">
        <v>50</v>
      </c>
      <c r="G51" s="68">
        <f t="shared" si="1"/>
        <v>37.5</v>
      </c>
      <c r="H51" s="68">
        <f t="shared" si="2"/>
        <v>43.125</v>
      </c>
      <c r="I51" s="70"/>
      <c r="J51" s="70"/>
      <c r="K51" s="71"/>
      <c r="L51" s="70"/>
      <c r="M51" s="162"/>
    </row>
    <row r="52" spans="1:13" ht="15">
      <c r="A52" s="66" t="s">
        <v>25</v>
      </c>
      <c r="B52" s="130" t="s">
        <v>60</v>
      </c>
      <c r="C52" s="67">
        <v>75</v>
      </c>
      <c r="D52" s="67">
        <v>100</v>
      </c>
      <c r="E52" s="68">
        <f t="shared" si="0"/>
        <v>0.75</v>
      </c>
      <c r="F52" s="69">
        <v>25</v>
      </c>
      <c r="G52" s="68">
        <f t="shared" si="1"/>
        <v>18.75</v>
      </c>
      <c r="H52" s="68">
        <f t="shared" si="2"/>
        <v>21.5625</v>
      </c>
      <c r="I52" s="70"/>
      <c r="J52" s="70"/>
      <c r="K52" s="71"/>
      <c r="L52" s="70"/>
      <c r="M52" s="162"/>
    </row>
    <row r="53" spans="1:13" ht="15">
      <c r="A53" s="66" t="s">
        <v>25</v>
      </c>
      <c r="B53" s="130" t="s">
        <v>62</v>
      </c>
      <c r="C53" s="67">
        <v>75</v>
      </c>
      <c r="D53" s="67">
        <v>100</v>
      </c>
      <c r="E53" s="68">
        <f t="shared" si="0"/>
        <v>0.75</v>
      </c>
      <c r="F53" s="69">
        <v>25</v>
      </c>
      <c r="G53" s="68">
        <f t="shared" si="1"/>
        <v>18.75</v>
      </c>
      <c r="H53" s="68">
        <f t="shared" si="2"/>
        <v>21.5625</v>
      </c>
      <c r="I53" s="70"/>
      <c r="J53" s="70"/>
      <c r="K53" s="71"/>
      <c r="L53" s="70"/>
      <c r="M53" s="162"/>
    </row>
    <row r="54" spans="1:13" ht="15">
      <c r="A54" s="66" t="s">
        <v>25</v>
      </c>
      <c r="B54" s="130" t="s">
        <v>36</v>
      </c>
      <c r="C54" s="67">
        <v>75</v>
      </c>
      <c r="D54" s="67">
        <v>100</v>
      </c>
      <c r="E54" s="68">
        <f t="shared" si="0"/>
        <v>0.75</v>
      </c>
      <c r="F54" s="69">
        <v>50</v>
      </c>
      <c r="G54" s="68">
        <f t="shared" si="1"/>
        <v>37.5</v>
      </c>
      <c r="H54" s="68">
        <f t="shared" si="2"/>
        <v>43.125</v>
      </c>
      <c r="I54" s="70"/>
      <c r="J54" s="70"/>
      <c r="K54" s="71"/>
      <c r="L54" s="70"/>
      <c r="M54" s="162"/>
    </row>
    <row r="55" spans="1:13" ht="15">
      <c r="A55" s="66" t="s">
        <v>25</v>
      </c>
      <c r="B55" s="130" t="s">
        <v>63</v>
      </c>
      <c r="C55" s="67">
        <v>75</v>
      </c>
      <c r="D55" s="67">
        <v>100</v>
      </c>
      <c r="E55" s="68">
        <f t="shared" si="0"/>
        <v>0.75</v>
      </c>
      <c r="F55" s="69">
        <v>50</v>
      </c>
      <c r="G55" s="68">
        <f t="shared" si="1"/>
        <v>37.5</v>
      </c>
      <c r="H55" s="68">
        <f t="shared" si="2"/>
        <v>43.125</v>
      </c>
      <c r="I55" s="70"/>
      <c r="J55" s="70"/>
      <c r="K55" s="71"/>
      <c r="L55" s="70"/>
      <c r="M55" s="162"/>
    </row>
    <row r="56" spans="1:13" ht="15">
      <c r="A56" s="66" t="s">
        <v>25</v>
      </c>
      <c r="B56" s="130" t="s">
        <v>65</v>
      </c>
      <c r="C56" s="67">
        <v>92</v>
      </c>
      <c r="D56" s="67">
        <v>100</v>
      </c>
      <c r="E56" s="68">
        <f t="shared" si="0"/>
        <v>0.92</v>
      </c>
      <c r="F56" s="69">
        <v>25</v>
      </c>
      <c r="G56" s="68">
        <f t="shared" si="1"/>
        <v>23</v>
      </c>
      <c r="H56" s="68">
        <f t="shared" si="2"/>
        <v>26.45</v>
      </c>
      <c r="I56" s="70"/>
      <c r="J56" s="70"/>
      <c r="K56" s="71"/>
      <c r="L56" s="70"/>
      <c r="M56" s="162"/>
    </row>
    <row r="57" spans="1:13" ht="15">
      <c r="A57" s="66" t="s">
        <v>25</v>
      </c>
      <c r="B57" s="130" t="s">
        <v>41</v>
      </c>
      <c r="C57" s="67">
        <v>41</v>
      </c>
      <c r="D57" s="67">
        <v>1</v>
      </c>
      <c r="E57" s="68">
        <f t="shared" si="0"/>
        <v>41</v>
      </c>
      <c r="F57" s="69">
        <v>1</v>
      </c>
      <c r="G57" s="68">
        <f t="shared" si="1"/>
        <v>41</v>
      </c>
      <c r="H57" s="68">
        <f t="shared" si="2"/>
        <v>47.15</v>
      </c>
      <c r="I57" s="70"/>
      <c r="J57" s="70"/>
      <c r="K57" s="71"/>
      <c r="L57" s="70"/>
      <c r="M57" s="162"/>
    </row>
    <row r="58" spans="1:13" ht="15.75" thickBot="1">
      <c r="A58" s="72" t="s">
        <v>25</v>
      </c>
      <c r="B58" s="133" t="s">
        <v>115</v>
      </c>
      <c r="C58" s="73">
        <v>399</v>
      </c>
      <c r="D58" s="73">
        <v>85</v>
      </c>
      <c r="E58" s="74">
        <f>C58/D58</f>
        <v>4.694117647058824</v>
      </c>
      <c r="F58" s="75">
        <v>20</v>
      </c>
      <c r="G58" s="74">
        <f>E58*F58</f>
        <v>93.88235294117648</v>
      </c>
      <c r="H58" s="74">
        <f>G58*1.15</f>
        <v>107.96470588235294</v>
      </c>
      <c r="I58" s="76">
        <f>SUM(H48:H58)</f>
        <v>484.58970588235286</v>
      </c>
      <c r="J58" s="76">
        <v>11</v>
      </c>
      <c r="K58" s="77">
        <f>I58+J58</f>
        <v>495.58970588235286</v>
      </c>
      <c r="L58" s="76">
        <v>495.6</v>
      </c>
      <c r="M58" s="167">
        <f>K58-L58</f>
        <v>-0.010294117647163148</v>
      </c>
    </row>
    <row r="59" spans="1:13" ht="15">
      <c r="A59" s="95" t="s">
        <v>24</v>
      </c>
      <c r="B59" s="134" t="s">
        <v>34</v>
      </c>
      <c r="C59" s="96">
        <v>75</v>
      </c>
      <c r="D59" s="96">
        <v>100</v>
      </c>
      <c r="E59" s="97">
        <f t="shared" si="0"/>
        <v>0.75</v>
      </c>
      <c r="F59" s="98">
        <v>50</v>
      </c>
      <c r="G59" s="97">
        <f t="shared" si="1"/>
        <v>37.5</v>
      </c>
      <c r="H59" s="97">
        <f t="shared" si="2"/>
        <v>43.125</v>
      </c>
      <c r="I59" s="99"/>
      <c r="J59" s="99"/>
      <c r="K59" s="100"/>
      <c r="L59" s="99"/>
      <c r="M59" s="164"/>
    </row>
    <row r="60" spans="1:13" ht="15">
      <c r="A60" s="48" t="s">
        <v>24</v>
      </c>
      <c r="B60" s="120" t="s">
        <v>35</v>
      </c>
      <c r="C60" s="49">
        <v>75</v>
      </c>
      <c r="D60" s="49">
        <v>100</v>
      </c>
      <c r="E60" s="50">
        <f t="shared" si="0"/>
        <v>0.75</v>
      </c>
      <c r="F60" s="51">
        <v>50</v>
      </c>
      <c r="G60" s="50">
        <f t="shared" si="1"/>
        <v>37.5</v>
      </c>
      <c r="H60" s="50">
        <f t="shared" si="2"/>
        <v>43.125</v>
      </c>
      <c r="I60" s="52"/>
      <c r="J60" s="52"/>
      <c r="K60" s="53"/>
      <c r="L60" s="52"/>
      <c r="M60" s="159"/>
    </row>
    <row r="61" spans="1:13" ht="15">
      <c r="A61" s="48" t="s">
        <v>24</v>
      </c>
      <c r="B61" s="120" t="s">
        <v>63</v>
      </c>
      <c r="C61" s="49">
        <v>75</v>
      </c>
      <c r="D61" s="49">
        <v>100</v>
      </c>
      <c r="E61" s="50">
        <f t="shared" si="0"/>
        <v>0.75</v>
      </c>
      <c r="F61" s="51">
        <v>50</v>
      </c>
      <c r="G61" s="50">
        <f t="shared" si="1"/>
        <v>37.5</v>
      </c>
      <c r="H61" s="50">
        <f t="shared" si="2"/>
        <v>43.125</v>
      </c>
      <c r="I61" s="52"/>
      <c r="J61" s="52"/>
      <c r="K61" s="53"/>
      <c r="L61" s="52"/>
      <c r="M61" s="159"/>
    </row>
    <row r="62" spans="1:13" ht="15">
      <c r="A62" s="48" t="s">
        <v>24</v>
      </c>
      <c r="B62" s="120" t="s">
        <v>65</v>
      </c>
      <c r="C62" s="49">
        <v>92</v>
      </c>
      <c r="D62" s="49">
        <v>100</v>
      </c>
      <c r="E62" s="50">
        <f t="shared" si="0"/>
        <v>0.92</v>
      </c>
      <c r="F62" s="51">
        <v>50</v>
      </c>
      <c r="G62" s="50">
        <f t="shared" si="1"/>
        <v>46</v>
      </c>
      <c r="H62" s="50">
        <f t="shared" si="2"/>
        <v>52.9</v>
      </c>
      <c r="I62" s="52"/>
      <c r="J62" s="52"/>
      <c r="K62" s="53"/>
      <c r="L62" s="52"/>
      <c r="M62" s="159"/>
    </row>
    <row r="63" spans="1:13" ht="15">
      <c r="A63" s="48" t="s">
        <v>24</v>
      </c>
      <c r="B63" s="120" t="s">
        <v>66</v>
      </c>
      <c r="C63" s="49">
        <v>92</v>
      </c>
      <c r="D63" s="49">
        <v>100</v>
      </c>
      <c r="E63" s="50">
        <f t="shared" si="0"/>
        <v>0.92</v>
      </c>
      <c r="F63" s="51">
        <v>50</v>
      </c>
      <c r="G63" s="50">
        <f t="shared" si="1"/>
        <v>46</v>
      </c>
      <c r="H63" s="50">
        <f t="shared" si="2"/>
        <v>52.9</v>
      </c>
      <c r="I63" s="52"/>
      <c r="J63" s="52"/>
      <c r="K63" s="53"/>
      <c r="L63" s="52"/>
      <c r="M63" s="159"/>
    </row>
    <row r="64" spans="1:13" ht="15">
      <c r="A64" s="48" t="s">
        <v>24</v>
      </c>
      <c r="B64" s="120" t="s">
        <v>67</v>
      </c>
      <c r="C64" s="49">
        <v>92</v>
      </c>
      <c r="D64" s="49">
        <v>100</v>
      </c>
      <c r="E64" s="50">
        <f t="shared" si="0"/>
        <v>0.92</v>
      </c>
      <c r="F64" s="51">
        <v>50</v>
      </c>
      <c r="G64" s="50">
        <f t="shared" si="1"/>
        <v>46</v>
      </c>
      <c r="H64" s="50">
        <f t="shared" si="2"/>
        <v>52.9</v>
      </c>
      <c r="I64" s="52"/>
      <c r="J64" s="52"/>
      <c r="K64" s="53"/>
      <c r="L64" s="52"/>
      <c r="M64" s="159"/>
    </row>
    <row r="65" spans="1:13" ht="15">
      <c r="A65" s="48" t="s">
        <v>24</v>
      </c>
      <c r="B65" s="120" t="s">
        <v>68</v>
      </c>
      <c r="C65" s="49">
        <v>92</v>
      </c>
      <c r="D65" s="49">
        <v>100</v>
      </c>
      <c r="E65" s="50">
        <f t="shared" si="0"/>
        <v>0.92</v>
      </c>
      <c r="F65" s="51">
        <v>50</v>
      </c>
      <c r="G65" s="50">
        <f t="shared" si="1"/>
        <v>46</v>
      </c>
      <c r="H65" s="50">
        <f t="shared" si="2"/>
        <v>52.9</v>
      </c>
      <c r="I65" s="52"/>
      <c r="J65" s="52"/>
      <c r="K65" s="53"/>
      <c r="L65" s="52"/>
      <c r="M65" s="159"/>
    </row>
    <row r="66" spans="1:13" ht="15">
      <c r="A66" s="48" t="s">
        <v>24</v>
      </c>
      <c r="B66" s="120" t="s">
        <v>69</v>
      </c>
      <c r="C66" s="49">
        <v>92</v>
      </c>
      <c r="D66" s="49">
        <v>100</v>
      </c>
      <c r="E66" s="50">
        <f t="shared" si="0"/>
        <v>0.92</v>
      </c>
      <c r="F66" s="51">
        <v>50</v>
      </c>
      <c r="G66" s="50">
        <f t="shared" si="1"/>
        <v>46</v>
      </c>
      <c r="H66" s="50">
        <f t="shared" si="2"/>
        <v>52.9</v>
      </c>
      <c r="I66" s="52"/>
      <c r="J66" s="52"/>
      <c r="K66" s="53"/>
      <c r="L66" s="52"/>
      <c r="M66" s="159"/>
    </row>
    <row r="67" spans="1:13" ht="15">
      <c r="A67" s="48" t="s">
        <v>24</v>
      </c>
      <c r="B67" s="120" t="s">
        <v>70</v>
      </c>
      <c r="C67" s="49">
        <v>92</v>
      </c>
      <c r="D67" s="49">
        <v>100</v>
      </c>
      <c r="E67" s="50">
        <f t="shared" si="0"/>
        <v>0.92</v>
      </c>
      <c r="F67" s="51">
        <v>50</v>
      </c>
      <c r="G67" s="50">
        <f t="shared" si="1"/>
        <v>46</v>
      </c>
      <c r="H67" s="50">
        <f t="shared" si="2"/>
        <v>52.9</v>
      </c>
      <c r="I67" s="52"/>
      <c r="J67" s="52"/>
      <c r="K67" s="53"/>
      <c r="L67" s="52"/>
      <c r="M67" s="159"/>
    </row>
    <row r="68" spans="1:13" ht="15">
      <c r="A68" s="48" t="s">
        <v>24</v>
      </c>
      <c r="B68" s="120" t="s">
        <v>71</v>
      </c>
      <c r="C68" s="49">
        <v>92</v>
      </c>
      <c r="D68" s="49">
        <v>100</v>
      </c>
      <c r="E68" s="50">
        <f t="shared" si="0"/>
        <v>0.92</v>
      </c>
      <c r="F68" s="51">
        <v>50</v>
      </c>
      <c r="G68" s="50">
        <f t="shared" si="1"/>
        <v>46</v>
      </c>
      <c r="H68" s="50">
        <f t="shared" si="2"/>
        <v>52.9</v>
      </c>
      <c r="I68" s="52"/>
      <c r="J68" s="52"/>
      <c r="K68" s="53"/>
      <c r="L68" s="52"/>
      <c r="M68" s="159"/>
    </row>
    <row r="69" spans="1:13" ht="15">
      <c r="A69" s="48" t="s">
        <v>97</v>
      </c>
      <c r="B69" s="120" t="s">
        <v>56</v>
      </c>
      <c r="C69" s="49">
        <v>355</v>
      </c>
      <c r="D69" s="49">
        <v>500</v>
      </c>
      <c r="E69" s="50">
        <f t="shared" si="0"/>
        <v>0.71</v>
      </c>
      <c r="F69" s="51">
        <v>50</v>
      </c>
      <c r="G69" s="50">
        <f t="shared" si="1"/>
        <v>35.5</v>
      </c>
      <c r="H69" s="50">
        <f t="shared" si="2"/>
        <v>40.824999999999996</v>
      </c>
      <c r="I69" s="52"/>
      <c r="J69" s="52"/>
      <c r="K69" s="53"/>
      <c r="L69" s="52"/>
      <c r="M69" s="159"/>
    </row>
    <row r="70" spans="1:13" ht="15">
      <c r="A70" s="48" t="s">
        <v>97</v>
      </c>
      <c r="B70" s="120" t="s">
        <v>79</v>
      </c>
      <c r="C70" s="49">
        <v>99</v>
      </c>
      <c r="D70" s="49">
        <v>1</v>
      </c>
      <c r="E70" s="50">
        <f t="shared" si="0"/>
        <v>99</v>
      </c>
      <c r="F70" s="51">
        <v>1</v>
      </c>
      <c r="G70" s="50">
        <f t="shared" si="1"/>
        <v>99</v>
      </c>
      <c r="H70" s="50">
        <f t="shared" si="2"/>
        <v>113.85</v>
      </c>
      <c r="I70" s="52"/>
      <c r="J70" s="52"/>
      <c r="K70" s="53"/>
      <c r="L70" s="52"/>
      <c r="M70" s="159"/>
    </row>
    <row r="71" spans="1:13" ht="15">
      <c r="A71" s="48" t="s">
        <v>97</v>
      </c>
      <c r="B71" s="120" t="s">
        <v>82</v>
      </c>
      <c r="C71" s="49">
        <v>99</v>
      </c>
      <c r="D71" s="49">
        <v>1</v>
      </c>
      <c r="E71" s="50">
        <f t="shared" si="0"/>
        <v>99</v>
      </c>
      <c r="F71" s="51">
        <v>1</v>
      </c>
      <c r="G71" s="50">
        <f t="shared" si="1"/>
        <v>99</v>
      </c>
      <c r="H71" s="50">
        <f t="shared" si="2"/>
        <v>113.85</v>
      </c>
      <c r="I71" s="52"/>
      <c r="J71" s="52"/>
      <c r="K71" s="53"/>
      <c r="L71" s="52"/>
      <c r="M71" s="159"/>
    </row>
    <row r="72" spans="1:13" ht="15">
      <c r="A72" s="48" t="s">
        <v>97</v>
      </c>
      <c r="B72" s="120" t="s">
        <v>85</v>
      </c>
      <c r="C72" s="49">
        <v>485</v>
      </c>
      <c r="D72" s="49">
        <v>100</v>
      </c>
      <c r="E72" s="50">
        <f t="shared" si="0"/>
        <v>4.85</v>
      </c>
      <c r="F72" s="51">
        <v>20</v>
      </c>
      <c r="G72" s="50">
        <f t="shared" si="1"/>
        <v>97</v>
      </c>
      <c r="H72" s="50">
        <f t="shared" si="2"/>
        <v>111.55</v>
      </c>
      <c r="I72" s="52"/>
      <c r="J72" s="52"/>
      <c r="K72" s="53"/>
      <c r="L72" s="52"/>
      <c r="M72" s="159"/>
    </row>
    <row r="73" spans="1:13" ht="15">
      <c r="A73" s="48" t="s">
        <v>97</v>
      </c>
      <c r="B73" s="120" t="s">
        <v>86</v>
      </c>
      <c r="C73" s="49">
        <v>299</v>
      </c>
      <c r="D73" s="49">
        <v>100</v>
      </c>
      <c r="E73" s="50">
        <f t="shared" si="0"/>
        <v>2.99</v>
      </c>
      <c r="F73" s="51">
        <v>20</v>
      </c>
      <c r="G73" s="50">
        <f t="shared" si="1"/>
        <v>59.800000000000004</v>
      </c>
      <c r="H73" s="50">
        <f t="shared" si="2"/>
        <v>68.77</v>
      </c>
      <c r="I73" s="52"/>
      <c r="J73" s="52"/>
      <c r="K73" s="53"/>
      <c r="L73" s="52"/>
      <c r="M73" s="168"/>
    </row>
    <row r="74" spans="1:13" ht="15.75" thickBot="1">
      <c r="A74" s="142" t="s">
        <v>97</v>
      </c>
      <c r="B74" s="128" t="s">
        <v>115</v>
      </c>
      <c r="C74" s="84">
        <v>399</v>
      </c>
      <c r="D74" s="84">
        <v>85</v>
      </c>
      <c r="E74" s="85">
        <f t="shared" si="0"/>
        <v>4.694117647058824</v>
      </c>
      <c r="F74" s="86">
        <v>30</v>
      </c>
      <c r="G74" s="85">
        <f t="shared" si="1"/>
        <v>140.82352941176472</v>
      </c>
      <c r="H74" s="85">
        <f>G74*1.15</f>
        <v>161.94705882352943</v>
      </c>
      <c r="I74" s="87">
        <f>SUM(H59:H74)</f>
        <v>1110.4670588235292</v>
      </c>
      <c r="J74" s="87">
        <v>25.1</v>
      </c>
      <c r="K74" s="88">
        <f>I74+J74</f>
        <v>1135.5670588235291</v>
      </c>
      <c r="L74" s="87">
        <v>1135.6</v>
      </c>
      <c r="M74" s="165">
        <f>K74-L74</f>
        <v>-0.03294117647078565</v>
      </c>
    </row>
    <row r="75" spans="1:13" ht="15">
      <c r="A75" s="89" t="s">
        <v>23</v>
      </c>
      <c r="B75" s="129" t="s">
        <v>45</v>
      </c>
      <c r="C75" s="90">
        <v>54</v>
      </c>
      <c r="D75" s="90">
        <v>1</v>
      </c>
      <c r="E75" s="91">
        <f t="shared" si="0"/>
        <v>54</v>
      </c>
      <c r="F75" s="92">
        <v>1</v>
      </c>
      <c r="G75" s="91">
        <f t="shared" si="1"/>
        <v>54</v>
      </c>
      <c r="H75" s="91">
        <f>G75*1.01</f>
        <v>54.54</v>
      </c>
      <c r="I75" s="93"/>
      <c r="J75" s="93"/>
      <c r="K75" s="94"/>
      <c r="L75" s="93"/>
      <c r="M75" s="161"/>
    </row>
    <row r="76" spans="1:13" ht="15">
      <c r="A76" s="66" t="s">
        <v>23</v>
      </c>
      <c r="B76" s="130" t="s">
        <v>46</v>
      </c>
      <c r="C76" s="67">
        <v>54</v>
      </c>
      <c r="D76" s="67">
        <v>1</v>
      </c>
      <c r="E76" s="68">
        <f t="shared" si="0"/>
        <v>54</v>
      </c>
      <c r="F76" s="69">
        <v>1</v>
      </c>
      <c r="G76" s="68">
        <f t="shared" si="1"/>
        <v>54</v>
      </c>
      <c r="H76" s="68">
        <f aca="true" t="shared" si="3" ref="H76:H82">G76*1.01</f>
        <v>54.54</v>
      </c>
      <c r="I76" s="70"/>
      <c r="J76" s="70"/>
      <c r="K76" s="71"/>
      <c r="L76" s="70"/>
      <c r="M76" s="162"/>
    </row>
    <row r="77" spans="1:13" ht="15">
      <c r="A77" s="66" t="s">
        <v>23</v>
      </c>
      <c r="B77" s="130" t="s">
        <v>47</v>
      </c>
      <c r="C77" s="67">
        <v>54</v>
      </c>
      <c r="D77" s="67">
        <v>1</v>
      </c>
      <c r="E77" s="68">
        <f t="shared" si="0"/>
        <v>54</v>
      </c>
      <c r="F77" s="69">
        <v>1</v>
      </c>
      <c r="G77" s="68">
        <f t="shared" si="1"/>
        <v>54</v>
      </c>
      <c r="H77" s="68">
        <f t="shared" si="3"/>
        <v>54.54</v>
      </c>
      <c r="I77" s="70"/>
      <c r="J77" s="70"/>
      <c r="K77" s="71"/>
      <c r="L77" s="70"/>
      <c r="M77" s="162"/>
    </row>
    <row r="78" spans="1:13" ht="15">
      <c r="A78" s="66" t="s">
        <v>23</v>
      </c>
      <c r="B78" s="130" t="s">
        <v>51</v>
      </c>
      <c r="C78" s="67">
        <v>59</v>
      </c>
      <c r="D78" s="67">
        <v>1</v>
      </c>
      <c r="E78" s="68">
        <f t="shared" si="0"/>
        <v>59</v>
      </c>
      <c r="F78" s="69">
        <v>1</v>
      </c>
      <c r="G78" s="68">
        <f t="shared" si="1"/>
        <v>59</v>
      </c>
      <c r="H78" s="68">
        <f t="shared" si="3"/>
        <v>59.59</v>
      </c>
      <c r="I78" s="70"/>
      <c r="J78" s="70"/>
      <c r="K78" s="71"/>
      <c r="L78" s="70"/>
      <c r="M78" s="162"/>
    </row>
    <row r="79" spans="1:13" ht="15">
      <c r="A79" s="66" t="s">
        <v>23</v>
      </c>
      <c r="B79" s="130" t="s">
        <v>78</v>
      </c>
      <c r="C79" s="67">
        <v>99</v>
      </c>
      <c r="D79" s="67">
        <v>1</v>
      </c>
      <c r="E79" s="68">
        <f t="shared" si="0"/>
        <v>99</v>
      </c>
      <c r="F79" s="69">
        <v>1</v>
      </c>
      <c r="G79" s="68">
        <f t="shared" si="1"/>
        <v>99</v>
      </c>
      <c r="H79" s="68">
        <f t="shared" si="3"/>
        <v>99.99</v>
      </c>
      <c r="I79" s="70"/>
      <c r="J79" s="70"/>
      <c r="K79" s="71"/>
      <c r="L79" s="70"/>
      <c r="M79" s="162"/>
    </row>
    <row r="80" spans="1:13" ht="15">
      <c r="A80" s="66" t="s">
        <v>23</v>
      </c>
      <c r="B80" s="130" t="s">
        <v>79</v>
      </c>
      <c r="C80" s="67">
        <v>99</v>
      </c>
      <c r="D80" s="67">
        <v>1</v>
      </c>
      <c r="E80" s="68">
        <f t="shared" si="0"/>
        <v>99</v>
      </c>
      <c r="F80" s="69">
        <v>1</v>
      </c>
      <c r="G80" s="68">
        <f t="shared" si="1"/>
        <v>99</v>
      </c>
      <c r="H80" s="68">
        <f t="shared" si="3"/>
        <v>99.99</v>
      </c>
      <c r="I80" s="70"/>
      <c r="J80" s="70"/>
      <c r="K80" s="71"/>
      <c r="L80" s="70"/>
      <c r="M80" s="162"/>
    </row>
    <row r="81" spans="1:13" ht="15">
      <c r="A81" s="66" t="s">
        <v>23</v>
      </c>
      <c r="B81" s="130" t="s">
        <v>81</v>
      </c>
      <c r="C81" s="67">
        <v>99</v>
      </c>
      <c r="D81" s="67">
        <v>1</v>
      </c>
      <c r="E81" s="68">
        <f t="shared" si="0"/>
        <v>99</v>
      </c>
      <c r="F81" s="69">
        <v>1</v>
      </c>
      <c r="G81" s="68">
        <f t="shared" si="1"/>
        <v>99</v>
      </c>
      <c r="H81" s="68">
        <f t="shared" si="3"/>
        <v>99.99</v>
      </c>
      <c r="I81" s="70"/>
      <c r="J81" s="70"/>
      <c r="K81" s="71"/>
      <c r="L81" s="70"/>
      <c r="M81" s="162"/>
    </row>
    <row r="82" spans="1:13" ht="15">
      <c r="A82" s="66" t="s">
        <v>23</v>
      </c>
      <c r="B82" s="130" t="s">
        <v>83</v>
      </c>
      <c r="C82" s="67">
        <v>82</v>
      </c>
      <c r="D82" s="67">
        <v>1</v>
      </c>
      <c r="E82" s="68">
        <f t="shared" si="0"/>
        <v>82</v>
      </c>
      <c r="F82" s="69">
        <v>1</v>
      </c>
      <c r="G82" s="68">
        <f t="shared" si="1"/>
        <v>82</v>
      </c>
      <c r="H82" s="68">
        <f t="shared" si="3"/>
        <v>82.82000000000001</v>
      </c>
      <c r="I82" s="70"/>
      <c r="J82" s="70"/>
      <c r="K82" s="71"/>
      <c r="L82" s="70"/>
      <c r="M82" s="162"/>
    </row>
    <row r="83" spans="1:13" ht="15.75" thickBot="1">
      <c r="A83" s="72" t="s">
        <v>23</v>
      </c>
      <c r="B83" s="133" t="s">
        <v>115</v>
      </c>
      <c r="C83" s="73">
        <v>399</v>
      </c>
      <c r="D83" s="73">
        <v>85</v>
      </c>
      <c r="E83" s="74">
        <f>C83/D83</f>
        <v>4.694117647058824</v>
      </c>
      <c r="F83" s="75">
        <v>30</v>
      </c>
      <c r="G83" s="74">
        <f>E83*F83</f>
        <v>140.82352941176472</v>
      </c>
      <c r="H83" s="74">
        <f>G83*1.01</f>
        <v>142.23176470588237</v>
      </c>
      <c r="I83" s="76">
        <f>SUM(H75:H83)</f>
        <v>748.2317647058824</v>
      </c>
      <c r="J83" s="76">
        <v>19.3</v>
      </c>
      <c r="K83" s="77">
        <f>I83+J83</f>
        <v>767.5317647058823</v>
      </c>
      <c r="L83" s="76">
        <v>685</v>
      </c>
      <c r="M83" s="167">
        <f>K83-L83</f>
        <v>82.53176470588232</v>
      </c>
    </row>
    <row r="84" spans="1:13" ht="15">
      <c r="A84" s="95" t="s">
        <v>37</v>
      </c>
      <c r="B84" s="134" t="s">
        <v>55</v>
      </c>
      <c r="C84" s="96">
        <v>375</v>
      </c>
      <c r="D84" s="96">
        <v>500</v>
      </c>
      <c r="E84" s="97">
        <f aca="true" t="shared" si="4" ref="E84:E154">C84/D84</f>
        <v>0.75</v>
      </c>
      <c r="F84" s="98">
        <v>50</v>
      </c>
      <c r="G84" s="97">
        <f aca="true" t="shared" si="5" ref="G84:G154">E84*F84</f>
        <v>37.5</v>
      </c>
      <c r="H84" s="97">
        <f aca="true" t="shared" si="6" ref="H84:H154">G84*1.15</f>
        <v>43.125</v>
      </c>
      <c r="I84" s="99"/>
      <c r="J84" s="99"/>
      <c r="K84" s="100"/>
      <c r="L84" s="99"/>
      <c r="M84" s="164"/>
    </row>
    <row r="85" spans="1:13" ht="15">
      <c r="A85" s="48" t="s">
        <v>37</v>
      </c>
      <c r="B85" s="120" t="s">
        <v>56</v>
      </c>
      <c r="C85" s="49">
        <v>355</v>
      </c>
      <c r="D85" s="49">
        <v>500</v>
      </c>
      <c r="E85" s="50">
        <f t="shared" si="4"/>
        <v>0.71</v>
      </c>
      <c r="F85" s="51">
        <v>50</v>
      </c>
      <c r="G85" s="50">
        <f t="shared" si="5"/>
        <v>35.5</v>
      </c>
      <c r="H85" s="50">
        <f t="shared" si="6"/>
        <v>40.824999999999996</v>
      </c>
      <c r="I85" s="52"/>
      <c r="J85" s="52"/>
      <c r="K85" s="53"/>
      <c r="L85" s="52"/>
      <c r="M85" s="159"/>
    </row>
    <row r="86" spans="1:13" ht="15">
      <c r="A86" s="48" t="s">
        <v>37</v>
      </c>
      <c r="B86" s="120" t="s">
        <v>36</v>
      </c>
      <c r="C86" s="49">
        <v>75</v>
      </c>
      <c r="D86" s="49">
        <v>100</v>
      </c>
      <c r="E86" s="50">
        <f t="shared" si="4"/>
        <v>0.75</v>
      </c>
      <c r="F86" s="51">
        <v>25</v>
      </c>
      <c r="G86" s="50">
        <f t="shared" si="5"/>
        <v>18.75</v>
      </c>
      <c r="H86" s="50">
        <f t="shared" si="6"/>
        <v>21.5625</v>
      </c>
      <c r="I86" s="52"/>
      <c r="J86" s="52"/>
      <c r="K86" s="53"/>
      <c r="L86" s="52"/>
      <c r="M86" s="159"/>
    </row>
    <row r="87" spans="1:13" ht="15">
      <c r="A87" s="48" t="s">
        <v>37</v>
      </c>
      <c r="B87" s="120" t="s">
        <v>71</v>
      </c>
      <c r="C87" s="49">
        <v>92</v>
      </c>
      <c r="D87" s="49">
        <v>100</v>
      </c>
      <c r="E87" s="50">
        <f t="shared" si="4"/>
        <v>0.92</v>
      </c>
      <c r="F87" s="51">
        <v>25</v>
      </c>
      <c r="G87" s="50">
        <f t="shared" si="5"/>
        <v>23</v>
      </c>
      <c r="H87" s="50">
        <f t="shared" si="6"/>
        <v>26.45</v>
      </c>
      <c r="I87" s="52"/>
      <c r="J87" s="52"/>
      <c r="K87" s="53"/>
      <c r="L87" s="52"/>
      <c r="M87" s="159"/>
    </row>
    <row r="88" spans="1:13" ht="15">
      <c r="A88" s="48" t="s">
        <v>37</v>
      </c>
      <c r="B88" s="120" t="s">
        <v>74</v>
      </c>
      <c r="C88" s="49">
        <v>67</v>
      </c>
      <c r="D88" s="49">
        <v>1</v>
      </c>
      <c r="E88" s="50">
        <f t="shared" si="4"/>
        <v>67</v>
      </c>
      <c r="F88" s="51">
        <v>1</v>
      </c>
      <c r="G88" s="50">
        <f t="shared" si="5"/>
        <v>67</v>
      </c>
      <c r="H88" s="50">
        <f t="shared" si="6"/>
        <v>77.05</v>
      </c>
      <c r="I88" s="52"/>
      <c r="J88" s="52"/>
      <c r="K88" s="53"/>
      <c r="L88" s="52"/>
      <c r="M88" s="159"/>
    </row>
    <row r="89" spans="1:13" ht="15">
      <c r="A89" s="48" t="s">
        <v>37</v>
      </c>
      <c r="B89" s="120" t="s">
        <v>38</v>
      </c>
      <c r="C89" s="49">
        <v>67</v>
      </c>
      <c r="D89" s="49">
        <v>1</v>
      </c>
      <c r="E89" s="50">
        <f t="shared" si="4"/>
        <v>67</v>
      </c>
      <c r="F89" s="51">
        <v>1</v>
      </c>
      <c r="G89" s="50">
        <f t="shared" si="5"/>
        <v>67</v>
      </c>
      <c r="H89" s="50">
        <f t="shared" si="6"/>
        <v>77.05</v>
      </c>
      <c r="I89" s="52"/>
      <c r="J89" s="52"/>
      <c r="K89" s="53"/>
      <c r="L89" s="52"/>
      <c r="M89" s="159"/>
    </row>
    <row r="90" spans="1:13" ht="15">
      <c r="A90" s="48" t="s">
        <v>37</v>
      </c>
      <c r="B90" s="120" t="s">
        <v>85</v>
      </c>
      <c r="C90" s="49">
        <v>485</v>
      </c>
      <c r="D90" s="49">
        <v>100</v>
      </c>
      <c r="E90" s="50">
        <f t="shared" si="4"/>
        <v>4.85</v>
      </c>
      <c r="F90" s="51">
        <v>20</v>
      </c>
      <c r="G90" s="50">
        <f t="shared" si="5"/>
        <v>97</v>
      </c>
      <c r="H90" s="50">
        <f t="shared" si="6"/>
        <v>111.55</v>
      </c>
      <c r="I90" s="52"/>
      <c r="J90" s="52"/>
      <c r="K90" s="53"/>
      <c r="L90" s="52"/>
      <c r="M90" s="159"/>
    </row>
    <row r="91" spans="1:13" ht="15">
      <c r="A91" s="48" t="s">
        <v>37</v>
      </c>
      <c r="B91" s="120" t="s">
        <v>86</v>
      </c>
      <c r="C91" s="49">
        <v>299</v>
      </c>
      <c r="D91" s="49">
        <v>100</v>
      </c>
      <c r="E91" s="50">
        <f t="shared" si="4"/>
        <v>2.99</v>
      </c>
      <c r="F91" s="51">
        <v>20</v>
      </c>
      <c r="G91" s="50">
        <f t="shared" si="5"/>
        <v>59.800000000000004</v>
      </c>
      <c r="H91" s="50">
        <f t="shared" si="6"/>
        <v>68.77</v>
      </c>
      <c r="I91" s="52"/>
      <c r="J91" s="52"/>
      <c r="K91" s="53"/>
      <c r="L91" s="52"/>
      <c r="M91" s="159"/>
    </row>
    <row r="92" spans="1:13" ht="15">
      <c r="A92" s="48" t="s">
        <v>37</v>
      </c>
      <c r="B92" s="120" t="s">
        <v>87</v>
      </c>
      <c r="C92" s="49">
        <v>215</v>
      </c>
      <c r="D92" s="49">
        <v>10</v>
      </c>
      <c r="E92" s="50">
        <f t="shared" si="4"/>
        <v>21.5</v>
      </c>
      <c r="F92" s="51">
        <v>1</v>
      </c>
      <c r="G92" s="50">
        <f t="shared" si="5"/>
        <v>21.5</v>
      </c>
      <c r="H92" s="50">
        <f t="shared" si="6"/>
        <v>24.724999999999998</v>
      </c>
      <c r="I92" s="52"/>
      <c r="J92" s="52"/>
      <c r="K92" s="53"/>
      <c r="L92" s="52"/>
      <c r="M92" s="159"/>
    </row>
    <row r="93" spans="1:13" ht="15">
      <c r="A93" s="48" t="s">
        <v>37</v>
      </c>
      <c r="B93" s="120" t="s">
        <v>108</v>
      </c>
      <c r="C93" s="49">
        <v>92</v>
      </c>
      <c r="D93" s="49">
        <v>1</v>
      </c>
      <c r="E93" s="50">
        <f t="shared" si="4"/>
        <v>92</v>
      </c>
      <c r="F93" s="51">
        <v>1</v>
      </c>
      <c r="G93" s="50">
        <f t="shared" si="5"/>
        <v>92</v>
      </c>
      <c r="H93" s="50">
        <f t="shared" si="6"/>
        <v>105.8</v>
      </c>
      <c r="I93" s="52"/>
      <c r="J93" s="52"/>
      <c r="K93" s="53"/>
      <c r="L93" s="52"/>
      <c r="M93" s="159"/>
    </row>
    <row r="94" spans="1:13" ht="15">
      <c r="A94" s="48" t="s">
        <v>37</v>
      </c>
      <c r="B94" s="120" t="s">
        <v>43</v>
      </c>
      <c r="C94" s="49">
        <v>41</v>
      </c>
      <c r="D94" s="49">
        <v>1</v>
      </c>
      <c r="E94" s="50">
        <f t="shared" si="4"/>
        <v>41</v>
      </c>
      <c r="F94" s="51">
        <v>1</v>
      </c>
      <c r="G94" s="50">
        <f t="shared" si="5"/>
        <v>41</v>
      </c>
      <c r="H94" s="50">
        <f t="shared" si="6"/>
        <v>47.15</v>
      </c>
      <c r="I94" s="52"/>
      <c r="J94" s="52"/>
      <c r="K94" s="53"/>
      <c r="L94" s="52"/>
      <c r="M94" s="159"/>
    </row>
    <row r="95" spans="1:13" ht="15.75" thickBot="1">
      <c r="A95" s="142" t="s">
        <v>37</v>
      </c>
      <c r="B95" s="128" t="s">
        <v>115</v>
      </c>
      <c r="C95" s="84">
        <v>399</v>
      </c>
      <c r="D95" s="84">
        <v>85</v>
      </c>
      <c r="E95" s="85">
        <f t="shared" si="4"/>
        <v>4.694117647058824</v>
      </c>
      <c r="F95" s="86">
        <v>30</v>
      </c>
      <c r="G95" s="85">
        <f t="shared" si="5"/>
        <v>140.82352941176472</v>
      </c>
      <c r="H95" s="85">
        <f>G95*1.15</f>
        <v>161.94705882352943</v>
      </c>
      <c r="I95" s="87">
        <f>SUM(H84:H95)</f>
        <v>806.0045588235295</v>
      </c>
      <c r="J95" s="87">
        <v>18.2</v>
      </c>
      <c r="K95" s="88">
        <f>I95+J95</f>
        <v>824.2045588235295</v>
      </c>
      <c r="L95" s="87">
        <v>824.2</v>
      </c>
      <c r="M95" s="160"/>
    </row>
    <row r="96" spans="1:13" ht="15">
      <c r="A96" s="89" t="s">
        <v>20</v>
      </c>
      <c r="B96" s="129" t="s">
        <v>56</v>
      </c>
      <c r="C96" s="90">
        <v>355</v>
      </c>
      <c r="D96" s="90">
        <v>500</v>
      </c>
      <c r="E96" s="91">
        <f t="shared" si="4"/>
        <v>0.71</v>
      </c>
      <c r="F96" s="92">
        <v>50</v>
      </c>
      <c r="G96" s="91">
        <f t="shared" si="5"/>
        <v>35.5</v>
      </c>
      <c r="H96" s="91">
        <f t="shared" si="6"/>
        <v>40.824999999999996</v>
      </c>
      <c r="I96" s="93"/>
      <c r="J96" s="93"/>
      <c r="K96" s="94"/>
      <c r="L96" s="93"/>
      <c r="M96" s="161"/>
    </row>
    <row r="97" spans="1:13" ht="15">
      <c r="A97" s="66" t="s">
        <v>20</v>
      </c>
      <c r="B97" s="130" t="s">
        <v>57</v>
      </c>
      <c r="C97" s="67">
        <v>355</v>
      </c>
      <c r="D97" s="67">
        <v>500</v>
      </c>
      <c r="E97" s="68">
        <f t="shared" si="4"/>
        <v>0.71</v>
      </c>
      <c r="F97" s="69">
        <v>50</v>
      </c>
      <c r="G97" s="68">
        <f t="shared" si="5"/>
        <v>35.5</v>
      </c>
      <c r="H97" s="68">
        <f t="shared" si="6"/>
        <v>40.824999999999996</v>
      </c>
      <c r="I97" s="70"/>
      <c r="J97" s="70"/>
      <c r="K97" s="71"/>
      <c r="L97" s="70"/>
      <c r="M97" s="162"/>
    </row>
    <row r="98" spans="1:13" ht="15">
      <c r="A98" s="66" t="s">
        <v>20</v>
      </c>
      <c r="B98" s="130" t="s">
        <v>34</v>
      </c>
      <c r="C98" s="67">
        <v>75</v>
      </c>
      <c r="D98" s="67">
        <v>100</v>
      </c>
      <c r="E98" s="68">
        <f t="shared" si="4"/>
        <v>0.75</v>
      </c>
      <c r="F98" s="69">
        <v>25</v>
      </c>
      <c r="G98" s="68">
        <f t="shared" si="5"/>
        <v>18.75</v>
      </c>
      <c r="H98" s="68">
        <f t="shared" si="6"/>
        <v>21.5625</v>
      </c>
      <c r="I98" s="70"/>
      <c r="J98" s="70"/>
      <c r="K98" s="71"/>
      <c r="L98" s="70"/>
      <c r="M98" s="162"/>
    </row>
    <row r="99" spans="1:13" ht="15">
      <c r="A99" s="66" t="s">
        <v>20</v>
      </c>
      <c r="B99" s="130" t="s">
        <v>58</v>
      </c>
      <c r="C99" s="67">
        <v>75</v>
      </c>
      <c r="D99" s="67">
        <v>100</v>
      </c>
      <c r="E99" s="68">
        <f t="shared" si="4"/>
        <v>0.75</v>
      </c>
      <c r="F99" s="69">
        <v>25</v>
      </c>
      <c r="G99" s="68">
        <f t="shared" si="5"/>
        <v>18.75</v>
      </c>
      <c r="H99" s="68">
        <f t="shared" si="6"/>
        <v>21.5625</v>
      </c>
      <c r="I99" s="70"/>
      <c r="J99" s="70"/>
      <c r="K99" s="71"/>
      <c r="L99" s="70"/>
      <c r="M99" s="162"/>
    </row>
    <row r="100" spans="1:13" ht="15">
      <c r="A100" s="66" t="s">
        <v>20</v>
      </c>
      <c r="B100" s="130" t="s">
        <v>61</v>
      </c>
      <c r="C100" s="67">
        <v>75</v>
      </c>
      <c r="D100" s="67">
        <v>100</v>
      </c>
      <c r="E100" s="68">
        <f t="shared" si="4"/>
        <v>0.75</v>
      </c>
      <c r="F100" s="69">
        <v>25</v>
      </c>
      <c r="G100" s="68">
        <f t="shared" si="5"/>
        <v>18.75</v>
      </c>
      <c r="H100" s="68">
        <f t="shared" si="6"/>
        <v>21.5625</v>
      </c>
      <c r="I100" s="70"/>
      <c r="J100" s="70"/>
      <c r="K100" s="71"/>
      <c r="L100" s="70"/>
      <c r="M100" s="162"/>
    </row>
    <row r="101" spans="1:13" ht="15">
      <c r="A101" s="66" t="s">
        <v>20</v>
      </c>
      <c r="B101" s="130" t="s">
        <v>62</v>
      </c>
      <c r="C101" s="67">
        <v>75</v>
      </c>
      <c r="D101" s="67">
        <v>100</v>
      </c>
      <c r="E101" s="68">
        <f t="shared" si="4"/>
        <v>0.75</v>
      </c>
      <c r="F101" s="69">
        <v>25</v>
      </c>
      <c r="G101" s="68">
        <f t="shared" si="5"/>
        <v>18.75</v>
      </c>
      <c r="H101" s="68">
        <f t="shared" si="6"/>
        <v>21.5625</v>
      </c>
      <c r="I101" s="70"/>
      <c r="J101" s="70"/>
      <c r="K101" s="71"/>
      <c r="L101" s="70"/>
      <c r="M101" s="162"/>
    </row>
    <row r="102" spans="1:13" ht="15">
      <c r="A102" s="66" t="s">
        <v>20</v>
      </c>
      <c r="B102" s="130" t="s">
        <v>36</v>
      </c>
      <c r="C102" s="67">
        <v>75</v>
      </c>
      <c r="D102" s="67">
        <v>100</v>
      </c>
      <c r="E102" s="68">
        <f t="shared" si="4"/>
        <v>0.75</v>
      </c>
      <c r="F102" s="69">
        <v>25</v>
      </c>
      <c r="G102" s="68">
        <f t="shared" si="5"/>
        <v>18.75</v>
      </c>
      <c r="H102" s="68">
        <f t="shared" si="6"/>
        <v>21.5625</v>
      </c>
      <c r="I102" s="70"/>
      <c r="J102" s="70"/>
      <c r="K102" s="71"/>
      <c r="L102" s="70"/>
      <c r="M102" s="162"/>
    </row>
    <row r="103" spans="1:13" ht="15">
      <c r="A103" s="66" t="s">
        <v>20</v>
      </c>
      <c r="B103" s="130" t="s">
        <v>65</v>
      </c>
      <c r="C103" s="67">
        <v>92</v>
      </c>
      <c r="D103" s="67">
        <v>100</v>
      </c>
      <c r="E103" s="68">
        <f t="shared" si="4"/>
        <v>0.92</v>
      </c>
      <c r="F103" s="69">
        <v>25</v>
      </c>
      <c r="G103" s="68">
        <f t="shared" si="5"/>
        <v>23</v>
      </c>
      <c r="H103" s="68">
        <f t="shared" si="6"/>
        <v>26.45</v>
      </c>
      <c r="I103" s="70"/>
      <c r="J103" s="70"/>
      <c r="K103" s="71"/>
      <c r="L103" s="70"/>
      <c r="M103" s="162"/>
    </row>
    <row r="104" spans="1:13" ht="15">
      <c r="A104" s="66" t="s">
        <v>20</v>
      </c>
      <c r="B104" s="130" t="s">
        <v>66</v>
      </c>
      <c r="C104" s="67">
        <v>92</v>
      </c>
      <c r="D104" s="67">
        <v>100</v>
      </c>
      <c r="E104" s="68">
        <f t="shared" si="4"/>
        <v>0.92</v>
      </c>
      <c r="F104" s="69">
        <v>25</v>
      </c>
      <c r="G104" s="68">
        <f t="shared" si="5"/>
        <v>23</v>
      </c>
      <c r="H104" s="68">
        <f t="shared" si="6"/>
        <v>26.45</v>
      </c>
      <c r="I104" s="70"/>
      <c r="J104" s="70"/>
      <c r="K104" s="71"/>
      <c r="L104" s="70"/>
      <c r="M104" s="162"/>
    </row>
    <row r="105" spans="1:13" ht="15">
      <c r="A105" s="66" t="s">
        <v>20</v>
      </c>
      <c r="B105" s="130" t="s">
        <v>68</v>
      </c>
      <c r="C105" s="67">
        <v>92</v>
      </c>
      <c r="D105" s="67">
        <v>100</v>
      </c>
      <c r="E105" s="68">
        <f t="shared" si="4"/>
        <v>0.92</v>
      </c>
      <c r="F105" s="69">
        <v>25</v>
      </c>
      <c r="G105" s="68">
        <f t="shared" si="5"/>
        <v>23</v>
      </c>
      <c r="H105" s="68">
        <f t="shared" si="6"/>
        <v>26.45</v>
      </c>
      <c r="I105" s="70"/>
      <c r="J105" s="70"/>
      <c r="K105" s="71"/>
      <c r="L105" s="70"/>
      <c r="M105" s="162"/>
    </row>
    <row r="106" spans="1:13" ht="15">
      <c r="A106" s="66" t="s">
        <v>20</v>
      </c>
      <c r="B106" s="130" t="s">
        <v>70</v>
      </c>
      <c r="C106" s="67">
        <v>92</v>
      </c>
      <c r="D106" s="67">
        <v>100</v>
      </c>
      <c r="E106" s="68">
        <f t="shared" si="4"/>
        <v>0.92</v>
      </c>
      <c r="F106" s="69">
        <v>25</v>
      </c>
      <c r="G106" s="68">
        <f t="shared" si="5"/>
        <v>23</v>
      </c>
      <c r="H106" s="68">
        <f t="shared" si="6"/>
        <v>26.45</v>
      </c>
      <c r="I106" s="70"/>
      <c r="J106" s="70"/>
      <c r="K106" s="71"/>
      <c r="L106" s="70"/>
      <c r="M106" s="162"/>
    </row>
    <row r="107" spans="1:13" ht="15">
      <c r="A107" s="66" t="s">
        <v>20</v>
      </c>
      <c r="B107" s="130" t="s">
        <v>71</v>
      </c>
      <c r="C107" s="67">
        <v>92</v>
      </c>
      <c r="D107" s="67">
        <v>100</v>
      </c>
      <c r="E107" s="68">
        <f t="shared" si="4"/>
        <v>0.92</v>
      </c>
      <c r="F107" s="69">
        <v>25</v>
      </c>
      <c r="G107" s="68">
        <f t="shared" si="5"/>
        <v>23</v>
      </c>
      <c r="H107" s="68">
        <f t="shared" si="6"/>
        <v>26.45</v>
      </c>
      <c r="I107" s="70"/>
      <c r="J107" s="70"/>
      <c r="K107" s="71"/>
      <c r="L107" s="70"/>
      <c r="M107" s="162"/>
    </row>
    <row r="108" spans="1:13" ht="15">
      <c r="A108" s="66" t="s">
        <v>20</v>
      </c>
      <c r="B108" s="130" t="s">
        <v>60</v>
      </c>
      <c r="C108" s="67">
        <v>75</v>
      </c>
      <c r="D108" s="67">
        <v>100</v>
      </c>
      <c r="E108" s="68">
        <f t="shared" si="4"/>
        <v>0.75</v>
      </c>
      <c r="F108" s="69">
        <v>10</v>
      </c>
      <c r="G108" s="68">
        <f t="shared" si="5"/>
        <v>7.5</v>
      </c>
      <c r="H108" s="68">
        <f t="shared" si="6"/>
        <v>8.625</v>
      </c>
      <c r="I108" s="70"/>
      <c r="J108" s="70"/>
      <c r="K108" s="71"/>
      <c r="L108" s="70"/>
      <c r="M108" s="162"/>
    </row>
    <row r="109" spans="1:13" ht="15">
      <c r="A109" s="66" t="s">
        <v>20</v>
      </c>
      <c r="B109" s="130" t="s">
        <v>67</v>
      </c>
      <c r="C109" s="67">
        <v>92</v>
      </c>
      <c r="D109" s="67">
        <v>100</v>
      </c>
      <c r="E109" s="68">
        <f t="shared" si="4"/>
        <v>0.92</v>
      </c>
      <c r="F109" s="69">
        <v>10</v>
      </c>
      <c r="G109" s="68">
        <f t="shared" si="5"/>
        <v>9.200000000000001</v>
      </c>
      <c r="H109" s="68">
        <f t="shared" si="6"/>
        <v>10.58</v>
      </c>
      <c r="I109" s="70"/>
      <c r="J109" s="70"/>
      <c r="K109" s="71"/>
      <c r="L109" s="70"/>
      <c r="M109" s="162"/>
    </row>
    <row r="110" spans="1:13" ht="15">
      <c r="A110" s="66" t="s">
        <v>20</v>
      </c>
      <c r="B110" s="130" t="s">
        <v>69</v>
      </c>
      <c r="C110" s="67">
        <v>92</v>
      </c>
      <c r="D110" s="67">
        <v>100</v>
      </c>
      <c r="E110" s="68">
        <f t="shared" si="4"/>
        <v>0.92</v>
      </c>
      <c r="F110" s="69">
        <v>10</v>
      </c>
      <c r="G110" s="68">
        <f t="shared" si="5"/>
        <v>9.200000000000001</v>
      </c>
      <c r="H110" s="68">
        <f t="shared" si="6"/>
        <v>10.58</v>
      </c>
      <c r="I110" s="70"/>
      <c r="J110" s="70"/>
      <c r="K110" s="71"/>
      <c r="L110" s="70"/>
      <c r="M110" s="162"/>
    </row>
    <row r="111" spans="1:13" ht="15">
      <c r="A111" s="66" t="s">
        <v>20</v>
      </c>
      <c r="B111" s="130" t="s">
        <v>85</v>
      </c>
      <c r="C111" s="67">
        <v>485</v>
      </c>
      <c r="D111" s="67">
        <v>100</v>
      </c>
      <c r="E111" s="68">
        <f t="shared" si="4"/>
        <v>4.85</v>
      </c>
      <c r="F111" s="69">
        <v>5</v>
      </c>
      <c r="G111" s="68">
        <f t="shared" si="5"/>
        <v>24.25</v>
      </c>
      <c r="H111" s="68">
        <f t="shared" si="6"/>
        <v>27.8875</v>
      </c>
      <c r="I111" s="70"/>
      <c r="J111" s="70"/>
      <c r="K111" s="71"/>
      <c r="L111" s="70"/>
      <c r="M111" s="162"/>
    </row>
    <row r="112" spans="1:13" ht="15.75" thickBot="1">
      <c r="A112" s="72" t="s">
        <v>20</v>
      </c>
      <c r="B112" s="133" t="s">
        <v>86</v>
      </c>
      <c r="C112" s="73">
        <v>299</v>
      </c>
      <c r="D112" s="73">
        <v>100</v>
      </c>
      <c r="E112" s="74">
        <f t="shared" si="4"/>
        <v>2.99</v>
      </c>
      <c r="F112" s="75">
        <v>5</v>
      </c>
      <c r="G112" s="74">
        <f t="shared" si="5"/>
        <v>14.950000000000001</v>
      </c>
      <c r="H112" s="74">
        <f t="shared" si="6"/>
        <v>17.1925</v>
      </c>
      <c r="I112" s="76">
        <f>SUM(H96:H112)</f>
        <v>396.5774999999999</v>
      </c>
      <c r="J112" s="76">
        <v>9</v>
      </c>
      <c r="K112" s="77">
        <f>I112+J112</f>
        <v>405.5774999999999</v>
      </c>
      <c r="L112" s="76">
        <v>410</v>
      </c>
      <c r="M112" s="167">
        <f>K112-L112</f>
        <v>-4.422500000000127</v>
      </c>
    </row>
    <row r="113" spans="1:13" ht="15">
      <c r="A113" s="95" t="s">
        <v>21</v>
      </c>
      <c r="B113" s="134" t="s">
        <v>53</v>
      </c>
      <c r="C113" s="96">
        <v>175</v>
      </c>
      <c r="D113" s="96">
        <v>1</v>
      </c>
      <c r="E113" s="97">
        <f t="shared" si="4"/>
        <v>175</v>
      </c>
      <c r="F113" s="98">
        <v>1</v>
      </c>
      <c r="G113" s="97">
        <f t="shared" si="5"/>
        <v>175</v>
      </c>
      <c r="H113" s="97">
        <f t="shared" si="6"/>
        <v>201.24999999999997</v>
      </c>
      <c r="I113" s="99"/>
      <c r="J113" s="99"/>
      <c r="K113" s="100"/>
      <c r="L113" s="99"/>
      <c r="M113" s="164"/>
    </row>
    <row r="114" spans="1:13" ht="15">
      <c r="A114" s="48" t="s">
        <v>21</v>
      </c>
      <c r="B114" s="120" t="s">
        <v>107</v>
      </c>
      <c r="C114" s="49">
        <v>55</v>
      </c>
      <c r="D114" s="49">
        <v>1</v>
      </c>
      <c r="E114" s="50">
        <f t="shared" si="4"/>
        <v>55</v>
      </c>
      <c r="F114" s="51">
        <v>1</v>
      </c>
      <c r="G114" s="50">
        <f t="shared" si="5"/>
        <v>55</v>
      </c>
      <c r="H114" s="50">
        <f t="shared" si="6"/>
        <v>63.24999999999999</v>
      </c>
      <c r="I114" s="52"/>
      <c r="J114" s="52"/>
      <c r="K114" s="53"/>
      <c r="L114" s="52"/>
      <c r="M114" s="159"/>
    </row>
    <row r="115" spans="1:13" ht="15">
      <c r="A115" s="48" t="s">
        <v>21</v>
      </c>
      <c r="B115" s="120" t="s">
        <v>80</v>
      </c>
      <c r="C115" s="49">
        <v>99</v>
      </c>
      <c r="D115" s="49">
        <v>1</v>
      </c>
      <c r="E115" s="50">
        <f t="shared" si="4"/>
        <v>99</v>
      </c>
      <c r="F115" s="51">
        <v>1</v>
      </c>
      <c r="G115" s="50">
        <f t="shared" si="5"/>
        <v>99</v>
      </c>
      <c r="H115" s="50">
        <f t="shared" si="6"/>
        <v>113.85</v>
      </c>
      <c r="I115" s="52"/>
      <c r="J115" s="52"/>
      <c r="K115" s="53"/>
      <c r="L115" s="52"/>
      <c r="M115" s="159"/>
    </row>
    <row r="116" spans="1:13" ht="15.75" thickBot="1">
      <c r="A116" s="54" t="s">
        <v>21</v>
      </c>
      <c r="B116" s="121" t="s">
        <v>81</v>
      </c>
      <c r="C116" s="55">
        <v>99</v>
      </c>
      <c r="D116" s="55">
        <v>1</v>
      </c>
      <c r="E116" s="56">
        <f t="shared" si="4"/>
        <v>99</v>
      </c>
      <c r="F116" s="57">
        <v>1</v>
      </c>
      <c r="G116" s="56">
        <f t="shared" si="5"/>
        <v>99</v>
      </c>
      <c r="H116" s="56">
        <f t="shared" si="6"/>
        <v>113.85</v>
      </c>
      <c r="I116" s="58">
        <f>SUM(H113:H116)</f>
        <v>492.19999999999993</v>
      </c>
      <c r="J116" s="58">
        <v>11.1</v>
      </c>
      <c r="K116" s="59">
        <f>I116+J116</f>
        <v>503.29999999999995</v>
      </c>
      <c r="L116" s="58">
        <v>509</v>
      </c>
      <c r="M116" s="169">
        <f>K116-L116</f>
        <v>-5.7000000000000455</v>
      </c>
    </row>
    <row r="117" spans="1:13" ht="15">
      <c r="A117" s="60" t="s">
        <v>31</v>
      </c>
      <c r="B117" s="132" t="s">
        <v>79</v>
      </c>
      <c r="C117" s="61">
        <v>99</v>
      </c>
      <c r="D117" s="61">
        <v>1</v>
      </c>
      <c r="E117" s="62">
        <f t="shared" si="4"/>
        <v>99</v>
      </c>
      <c r="F117" s="63">
        <v>1</v>
      </c>
      <c r="G117" s="62">
        <f t="shared" si="5"/>
        <v>99</v>
      </c>
      <c r="H117" s="62">
        <f t="shared" si="6"/>
        <v>113.85</v>
      </c>
      <c r="I117" s="64"/>
      <c r="J117" s="64"/>
      <c r="K117" s="65"/>
      <c r="L117" s="64"/>
      <c r="M117" s="156"/>
    </row>
    <row r="118" spans="1:13" ht="15">
      <c r="A118" s="66" t="s">
        <v>31</v>
      </c>
      <c r="B118" s="130" t="s">
        <v>82</v>
      </c>
      <c r="C118" s="67">
        <v>99</v>
      </c>
      <c r="D118" s="67">
        <v>1</v>
      </c>
      <c r="E118" s="68">
        <f t="shared" si="4"/>
        <v>99</v>
      </c>
      <c r="F118" s="69">
        <v>1</v>
      </c>
      <c r="G118" s="68">
        <f t="shared" si="5"/>
        <v>99</v>
      </c>
      <c r="H118" s="68">
        <f t="shared" si="6"/>
        <v>113.85</v>
      </c>
      <c r="I118" s="70"/>
      <c r="J118" s="70"/>
      <c r="K118" s="71"/>
      <c r="L118" s="70"/>
      <c r="M118" s="162"/>
    </row>
    <row r="119" spans="1:13" ht="15">
      <c r="A119" s="66" t="s">
        <v>31</v>
      </c>
      <c r="B119" s="130" t="s">
        <v>85</v>
      </c>
      <c r="C119" s="67">
        <v>485</v>
      </c>
      <c r="D119" s="67">
        <v>100</v>
      </c>
      <c r="E119" s="68">
        <f t="shared" si="4"/>
        <v>4.85</v>
      </c>
      <c r="F119" s="69">
        <v>20</v>
      </c>
      <c r="G119" s="68">
        <f t="shared" si="5"/>
        <v>97</v>
      </c>
      <c r="H119" s="68">
        <f t="shared" si="6"/>
        <v>111.55</v>
      </c>
      <c r="I119" s="70"/>
      <c r="J119" s="70"/>
      <c r="K119" s="71"/>
      <c r="L119" s="70"/>
      <c r="M119" s="162"/>
    </row>
    <row r="120" spans="1:13" ht="15">
      <c r="A120" s="66" t="s">
        <v>31</v>
      </c>
      <c r="B120" s="130" t="s">
        <v>86</v>
      </c>
      <c r="C120" s="67">
        <v>299</v>
      </c>
      <c r="D120" s="67">
        <v>100</v>
      </c>
      <c r="E120" s="68">
        <f t="shared" si="4"/>
        <v>2.99</v>
      </c>
      <c r="F120" s="69">
        <v>20</v>
      </c>
      <c r="G120" s="68">
        <f t="shared" si="5"/>
        <v>59.800000000000004</v>
      </c>
      <c r="H120" s="68">
        <f t="shared" si="6"/>
        <v>68.77</v>
      </c>
      <c r="I120" s="70"/>
      <c r="J120" s="70"/>
      <c r="K120" s="71"/>
      <c r="L120" s="70"/>
      <c r="M120" s="162"/>
    </row>
    <row r="121" spans="1:13" ht="15">
      <c r="A121" s="66" t="s">
        <v>106</v>
      </c>
      <c r="B121" s="130" t="s">
        <v>28</v>
      </c>
      <c r="C121" s="67">
        <v>149</v>
      </c>
      <c r="D121" s="67">
        <v>5</v>
      </c>
      <c r="E121" s="68">
        <f t="shared" si="4"/>
        <v>29.8</v>
      </c>
      <c r="F121" s="69">
        <v>4</v>
      </c>
      <c r="G121" s="68">
        <f t="shared" si="5"/>
        <v>119.2</v>
      </c>
      <c r="H121" s="68">
        <f t="shared" si="6"/>
        <v>137.07999999999998</v>
      </c>
      <c r="I121" s="70"/>
      <c r="J121" s="70"/>
      <c r="K121" s="71"/>
      <c r="L121" s="70"/>
      <c r="M121" s="162"/>
    </row>
    <row r="122" spans="1:13" ht="15.75" thickBot="1">
      <c r="A122" s="72" t="s">
        <v>106</v>
      </c>
      <c r="B122" s="133" t="s">
        <v>116</v>
      </c>
      <c r="C122" s="73">
        <v>125</v>
      </c>
      <c r="D122" s="73">
        <v>1</v>
      </c>
      <c r="E122" s="74">
        <f t="shared" si="4"/>
        <v>125</v>
      </c>
      <c r="F122" s="75">
        <v>0.25</v>
      </c>
      <c r="G122" s="74">
        <f t="shared" si="5"/>
        <v>31.25</v>
      </c>
      <c r="H122" s="74">
        <f>G122*1.15</f>
        <v>35.9375</v>
      </c>
      <c r="I122" s="76">
        <f>SUM(H117:H122)</f>
        <v>581.0374999999999</v>
      </c>
      <c r="J122" s="76">
        <v>13.1</v>
      </c>
      <c r="K122" s="77">
        <f>I122+J122</f>
        <v>594.1374999999999</v>
      </c>
      <c r="L122" s="76">
        <v>594</v>
      </c>
      <c r="M122" s="163"/>
    </row>
    <row r="123" spans="1:13" ht="15">
      <c r="A123" s="95" t="s">
        <v>102</v>
      </c>
      <c r="B123" s="134" t="s">
        <v>54</v>
      </c>
      <c r="C123" s="96">
        <v>385</v>
      </c>
      <c r="D123" s="96">
        <v>500</v>
      </c>
      <c r="E123" s="97">
        <f t="shared" si="4"/>
        <v>0.77</v>
      </c>
      <c r="F123" s="98">
        <v>50</v>
      </c>
      <c r="G123" s="97">
        <f t="shared" si="5"/>
        <v>38.5</v>
      </c>
      <c r="H123" s="97">
        <f t="shared" si="6"/>
        <v>44.275</v>
      </c>
      <c r="I123" s="99"/>
      <c r="J123" s="99"/>
      <c r="K123" s="100"/>
      <c r="L123" s="99"/>
      <c r="M123" s="164"/>
    </row>
    <row r="124" spans="1:13" ht="15">
      <c r="A124" s="48" t="s">
        <v>102</v>
      </c>
      <c r="B124" s="120" t="s">
        <v>55</v>
      </c>
      <c r="C124" s="49">
        <v>375</v>
      </c>
      <c r="D124" s="49">
        <v>500</v>
      </c>
      <c r="E124" s="50">
        <f t="shared" si="4"/>
        <v>0.75</v>
      </c>
      <c r="F124" s="51">
        <v>50</v>
      </c>
      <c r="G124" s="50">
        <f t="shared" si="5"/>
        <v>37.5</v>
      </c>
      <c r="H124" s="50">
        <f t="shared" si="6"/>
        <v>43.125</v>
      </c>
      <c r="I124" s="52"/>
      <c r="J124" s="52"/>
      <c r="K124" s="53"/>
      <c r="L124" s="52"/>
      <c r="M124" s="159"/>
    </row>
    <row r="125" spans="1:13" ht="15">
      <c r="A125" s="48" t="s">
        <v>102</v>
      </c>
      <c r="B125" s="120" t="s">
        <v>56</v>
      </c>
      <c r="C125" s="49">
        <v>355</v>
      </c>
      <c r="D125" s="49">
        <v>500</v>
      </c>
      <c r="E125" s="50">
        <f t="shared" si="4"/>
        <v>0.71</v>
      </c>
      <c r="F125" s="51">
        <v>50</v>
      </c>
      <c r="G125" s="50">
        <f t="shared" si="5"/>
        <v>35.5</v>
      </c>
      <c r="H125" s="50">
        <f t="shared" si="6"/>
        <v>40.824999999999996</v>
      </c>
      <c r="I125" s="52"/>
      <c r="J125" s="52"/>
      <c r="K125" s="53"/>
      <c r="L125" s="52"/>
      <c r="M125" s="159"/>
    </row>
    <row r="126" spans="1:13" ht="15">
      <c r="A126" s="48" t="s">
        <v>102</v>
      </c>
      <c r="B126" s="120" t="s">
        <v>57</v>
      </c>
      <c r="C126" s="49">
        <v>355</v>
      </c>
      <c r="D126" s="49">
        <v>500</v>
      </c>
      <c r="E126" s="50">
        <f t="shared" si="4"/>
        <v>0.71</v>
      </c>
      <c r="F126" s="51">
        <v>50</v>
      </c>
      <c r="G126" s="50">
        <f t="shared" si="5"/>
        <v>35.5</v>
      </c>
      <c r="H126" s="50">
        <f t="shared" si="6"/>
        <v>40.824999999999996</v>
      </c>
      <c r="I126" s="52"/>
      <c r="J126" s="52"/>
      <c r="K126" s="53"/>
      <c r="L126" s="52"/>
      <c r="M126" s="159"/>
    </row>
    <row r="127" spans="1:13" ht="15.75" thickBot="1">
      <c r="A127" s="54" t="s">
        <v>102</v>
      </c>
      <c r="B127" s="121" t="s">
        <v>85</v>
      </c>
      <c r="C127" s="55">
        <v>485</v>
      </c>
      <c r="D127" s="55">
        <v>100</v>
      </c>
      <c r="E127" s="56">
        <f t="shared" si="4"/>
        <v>4.85</v>
      </c>
      <c r="F127" s="57">
        <v>20</v>
      </c>
      <c r="G127" s="56">
        <f t="shared" si="5"/>
        <v>97</v>
      </c>
      <c r="H127" s="56">
        <f t="shared" si="6"/>
        <v>111.55</v>
      </c>
      <c r="I127" s="58">
        <f>SUM(H123:H127)</f>
        <v>280.59999999999997</v>
      </c>
      <c r="J127" s="58">
        <v>9.3</v>
      </c>
      <c r="K127" s="59">
        <f>I127+J127</f>
        <v>289.9</v>
      </c>
      <c r="L127" s="58">
        <v>290</v>
      </c>
      <c r="M127" s="170"/>
    </row>
    <row r="128" spans="1:13" ht="15.75" thickBot="1">
      <c r="A128" s="145" t="s">
        <v>131</v>
      </c>
      <c r="B128" s="148" t="s">
        <v>115</v>
      </c>
      <c r="C128" s="149">
        <v>399</v>
      </c>
      <c r="D128" s="149">
        <v>85</v>
      </c>
      <c r="E128" s="150">
        <f t="shared" si="4"/>
        <v>4.694117647058824</v>
      </c>
      <c r="F128" s="151">
        <v>5</v>
      </c>
      <c r="G128" s="150">
        <f t="shared" si="5"/>
        <v>23.47058823529412</v>
      </c>
      <c r="H128" s="150">
        <f>G128*1.15</f>
        <v>26.991176470588236</v>
      </c>
      <c r="I128" s="146">
        <f>H128</f>
        <v>26.991176470588236</v>
      </c>
      <c r="J128" s="146">
        <v>0.6</v>
      </c>
      <c r="K128" s="147">
        <f>I128+J128</f>
        <v>27.591176470588238</v>
      </c>
      <c r="L128" s="146"/>
      <c r="M128" s="171"/>
    </row>
    <row r="129" spans="1:13" ht="15">
      <c r="A129" s="141" t="s">
        <v>103</v>
      </c>
      <c r="B129" s="119" t="s">
        <v>56</v>
      </c>
      <c r="C129" s="43">
        <v>355</v>
      </c>
      <c r="D129" s="43">
        <v>500</v>
      </c>
      <c r="E129" s="44">
        <f t="shared" si="4"/>
        <v>0.71</v>
      </c>
      <c r="F129" s="45">
        <v>50</v>
      </c>
      <c r="G129" s="44">
        <f t="shared" si="5"/>
        <v>35.5</v>
      </c>
      <c r="H129" s="44">
        <f t="shared" si="6"/>
        <v>40.824999999999996</v>
      </c>
      <c r="I129" s="46"/>
      <c r="J129" s="46"/>
      <c r="K129" s="47"/>
      <c r="L129" s="46"/>
      <c r="M129" s="158"/>
    </row>
    <row r="130" spans="1:13" ht="15.75" thickBot="1">
      <c r="A130" s="142" t="s">
        <v>103</v>
      </c>
      <c r="B130" s="128" t="s">
        <v>57</v>
      </c>
      <c r="C130" s="84">
        <v>355</v>
      </c>
      <c r="D130" s="84">
        <v>500</v>
      </c>
      <c r="E130" s="85">
        <f t="shared" si="4"/>
        <v>0.71</v>
      </c>
      <c r="F130" s="86">
        <v>50</v>
      </c>
      <c r="G130" s="85">
        <f t="shared" si="5"/>
        <v>35.5</v>
      </c>
      <c r="H130" s="85">
        <f t="shared" si="6"/>
        <v>40.824999999999996</v>
      </c>
      <c r="I130" s="87">
        <f>H130+H129</f>
        <v>81.64999999999999</v>
      </c>
      <c r="J130" s="87">
        <v>1.8</v>
      </c>
      <c r="K130" s="88">
        <f>I130+J130</f>
        <v>83.44999999999999</v>
      </c>
      <c r="L130" s="87"/>
      <c r="M130" s="160"/>
    </row>
    <row r="131" spans="1:13" ht="15">
      <c r="A131" s="89" t="s">
        <v>19</v>
      </c>
      <c r="B131" s="129" t="s">
        <v>105</v>
      </c>
      <c r="C131" s="90">
        <v>26</v>
      </c>
      <c r="D131" s="90">
        <v>1</v>
      </c>
      <c r="E131" s="91">
        <f t="shared" si="4"/>
        <v>26</v>
      </c>
      <c r="F131" s="92">
        <v>1</v>
      </c>
      <c r="G131" s="91">
        <f t="shared" si="5"/>
        <v>26</v>
      </c>
      <c r="H131" s="91">
        <f t="shared" si="6"/>
        <v>29.9</v>
      </c>
      <c r="I131" s="93"/>
      <c r="J131" s="93"/>
      <c r="K131" s="94"/>
      <c r="L131" s="93"/>
      <c r="M131" s="161"/>
    </row>
    <row r="132" spans="1:13" ht="15">
      <c r="A132" s="66" t="s">
        <v>19</v>
      </c>
      <c r="B132" s="130" t="s">
        <v>56</v>
      </c>
      <c r="C132" s="67">
        <v>355</v>
      </c>
      <c r="D132" s="67">
        <v>500</v>
      </c>
      <c r="E132" s="68">
        <f t="shared" si="4"/>
        <v>0.71</v>
      </c>
      <c r="F132" s="69">
        <v>50</v>
      </c>
      <c r="G132" s="68">
        <f t="shared" si="5"/>
        <v>35.5</v>
      </c>
      <c r="H132" s="68">
        <f t="shared" si="6"/>
        <v>40.824999999999996</v>
      </c>
      <c r="I132" s="70"/>
      <c r="J132" s="70"/>
      <c r="K132" s="71"/>
      <c r="L132" s="70"/>
      <c r="M132" s="162"/>
    </row>
    <row r="133" spans="1:13" ht="15">
      <c r="A133" s="66" t="s">
        <v>19</v>
      </c>
      <c r="B133" s="130" t="s">
        <v>57</v>
      </c>
      <c r="C133" s="67">
        <v>355</v>
      </c>
      <c r="D133" s="67">
        <v>500</v>
      </c>
      <c r="E133" s="68">
        <f t="shared" si="4"/>
        <v>0.71</v>
      </c>
      <c r="F133" s="69">
        <v>50</v>
      </c>
      <c r="G133" s="68">
        <f t="shared" si="5"/>
        <v>35.5</v>
      </c>
      <c r="H133" s="68">
        <f t="shared" si="6"/>
        <v>40.824999999999996</v>
      </c>
      <c r="I133" s="70"/>
      <c r="J133" s="70"/>
      <c r="K133" s="71"/>
      <c r="L133" s="70"/>
      <c r="M133" s="162"/>
    </row>
    <row r="134" spans="1:13" ht="15">
      <c r="A134" s="66" t="s">
        <v>19</v>
      </c>
      <c r="B134" s="130" t="s">
        <v>34</v>
      </c>
      <c r="C134" s="67">
        <v>75</v>
      </c>
      <c r="D134" s="67">
        <v>100</v>
      </c>
      <c r="E134" s="68">
        <f t="shared" si="4"/>
        <v>0.75</v>
      </c>
      <c r="F134" s="69">
        <v>25</v>
      </c>
      <c r="G134" s="68">
        <f t="shared" si="5"/>
        <v>18.75</v>
      </c>
      <c r="H134" s="68">
        <f t="shared" si="6"/>
        <v>21.5625</v>
      </c>
      <c r="I134" s="70"/>
      <c r="J134" s="70"/>
      <c r="K134" s="71"/>
      <c r="L134" s="70"/>
      <c r="M134" s="162"/>
    </row>
    <row r="135" spans="1:13" ht="15">
      <c r="A135" s="66" t="s">
        <v>19</v>
      </c>
      <c r="B135" s="130" t="s">
        <v>61</v>
      </c>
      <c r="C135" s="67">
        <v>75</v>
      </c>
      <c r="D135" s="67">
        <v>100</v>
      </c>
      <c r="E135" s="68">
        <f t="shared" si="4"/>
        <v>0.75</v>
      </c>
      <c r="F135" s="69">
        <v>50</v>
      </c>
      <c r="G135" s="68">
        <f t="shared" si="5"/>
        <v>37.5</v>
      </c>
      <c r="H135" s="68">
        <f t="shared" si="6"/>
        <v>43.125</v>
      </c>
      <c r="I135" s="70"/>
      <c r="J135" s="70"/>
      <c r="K135" s="71"/>
      <c r="L135" s="70"/>
      <c r="M135" s="162"/>
    </row>
    <row r="136" spans="1:13" ht="15">
      <c r="A136" s="66" t="s">
        <v>19</v>
      </c>
      <c r="B136" s="130" t="s">
        <v>62</v>
      </c>
      <c r="C136" s="67">
        <v>75</v>
      </c>
      <c r="D136" s="67">
        <v>100</v>
      </c>
      <c r="E136" s="68">
        <f t="shared" si="4"/>
        <v>0.75</v>
      </c>
      <c r="F136" s="69">
        <v>50</v>
      </c>
      <c r="G136" s="68">
        <f t="shared" si="5"/>
        <v>37.5</v>
      </c>
      <c r="H136" s="68">
        <f t="shared" si="6"/>
        <v>43.125</v>
      </c>
      <c r="I136" s="70"/>
      <c r="J136" s="70"/>
      <c r="K136" s="71"/>
      <c r="L136" s="70"/>
      <c r="M136" s="162"/>
    </row>
    <row r="137" spans="1:13" ht="15">
      <c r="A137" s="66" t="s">
        <v>19</v>
      </c>
      <c r="B137" s="130" t="s">
        <v>36</v>
      </c>
      <c r="C137" s="67">
        <v>75</v>
      </c>
      <c r="D137" s="67">
        <v>100</v>
      </c>
      <c r="E137" s="68">
        <f t="shared" si="4"/>
        <v>0.75</v>
      </c>
      <c r="F137" s="69">
        <v>50</v>
      </c>
      <c r="G137" s="68">
        <f t="shared" si="5"/>
        <v>37.5</v>
      </c>
      <c r="H137" s="68">
        <f t="shared" si="6"/>
        <v>43.125</v>
      </c>
      <c r="I137" s="70"/>
      <c r="J137" s="70"/>
      <c r="K137" s="71"/>
      <c r="L137" s="70"/>
      <c r="M137" s="162"/>
    </row>
    <row r="138" spans="1:13" ht="15">
      <c r="A138" s="66" t="s">
        <v>19</v>
      </c>
      <c r="B138" s="130" t="s">
        <v>63</v>
      </c>
      <c r="C138" s="67">
        <v>75</v>
      </c>
      <c r="D138" s="67">
        <v>100</v>
      </c>
      <c r="E138" s="68">
        <f t="shared" si="4"/>
        <v>0.75</v>
      </c>
      <c r="F138" s="69">
        <v>50</v>
      </c>
      <c r="G138" s="68">
        <f t="shared" si="5"/>
        <v>37.5</v>
      </c>
      <c r="H138" s="68">
        <f t="shared" si="6"/>
        <v>43.125</v>
      </c>
      <c r="I138" s="70"/>
      <c r="J138" s="70"/>
      <c r="K138" s="71"/>
      <c r="L138" s="70"/>
      <c r="M138" s="162"/>
    </row>
    <row r="139" spans="1:13" ht="15">
      <c r="A139" s="66" t="s">
        <v>19</v>
      </c>
      <c r="B139" s="130" t="s">
        <v>64</v>
      </c>
      <c r="C139" s="67">
        <v>75</v>
      </c>
      <c r="D139" s="67">
        <v>100</v>
      </c>
      <c r="E139" s="68">
        <f t="shared" si="4"/>
        <v>0.75</v>
      </c>
      <c r="F139" s="69">
        <v>50</v>
      </c>
      <c r="G139" s="68">
        <f t="shared" si="5"/>
        <v>37.5</v>
      </c>
      <c r="H139" s="68">
        <f t="shared" si="6"/>
        <v>43.125</v>
      </c>
      <c r="I139" s="70"/>
      <c r="J139" s="70"/>
      <c r="K139" s="71"/>
      <c r="L139" s="70"/>
      <c r="M139" s="162"/>
    </row>
    <row r="140" spans="1:13" ht="15">
      <c r="A140" s="66" t="s">
        <v>19</v>
      </c>
      <c r="B140" s="130" t="s">
        <v>86</v>
      </c>
      <c r="C140" s="67">
        <v>299</v>
      </c>
      <c r="D140" s="67">
        <v>100</v>
      </c>
      <c r="E140" s="68">
        <f t="shared" si="4"/>
        <v>2.99</v>
      </c>
      <c r="F140" s="69">
        <v>20</v>
      </c>
      <c r="G140" s="68">
        <f t="shared" si="5"/>
        <v>59.800000000000004</v>
      </c>
      <c r="H140" s="68">
        <f t="shared" si="6"/>
        <v>68.77</v>
      </c>
      <c r="I140" s="70"/>
      <c r="J140" s="70"/>
      <c r="K140" s="71"/>
      <c r="L140" s="70"/>
      <c r="M140" s="162"/>
    </row>
    <row r="141" spans="1:13" ht="15">
      <c r="A141" s="66" t="s">
        <v>19</v>
      </c>
      <c r="B141" s="130" t="s">
        <v>88</v>
      </c>
      <c r="C141" s="67">
        <v>15.5</v>
      </c>
      <c r="D141" s="67">
        <v>1</v>
      </c>
      <c r="E141" s="68">
        <f t="shared" si="4"/>
        <v>15.5</v>
      </c>
      <c r="F141" s="69">
        <v>6</v>
      </c>
      <c r="G141" s="68">
        <f t="shared" si="5"/>
        <v>93</v>
      </c>
      <c r="H141" s="68">
        <f t="shared" si="6"/>
        <v>106.94999999999999</v>
      </c>
      <c r="I141" s="70"/>
      <c r="J141" s="70"/>
      <c r="K141" s="71"/>
      <c r="L141" s="70"/>
      <c r="M141" s="162"/>
    </row>
    <row r="142" spans="1:13" ht="15.75" thickBot="1">
      <c r="A142" s="78" t="s">
        <v>19</v>
      </c>
      <c r="B142" s="131" t="s">
        <v>89</v>
      </c>
      <c r="C142" s="79">
        <v>43</v>
      </c>
      <c r="D142" s="79">
        <v>1</v>
      </c>
      <c r="E142" s="80">
        <f t="shared" si="4"/>
        <v>43</v>
      </c>
      <c r="F142" s="81">
        <v>4</v>
      </c>
      <c r="G142" s="80">
        <f t="shared" si="5"/>
        <v>172</v>
      </c>
      <c r="H142" s="80">
        <f t="shared" si="6"/>
        <v>197.79999999999998</v>
      </c>
      <c r="I142" s="82">
        <f>SUM(H131:H142)</f>
        <v>722.2574999999999</v>
      </c>
      <c r="J142" s="82">
        <v>23.9</v>
      </c>
      <c r="K142" s="83">
        <f>I142+J142</f>
        <v>746.1574999999999</v>
      </c>
      <c r="L142" s="82">
        <v>747</v>
      </c>
      <c r="M142" s="157"/>
    </row>
    <row r="143" spans="1:13" ht="15.75" thickBot="1">
      <c r="A143" s="101" t="s">
        <v>132</v>
      </c>
      <c r="B143" s="144" t="s">
        <v>115</v>
      </c>
      <c r="C143" s="102">
        <v>399</v>
      </c>
      <c r="D143" s="102">
        <v>85</v>
      </c>
      <c r="E143" s="103">
        <f t="shared" si="4"/>
        <v>4.694117647058824</v>
      </c>
      <c r="F143" s="104">
        <v>25</v>
      </c>
      <c r="G143" s="103">
        <f t="shared" si="5"/>
        <v>117.3529411764706</v>
      </c>
      <c r="H143" s="103">
        <f>G143*1.15</f>
        <v>134.95588235294116</v>
      </c>
      <c r="I143" s="105">
        <f>H143</f>
        <v>134.95588235294116</v>
      </c>
      <c r="J143" s="105">
        <v>3.1</v>
      </c>
      <c r="K143" s="106">
        <f>I143+J143</f>
        <v>138.05588235294115</v>
      </c>
      <c r="L143" s="105">
        <v>138.1</v>
      </c>
      <c r="M143" s="172"/>
    </row>
    <row r="144" spans="1:13" ht="15">
      <c r="A144" s="60" t="s">
        <v>94</v>
      </c>
      <c r="B144" s="132" t="s">
        <v>87</v>
      </c>
      <c r="C144" s="61">
        <v>215</v>
      </c>
      <c r="D144" s="61">
        <v>10</v>
      </c>
      <c r="E144" s="62">
        <f t="shared" si="4"/>
        <v>21.5</v>
      </c>
      <c r="F144" s="63">
        <v>1</v>
      </c>
      <c r="G144" s="62">
        <f t="shared" si="5"/>
        <v>21.5</v>
      </c>
      <c r="H144" s="62">
        <f t="shared" si="6"/>
        <v>24.724999999999998</v>
      </c>
      <c r="I144" s="64"/>
      <c r="J144" s="64"/>
      <c r="K144" s="65"/>
      <c r="L144" s="64"/>
      <c r="M144" s="156"/>
    </row>
    <row r="145" spans="1:13" ht="15">
      <c r="A145" s="66" t="s">
        <v>100</v>
      </c>
      <c r="B145" s="130" t="s">
        <v>99</v>
      </c>
      <c r="C145" s="67">
        <v>41</v>
      </c>
      <c r="D145" s="67">
        <v>1</v>
      </c>
      <c r="E145" s="68">
        <f t="shared" si="4"/>
        <v>41</v>
      </c>
      <c r="F145" s="69">
        <v>2</v>
      </c>
      <c r="G145" s="68">
        <f t="shared" si="5"/>
        <v>82</v>
      </c>
      <c r="H145" s="68">
        <f t="shared" si="6"/>
        <v>94.3</v>
      </c>
      <c r="I145" s="70"/>
      <c r="J145" s="70"/>
      <c r="K145" s="71"/>
      <c r="L145" s="70"/>
      <c r="M145" s="162"/>
    </row>
    <row r="146" spans="1:13" ht="15">
      <c r="A146" s="66" t="s">
        <v>100</v>
      </c>
      <c r="B146" s="130" t="s">
        <v>41</v>
      </c>
      <c r="C146" s="67">
        <v>41</v>
      </c>
      <c r="D146" s="67">
        <v>1</v>
      </c>
      <c r="E146" s="68">
        <f t="shared" si="4"/>
        <v>41</v>
      </c>
      <c r="F146" s="69">
        <v>1</v>
      </c>
      <c r="G146" s="68">
        <f t="shared" si="5"/>
        <v>41</v>
      </c>
      <c r="H146" s="68">
        <f t="shared" si="6"/>
        <v>47.15</v>
      </c>
      <c r="I146" s="70"/>
      <c r="J146" s="70"/>
      <c r="K146" s="71"/>
      <c r="L146" s="70"/>
      <c r="M146" s="162"/>
    </row>
    <row r="147" spans="1:13" ht="15">
      <c r="A147" s="66" t="s">
        <v>100</v>
      </c>
      <c r="B147" s="130" t="s">
        <v>42</v>
      </c>
      <c r="C147" s="67">
        <v>41</v>
      </c>
      <c r="D147" s="67">
        <v>1</v>
      </c>
      <c r="E147" s="68">
        <f t="shared" si="4"/>
        <v>41</v>
      </c>
      <c r="F147" s="69">
        <v>2</v>
      </c>
      <c r="G147" s="68">
        <f t="shared" si="5"/>
        <v>82</v>
      </c>
      <c r="H147" s="68">
        <f t="shared" si="6"/>
        <v>94.3</v>
      </c>
      <c r="I147" s="70"/>
      <c r="J147" s="70"/>
      <c r="K147" s="71"/>
      <c r="L147" s="70"/>
      <c r="M147" s="162"/>
    </row>
    <row r="148" spans="1:13" ht="15">
      <c r="A148" s="66" t="s">
        <v>100</v>
      </c>
      <c r="B148" s="130" t="s">
        <v>42</v>
      </c>
      <c r="C148" s="67">
        <v>41</v>
      </c>
      <c r="D148" s="67">
        <v>1</v>
      </c>
      <c r="E148" s="68">
        <f t="shared" si="4"/>
        <v>41</v>
      </c>
      <c r="F148" s="69">
        <v>1</v>
      </c>
      <c r="G148" s="68">
        <f t="shared" si="5"/>
        <v>41</v>
      </c>
      <c r="H148" s="68">
        <f t="shared" si="6"/>
        <v>47.15</v>
      </c>
      <c r="I148" s="70"/>
      <c r="J148" s="70"/>
      <c r="K148" s="71"/>
      <c r="L148" s="70"/>
      <c r="M148" s="162"/>
    </row>
    <row r="149" spans="1:13" ht="15">
      <c r="A149" s="66" t="s">
        <v>100</v>
      </c>
      <c r="B149" s="130" t="s">
        <v>50</v>
      </c>
      <c r="C149" s="67">
        <v>26</v>
      </c>
      <c r="D149" s="67">
        <v>1</v>
      </c>
      <c r="E149" s="68">
        <f t="shared" si="4"/>
        <v>26</v>
      </c>
      <c r="F149" s="69">
        <v>1</v>
      </c>
      <c r="G149" s="68">
        <f t="shared" si="5"/>
        <v>26</v>
      </c>
      <c r="H149" s="68">
        <f t="shared" si="6"/>
        <v>29.9</v>
      </c>
      <c r="I149" s="70"/>
      <c r="J149" s="70"/>
      <c r="K149" s="71"/>
      <c r="L149" s="70"/>
      <c r="M149" s="162"/>
    </row>
    <row r="150" spans="1:13" ht="15.75" thickBot="1">
      <c r="A150" s="72" t="s">
        <v>100</v>
      </c>
      <c r="B150" s="133" t="s">
        <v>115</v>
      </c>
      <c r="C150" s="73">
        <v>399</v>
      </c>
      <c r="D150" s="73">
        <v>85</v>
      </c>
      <c r="E150" s="74">
        <f>C150/D150</f>
        <v>4.694117647058824</v>
      </c>
      <c r="F150" s="75">
        <v>10</v>
      </c>
      <c r="G150" s="74">
        <f>E150*F150</f>
        <v>46.94117647058824</v>
      </c>
      <c r="H150" s="74">
        <f>G150*1.15</f>
        <v>53.98235294117647</v>
      </c>
      <c r="I150" s="76">
        <f>SUM(H144:H150)</f>
        <v>391.5073529411764</v>
      </c>
      <c r="J150" s="76">
        <v>8.9</v>
      </c>
      <c r="K150" s="77">
        <f>I150+J150</f>
        <v>400.4073529411764</v>
      </c>
      <c r="L150" s="76">
        <v>400.4</v>
      </c>
      <c r="M150" s="167">
        <f>K150-L150</f>
        <v>0.007352941176407057</v>
      </c>
    </row>
    <row r="151" spans="1:13" ht="15">
      <c r="A151" s="95" t="s">
        <v>14</v>
      </c>
      <c r="B151" s="134" t="s">
        <v>43</v>
      </c>
      <c r="C151" s="96">
        <v>41</v>
      </c>
      <c r="D151" s="96">
        <v>1</v>
      </c>
      <c r="E151" s="97">
        <f t="shared" si="4"/>
        <v>41</v>
      </c>
      <c r="F151" s="98">
        <v>1</v>
      </c>
      <c r="G151" s="97">
        <f t="shared" si="5"/>
        <v>41</v>
      </c>
      <c r="H151" s="97">
        <f t="shared" si="6"/>
        <v>47.15</v>
      </c>
      <c r="I151" s="99"/>
      <c r="J151" s="99"/>
      <c r="K151" s="100"/>
      <c r="L151" s="99"/>
      <c r="M151" s="164"/>
    </row>
    <row r="152" spans="1:13" ht="15">
      <c r="A152" s="48" t="s">
        <v>14</v>
      </c>
      <c r="B152" s="120" t="s">
        <v>46</v>
      </c>
      <c r="C152" s="49">
        <v>54</v>
      </c>
      <c r="D152" s="49">
        <v>1</v>
      </c>
      <c r="E152" s="50">
        <f t="shared" si="4"/>
        <v>54</v>
      </c>
      <c r="F152" s="51">
        <v>1</v>
      </c>
      <c r="G152" s="50">
        <f t="shared" si="5"/>
        <v>54</v>
      </c>
      <c r="H152" s="50">
        <f t="shared" si="6"/>
        <v>62.099999999999994</v>
      </c>
      <c r="I152" s="52"/>
      <c r="J152" s="52"/>
      <c r="K152" s="53"/>
      <c r="L152" s="52"/>
      <c r="M152" s="159"/>
    </row>
    <row r="153" spans="1:13" ht="15">
      <c r="A153" s="48" t="s">
        <v>14</v>
      </c>
      <c r="B153" s="120" t="s">
        <v>66</v>
      </c>
      <c r="C153" s="49">
        <v>92</v>
      </c>
      <c r="D153" s="49">
        <v>100</v>
      </c>
      <c r="E153" s="50">
        <f t="shared" si="4"/>
        <v>0.92</v>
      </c>
      <c r="F153" s="51">
        <v>25</v>
      </c>
      <c r="G153" s="50">
        <f t="shared" si="5"/>
        <v>23</v>
      </c>
      <c r="H153" s="50">
        <f t="shared" si="6"/>
        <v>26.45</v>
      </c>
      <c r="I153" s="52"/>
      <c r="J153" s="52"/>
      <c r="K153" s="53"/>
      <c r="L153" s="52"/>
      <c r="M153" s="159"/>
    </row>
    <row r="154" spans="1:13" ht="15">
      <c r="A154" s="48" t="s">
        <v>14</v>
      </c>
      <c r="B154" s="120" t="s">
        <v>70</v>
      </c>
      <c r="C154" s="49">
        <v>92</v>
      </c>
      <c r="D154" s="49">
        <v>100</v>
      </c>
      <c r="E154" s="50">
        <f t="shared" si="4"/>
        <v>0.92</v>
      </c>
      <c r="F154" s="51">
        <v>25</v>
      </c>
      <c r="G154" s="50">
        <f t="shared" si="5"/>
        <v>23</v>
      </c>
      <c r="H154" s="50">
        <f t="shared" si="6"/>
        <v>26.45</v>
      </c>
      <c r="I154" s="52"/>
      <c r="J154" s="52"/>
      <c r="K154" s="53"/>
      <c r="L154" s="52"/>
      <c r="M154" s="159"/>
    </row>
    <row r="155" spans="1:13" ht="15">
      <c r="A155" s="48" t="s">
        <v>14</v>
      </c>
      <c r="B155" s="120" t="s">
        <v>71</v>
      </c>
      <c r="C155" s="49">
        <v>92</v>
      </c>
      <c r="D155" s="49">
        <v>100</v>
      </c>
      <c r="E155" s="50">
        <f aca="true" t="shared" si="7" ref="E155:E246">C155/D155</f>
        <v>0.92</v>
      </c>
      <c r="F155" s="51">
        <v>50</v>
      </c>
      <c r="G155" s="50">
        <f aca="true" t="shared" si="8" ref="G155:G246">E155*F155</f>
        <v>46</v>
      </c>
      <c r="H155" s="50">
        <f aca="true" t="shared" si="9" ref="H155:H211">G155*1.15</f>
        <v>52.9</v>
      </c>
      <c r="I155" s="52"/>
      <c r="J155" s="52"/>
      <c r="K155" s="53"/>
      <c r="L155" s="52"/>
      <c r="M155" s="159"/>
    </row>
    <row r="156" spans="1:13" ht="15.75" thickBot="1">
      <c r="A156" s="54" t="s">
        <v>14</v>
      </c>
      <c r="B156" s="121" t="s">
        <v>115</v>
      </c>
      <c r="C156" s="55">
        <v>399</v>
      </c>
      <c r="D156" s="55">
        <v>85</v>
      </c>
      <c r="E156" s="56">
        <f>C156/D156</f>
        <v>4.694117647058824</v>
      </c>
      <c r="F156" s="57">
        <v>15</v>
      </c>
      <c r="G156" s="56">
        <f>E156*F156</f>
        <v>70.41176470588236</v>
      </c>
      <c r="H156" s="56">
        <f>G156*1.15</f>
        <v>80.97352941176472</v>
      </c>
      <c r="I156" s="58">
        <f>SUM(H151:H156)</f>
        <v>296.0235294117647</v>
      </c>
      <c r="J156" s="58">
        <v>6.7</v>
      </c>
      <c r="K156" s="59">
        <f>I156+J156</f>
        <v>302.7235294117647</v>
      </c>
      <c r="L156" s="58">
        <v>303</v>
      </c>
      <c r="M156" s="169">
        <f>K156-L156</f>
        <v>-0.2764705882353269</v>
      </c>
    </row>
    <row r="157" spans="1:13" ht="15">
      <c r="A157" s="60" t="s">
        <v>93</v>
      </c>
      <c r="B157" s="132" t="s">
        <v>87</v>
      </c>
      <c r="C157" s="61">
        <v>215</v>
      </c>
      <c r="D157" s="61">
        <v>10</v>
      </c>
      <c r="E157" s="62">
        <f t="shared" si="7"/>
        <v>21.5</v>
      </c>
      <c r="F157" s="63">
        <v>2</v>
      </c>
      <c r="G157" s="62">
        <f t="shared" si="8"/>
        <v>43</v>
      </c>
      <c r="H157" s="62">
        <f t="shared" si="9"/>
        <v>49.449999999999996</v>
      </c>
      <c r="I157" s="64"/>
      <c r="J157" s="64"/>
      <c r="K157" s="65"/>
      <c r="L157" s="64"/>
      <c r="M157" s="156"/>
    </row>
    <row r="158" spans="1:13" ht="15">
      <c r="A158" s="66" t="s">
        <v>93</v>
      </c>
      <c r="B158" s="130" t="s">
        <v>113</v>
      </c>
      <c r="C158" s="67">
        <v>33</v>
      </c>
      <c r="D158" s="67">
        <v>1</v>
      </c>
      <c r="E158" s="68">
        <f t="shared" si="7"/>
        <v>33</v>
      </c>
      <c r="F158" s="69">
        <v>1</v>
      </c>
      <c r="G158" s="68">
        <f t="shared" si="8"/>
        <v>33</v>
      </c>
      <c r="H158" s="68">
        <f t="shared" si="9"/>
        <v>37.949999999999996</v>
      </c>
      <c r="I158" s="70"/>
      <c r="J158" s="70"/>
      <c r="K158" s="71"/>
      <c r="L158" s="70"/>
      <c r="M158" s="162"/>
    </row>
    <row r="159" spans="1:13" ht="15">
      <c r="A159" s="66" t="s">
        <v>93</v>
      </c>
      <c r="B159" s="130" t="s">
        <v>110</v>
      </c>
      <c r="C159" s="67">
        <v>33</v>
      </c>
      <c r="D159" s="67">
        <v>1</v>
      </c>
      <c r="E159" s="68">
        <f t="shared" si="7"/>
        <v>33</v>
      </c>
      <c r="F159" s="69">
        <v>1</v>
      </c>
      <c r="G159" s="68">
        <f t="shared" si="8"/>
        <v>33</v>
      </c>
      <c r="H159" s="68">
        <f t="shared" si="9"/>
        <v>37.949999999999996</v>
      </c>
      <c r="I159" s="70"/>
      <c r="J159" s="70"/>
      <c r="K159" s="71"/>
      <c r="L159" s="70"/>
      <c r="M159" s="162"/>
    </row>
    <row r="160" spans="1:13" ht="15.75" thickBot="1">
      <c r="A160" s="72" t="s">
        <v>26</v>
      </c>
      <c r="B160" s="133" t="s">
        <v>41</v>
      </c>
      <c r="C160" s="73">
        <v>41</v>
      </c>
      <c r="D160" s="73">
        <v>1</v>
      </c>
      <c r="E160" s="74">
        <f t="shared" si="7"/>
        <v>41</v>
      </c>
      <c r="F160" s="75">
        <v>1</v>
      </c>
      <c r="G160" s="74">
        <f t="shared" si="8"/>
        <v>41</v>
      </c>
      <c r="H160" s="74">
        <f t="shared" si="9"/>
        <v>47.15</v>
      </c>
      <c r="I160" s="76">
        <f>H160+H157</f>
        <v>96.6</v>
      </c>
      <c r="J160" s="76">
        <v>3.9</v>
      </c>
      <c r="K160" s="77">
        <f>I160+J160</f>
        <v>100.5</v>
      </c>
      <c r="L160" s="76">
        <v>101.4</v>
      </c>
      <c r="M160" s="163"/>
    </row>
    <row r="161" spans="1:13" ht="15">
      <c r="A161" s="95" t="s">
        <v>30</v>
      </c>
      <c r="B161" s="134" t="s">
        <v>85</v>
      </c>
      <c r="C161" s="96">
        <v>485</v>
      </c>
      <c r="D161" s="96">
        <v>100</v>
      </c>
      <c r="E161" s="97">
        <f t="shared" si="7"/>
        <v>4.85</v>
      </c>
      <c r="F161" s="98">
        <v>10</v>
      </c>
      <c r="G161" s="97">
        <f t="shared" si="8"/>
        <v>48.5</v>
      </c>
      <c r="H161" s="97">
        <f t="shared" si="9"/>
        <v>55.775</v>
      </c>
      <c r="I161" s="99"/>
      <c r="J161" s="99"/>
      <c r="K161" s="100"/>
      <c r="L161" s="99"/>
      <c r="M161" s="164"/>
    </row>
    <row r="162" spans="1:13" ht="15">
      <c r="A162" s="48" t="s">
        <v>30</v>
      </c>
      <c r="B162" s="120" t="s">
        <v>87</v>
      </c>
      <c r="C162" s="49">
        <v>215</v>
      </c>
      <c r="D162" s="49">
        <v>10</v>
      </c>
      <c r="E162" s="50">
        <f t="shared" si="7"/>
        <v>21.5</v>
      </c>
      <c r="F162" s="51">
        <v>2</v>
      </c>
      <c r="G162" s="50">
        <f t="shared" si="8"/>
        <v>43</v>
      </c>
      <c r="H162" s="50">
        <f t="shared" si="9"/>
        <v>49.449999999999996</v>
      </c>
      <c r="I162" s="52"/>
      <c r="J162" s="52"/>
      <c r="K162" s="53"/>
      <c r="L162" s="52"/>
      <c r="M162" s="159"/>
    </row>
    <row r="163" spans="1:13" ht="15.75" thickBot="1">
      <c r="A163" s="142" t="s">
        <v>30</v>
      </c>
      <c r="B163" s="128" t="s">
        <v>115</v>
      </c>
      <c r="C163" s="84">
        <v>399</v>
      </c>
      <c r="D163" s="84">
        <v>85</v>
      </c>
      <c r="E163" s="85">
        <f t="shared" si="7"/>
        <v>4.694117647058824</v>
      </c>
      <c r="F163" s="86">
        <v>10</v>
      </c>
      <c r="G163" s="85">
        <f t="shared" si="8"/>
        <v>46.94117647058824</v>
      </c>
      <c r="H163" s="85">
        <f>G163*1.15</f>
        <v>53.98235294117647</v>
      </c>
      <c r="I163" s="87">
        <f>H163+H162+H161</f>
        <v>159.20735294117648</v>
      </c>
      <c r="J163" s="87">
        <v>3.6</v>
      </c>
      <c r="K163" s="88">
        <f>I163+J163</f>
        <v>162.80735294117648</v>
      </c>
      <c r="L163" s="87">
        <v>162.8</v>
      </c>
      <c r="M163" s="165">
        <f>K163-L163</f>
        <v>0.007352941176463901</v>
      </c>
    </row>
    <row r="164" spans="1:13" ht="15">
      <c r="A164" s="89" t="s">
        <v>17</v>
      </c>
      <c r="B164" s="129" t="s">
        <v>28</v>
      </c>
      <c r="C164" s="90">
        <v>149</v>
      </c>
      <c r="D164" s="90">
        <v>5</v>
      </c>
      <c r="E164" s="91">
        <f t="shared" si="7"/>
        <v>29.8</v>
      </c>
      <c r="F164" s="92">
        <v>5</v>
      </c>
      <c r="G164" s="91">
        <f t="shared" si="8"/>
        <v>149</v>
      </c>
      <c r="H164" s="91">
        <f t="shared" si="9"/>
        <v>171.35</v>
      </c>
      <c r="I164" s="93"/>
      <c r="J164" s="93"/>
      <c r="K164" s="94"/>
      <c r="L164" s="93"/>
      <c r="M164" s="161"/>
    </row>
    <row r="165" spans="1:13" ht="15">
      <c r="A165" s="66" t="s">
        <v>17</v>
      </c>
      <c r="B165" s="130" t="s">
        <v>85</v>
      </c>
      <c r="C165" s="67">
        <v>485</v>
      </c>
      <c r="D165" s="67">
        <v>100</v>
      </c>
      <c r="E165" s="68">
        <f t="shared" si="7"/>
        <v>4.85</v>
      </c>
      <c r="F165" s="69">
        <v>20</v>
      </c>
      <c r="G165" s="68">
        <f t="shared" si="8"/>
        <v>97</v>
      </c>
      <c r="H165" s="68">
        <f t="shared" si="9"/>
        <v>111.55</v>
      </c>
      <c r="I165" s="70"/>
      <c r="J165" s="70"/>
      <c r="K165" s="71"/>
      <c r="L165" s="70"/>
      <c r="M165" s="162"/>
    </row>
    <row r="166" spans="1:13" ht="15.75" thickBot="1">
      <c r="A166" s="72" t="s">
        <v>17</v>
      </c>
      <c r="B166" s="133" t="s">
        <v>115</v>
      </c>
      <c r="C166" s="73">
        <v>399</v>
      </c>
      <c r="D166" s="73">
        <v>85</v>
      </c>
      <c r="E166" s="74">
        <f t="shared" si="7"/>
        <v>4.694117647058824</v>
      </c>
      <c r="F166" s="75">
        <v>20</v>
      </c>
      <c r="G166" s="74">
        <f t="shared" si="8"/>
        <v>93.88235294117648</v>
      </c>
      <c r="H166" s="74">
        <f>G166*1.15</f>
        <v>107.96470588235294</v>
      </c>
      <c r="I166" s="76">
        <f>H166+H165+H164</f>
        <v>390.86470588235295</v>
      </c>
      <c r="J166" s="76">
        <v>8.8</v>
      </c>
      <c r="K166" s="77">
        <f>I166+J166</f>
        <v>399.66470588235296</v>
      </c>
      <c r="L166" s="76">
        <v>399.7</v>
      </c>
      <c r="M166" s="163"/>
    </row>
    <row r="167" spans="1:13" ht="15">
      <c r="A167" s="95" t="s">
        <v>39</v>
      </c>
      <c r="B167" s="134" t="s">
        <v>41</v>
      </c>
      <c r="C167" s="96">
        <v>41</v>
      </c>
      <c r="D167" s="96">
        <v>1</v>
      </c>
      <c r="E167" s="97">
        <f t="shared" si="7"/>
        <v>41</v>
      </c>
      <c r="F167" s="98">
        <v>1</v>
      </c>
      <c r="G167" s="97">
        <f t="shared" si="8"/>
        <v>41</v>
      </c>
      <c r="H167" s="97">
        <f t="shared" si="9"/>
        <v>47.15</v>
      </c>
      <c r="I167" s="99"/>
      <c r="J167" s="99"/>
      <c r="K167" s="100"/>
      <c r="L167" s="99"/>
      <c r="M167" s="164"/>
    </row>
    <row r="168" spans="1:13" ht="15">
      <c r="A168" s="48" t="s">
        <v>39</v>
      </c>
      <c r="B168" s="120" t="s">
        <v>45</v>
      </c>
      <c r="C168" s="49">
        <v>54</v>
      </c>
      <c r="D168" s="49">
        <v>1</v>
      </c>
      <c r="E168" s="50">
        <f t="shared" si="7"/>
        <v>54</v>
      </c>
      <c r="F168" s="51">
        <v>1</v>
      </c>
      <c r="G168" s="50">
        <f t="shared" si="8"/>
        <v>54</v>
      </c>
      <c r="H168" s="50">
        <f t="shared" si="9"/>
        <v>62.099999999999994</v>
      </c>
      <c r="I168" s="52"/>
      <c r="J168" s="52"/>
      <c r="K168" s="53"/>
      <c r="L168" s="52"/>
      <c r="M168" s="159"/>
    </row>
    <row r="169" spans="1:13" ht="15">
      <c r="A169" s="48" t="s">
        <v>39</v>
      </c>
      <c r="B169" s="120" t="s">
        <v>46</v>
      </c>
      <c r="C169" s="49">
        <v>54</v>
      </c>
      <c r="D169" s="49">
        <v>1</v>
      </c>
      <c r="E169" s="50">
        <f t="shared" si="7"/>
        <v>54</v>
      </c>
      <c r="F169" s="51">
        <v>1</v>
      </c>
      <c r="G169" s="50">
        <f t="shared" si="8"/>
        <v>54</v>
      </c>
      <c r="H169" s="50">
        <f t="shared" si="9"/>
        <v>62.099999999999994</v>
      </c>
      <c r="I169" s="52"/>
      <c r="J169" s="52"/>
      <c r="K169" s="53"/>
      <c r="L169" s="52"/>
      <c r="M169" s="159"/>
    </row>
    <row r="170" spans="1:13" ht="15">
      <c r="A170" s="48" t="s">
        <v>39</v>
      </c>
      <c r="B170" s="120" t="s">
        <v>48</v>
      </c>
      <c r="C170" s="49">
        <v>44</v>
      </c>
      <c r="D170" s="49">
        <v>1</v>
      </c>
      <c r="E170" s="50">
        <f t="shared" si="7"/>
        <v>44</v>
      </c>
      <c r="F170" s="51">
        <v>1</v>
      </c>
      <c r="G170" s="50">
        <f t="shared" si="8"/>
        <v>44</v>
      </c>
      <c r="H170" s="50">
        <f t="shared" si="9"/>
        <v>50.599999999999994</v>
      </c>
      <c r="I170" s="52"/>
      <c r="J170" s="52"/>
      <c r="K170" s="53"/>
      <c r="L170" s="52"/>
      <c r="M170" s="159"/>
    </row>
    <row r="171" spans="1:13" ht="15.75" thickBot="1">
      <c r="A171" s="142" t="s">
        <v>39</v>
      </c>
      <c r="B171" s="128" t="s">
        <v>49</v>
      </c>
      <c r="C171" s="84">
        <v>44</v>
      </c>
      <c r="D171" s="84">
        <v>1</v>
      </c>
      <c r="E171" s="85">
        <f t="shared" si="7"/>
        <v>44</v>
      </c>
      <c r="F171" s="86">
        <v>1</v>
      </c>
      <c r="G171" s="85">
        <f t="shared" si="8"/>
        <v>44</v>
      </c>
      <c r="H171" s="85">
        <f t="shared" si="9"/>
        <v>50.599999999999994</v>
      </c>
      <c r="I171" s="87">
        <f>SUM(H167:H171)</f>
        <v>272.54999999999995</v>
      </c>
      <c r="J171" s="87">
        <v>6.32</v>
      </c>
      <c r="K171" s="88">
        <f>I171+J171</f>
        <v>278.86999999999995</v>
      </c>
      <c r="L171" s="87">
        <v>282</v>
      </c>
      <c r="M171" s="165">
        <f>K171-L171</f>
        <v>-3.1300000000000523</v>
      </c>
    </row>
    <row r="172" spans="1:13" ht="15">
      <c r="A172" s="60" t="s">
        <v>16</v>
      </c>
      <c r="B172" s="132" t="s">
        <v>54</v>
      </c>
      <c r="C172" s="61">
        <v>385</v>
      </c>
      <c r="D172" s="61">
        <v>500</v>
      </c>
      <c r="E172" s="62">
        <f t="shared" si="7"/>
        <v>0.77</v>
      </c>
      <c r="F172" s="63">
        <v>50</v>
      </c>
      <c r="G172" s="62">
        <f t="shared" si="8"/>
        <v>38.5</v>
      </c>
      <c r="H172" s="62">
        <f t="shared" si="9"/>
        <v>44.275</v>
      </c>
      <c r="I172" s="64"/>
      <c r="J172" s="64"/>
      <c r="K172" s="65"/>
      <c r="L172" s="64"/>
      <c r="M172" s="156"/>
    </row>
    <row r="173" spans="1:13" ht="15">
      <c r="A173" s="66" t="s">
        <v>16</v>
      </c>
      <c r="B173" s="130" t="s">
        <v>55</v>
      </c>
      <c r="C173" s="67">
        <v>375</v>
      </c>
      <c r="D173" s="67">
        <v>500</v>
      </c>
      <c r="E173" s="68">
        <f t="shared" si="7"/>
        <v>0.75</v>
      </c>
      <c r="F173" s="69">
        <v>50</v>
      </c>
      <c r="G173" s="68">
        <f t="shared" si="8"/>
        <v>37.5</v>
      </c>
      <c r="H173" s="68">
        <f t="shared" si="9"/>
        <v>43.125</v>
      </c>
      <c r="I173" s="70"/>
      <c r="J173" s="70"/>
      <c r="K173" s="71"/>
      <c r="L173" s="70"/>
      <c r="M173" s="162"/>
    </row>
    <row r="174" spans="1:13" ht="15">
      <c r="A174" s="66" t="s">
        <v>16</v>
      </c>
      <c r="B174" s="130" t="s">
        <v>56</v>
      </c>
      <c r="C174" s="67">
        <v>355</v>
      </c>
      <c r="D174" s="67">
        <v>500</v>
      </c>
      <c r="E174" s="68">
        <f t="shared" si="7"/>
        <v>0.71</v>
      </c>
      <c r="F174" s="69">
        <v>50</v>
      </c>
      <c r="G174" s="68">
        <f t="shared" si="8"/>
        <v>35.5</v>
      </c>
      <c r="H174" s="68">
        <f t="shared" si="9"/>
        <v>40.824999999999996</v>
      </c>
      <c r="I174" s="70"/>
      <c r="J174" s="70"/>
      <c r="K174" s="71"/>
      <c r="L174" s="70"/>
      <c r="M174" s="162"/>
    </row>
    <row r="175" spans="1:13" ht="15">
      <c r="A175" s="66" t="s">
        <v>16</v>
      </c>
      <c r="B175" s="130" t="s">
        <v>57</v>
      </c>
      <c r="C175" s="67">
        <v>355</v>
      </c>
      <c r="D175" s="67">
        <v>500</v>
      </c>
      <c r="E175" s="68">
        <f t="shared" si="7"/>
        <v>0.71</v>
      </c>
      <c r="F175" s="69">
        <v>50</v>
      </c>
      <c r="G175" s="68">
        <f t="shared" si="8"/>
        <v>35.5</v>
      </c>
      <c r="H175" s="68">
        <f t="shared" si="9"/>
        <v>40.824999999999996</v>
      </c>
      <c r="I175" s="70"/>
      <c r="J175" s="70"/>
      <c r="K175" s="71"/>
      <c r="L175" s="70"/>
      <c r="M175" s="162"/>
    </row>
    <row r="176" spans="1:13" ht="15">
      <c r="A176" s="66" t="s">
        <v>16</v>
      </c>
      <c r="B176" s="130" t="s">
        <v>79</v>
      </c>
      <c r="C176" s="67">
        <v>99</v>
      </c>
      <c r="D176" s="67">
        <v>1</v>
      </c>
      <c r="E176" s="68">
        <f t="shared" si="7"/>
        <v>99</v>
      </c>
      <c r="F176" s="69">
        <v>1</v>
      </c>
      <c r="G176" s="68">
        <f t="shared" si="8"/>
        <v>99</v>
      </c>
      <c r="H176" s="68">
        <f t="shared" si="9"/>
        <v>113.85</v>
      </c>
      <c r="I176" s="70"/>
      <c r="J176" s="70"/>
      <c r="K176" s="71"/>
      <c r="L176" s="70"/>
      <c r="M176" s="162"/>
    </row>
    <row r="177" spans="1:13" ht="15">
      <c r="A177" s="66" t="s">
        <v>16</v>
      </c>
      <c r="B177" s="130" t="s">
        <v>81</v>
      </c>
      <c r="C177" s="67">
        <v>99</v>
      </c>
      <c r="D177" s="67">
        <v>1</v>
      </c>
      <c r="E177" s="68">
        <f t="shared" si="7"/>
        <v>99</v>
      </c>
      <c r="F177" s="69">
        <v>1</v>
      </c>
      <c r="G177" s="68">
        <f t="shared" si="8"/>
        <v>99</v>
      </c>
      <c r="H177" s="68">
        <f t="shared" si="9"/>
        <v>113.85</v>
      </c>
      <c r="I177" s="70"/>
      <c r="J177" s="70"/>
      <c r="K177" s="71"/>
      <c r="L177" s="70"/>
      <c r="M177" s="162"/>
    </row>
    <row r="178" spans="1:13" ht="15">
      <c r="A178" s="66" t="s">
        <v>16</v>
      </c>
      <c r="B178" s="130" t="s">
        <v>82</v>
      </c>
      <c r="C178" s="67">
        <v>99</v>
      </c>
      <c r="D178" s="67">
        <v>1</v>
      </c>
      <c r="E178" s="68">
        <f t="shared" si="7"/>
        <v>99</v>
      </c>
      <c r="F178" s="69">
        <v>1</v>
      </c>
      <c r="G178" s="68">
        <f t="shared" si="8"/>
        <v>99</v>
      </c>
      <c r="H178" s="68">
        <f t="shared" si="9"/>
        <v>113.85</v>
      </c>
      <c r="I178" s="70"/>
      <c r="J178" s="70"/>
      <c r="K178" s="71"/>
      <c r="L178" s="70"/>
      <c r="M178" s="162"/>
    </row>
    <row r="179" spans="1:13" ht="15">
      <c r="A179" s="66" t="s">
        <v>16</v>
      </c>
      <c r="B179" s="130" t="s">
        <v>86</v>
      </c>
      <c r="C179" s="67">
        <v>299</v>
      </c>
      <c r="D179" s="67">
        <v>100</v>
      </c>
      <c r="E179" s="68">
        <f t="shared" si="7"/>
        <v>2.99</v>
      </c>
      <c r="F179" s="69">
        <v>20</v>
      </c>
      <c r="G179" s="68">
        <f t="shared" si="8"/>
        <v>59.800000000000004</v>
      </c>
      <c r="H179" s="68">
        <f t="shared" si="9"/>
        <v>68.77</v>
      </c>
      <c r="I179" s="70"/>
      <c r="J179" s="70"/>
      <c r="K179" s="71"/>
      <c r="L179" s="70"/>
      <c r="M179" s="162"/>
    </row>
    <row r="180" spans="1:13" ht="15">
      <c r="A180" s="66" t="s">
        <v>16</v>
      </c>
      <c r="B180" s="130" t="s">
        <v>87</v>
      </c>
      <c r="C180" s="67">
        <v>215</v>
      </c>
      <c r="D180" s="67">
        <v>10</v>
      </c>
      <c r="E180" s="68">
        <f t="shared" si="7"/>
        <v>21.5</v>
      </c>
      <c r="F180" s="69">
        <v>1</v>
      </c>
      <c r="G180" s="68">
        <f t="shared" si="8"/>
        <v>21.5</v>
      </c>
      <c r="H180" s="68">
        <f t="shared" si="9"/>
        <v>24.724999999999998</v>
      </c>
      <c r="I180" s="70"/>
      <c r="J180" s="70"/>
      <c r="K180" s="71"/>
      <c r="L180" s="70"/>
      <c r="M180" s="166"/>
    </row>
    <row r="181" spans="1:13" ht="15">
      <c r="A181" s="66" t="s">
        <v>16</v>
      </c>
      <c r="B181" s="130" t="s">
        <v>117</v>
      </c>
      <c r="C181" s="67">
        <v>99</v>
      </c>
      <c r="D181" s="67">
        <v>1</v>
      </c>
      <c r="E181" s="68">
        <f t="shared" si="7"/>
        <v>99</v>
      </c>
      <c r="F181" s="69">
        <v>1</v>
      </c>
      <c r="G181" s="68">
        <f t="shared" si="8"/>
        <v>99</v>
      </c>
      <c r="H181" s="68">
        <f t="shared" si="9"/>
        <v>113.85</v>
      </c>
      <c r="I181" s="70"/>
      <c r="J181" s="70"/>
      <c r="K181" s="71"/>
      <c r="L181" s="70"/>
      <c r="M181" s="166"/>
    </row>
    <row r="182" spans="1:13" ht="15">
      <c r="A182" s="66" t="s">
        <v>16</v>
      </c>
      <c r="B182" s="130" t="s">
        <v>118</v>
      </c>
      <c r="C182" s="67">
        <v>99</v>
      </c>
      <c r="D182" s="67">
        <v>1</v>
      </c>
      <c r="E182" s="68">
        <f t="shared" si="7"/>
        <v>99</v>
      </c>
      <c r="F182" s="69">
        <v>0.5</v>
      </c>
      <c r="G182" s="68">
        <f t="shared" si="8"/>
        <v>49.5</v>
      </c>
      <c r="H182" s="68">
        <f t="shared" si="9"/>
        <v>56.925</v>
      </c>
      <c r="I182" s="70"/>
      <c r="J182" s="70"/>
      <c r="K182" s="71"/>
      <c r="L182" s="70"/>
      <c r="M182" s="166"/>
    </row>
    <row r="183" spans="1:13" ht="15">
      <c r="A183" s="66" t="s">
        <v>16</v>
      </c>
      <c r="B183" s="130" t="s">
        <v>119</v>
      </c>
      <c r="C183" s="67">
        <v>99</v>
      </c>
      <c r="D183" s="67">
        <v>1</v>
      </c>
      <c r="E183" s="68">
        <f t="shared" si="7"/>
        <v>99</v>
      </c>
      <c r="F183" s="69">
        <v>1</v>
      </c>
      <c r="G183" s="68">
        <f aca="true" t="shared" si="10" ref="G183:G189">E183*F183</f>
        <v>99</v>
      </c>
      <c r="H183" s="68">
        <f t="shared" si="9"/>
        <v>113.85</v>
      </c>
      <c r="I183" s="70"/>
      <c r="J183" s="70"/>
      <c r="K183" s="71"/>
      <c r="L183" s="70"/>
      <c r="M183" s="166"/>
    </row>
    <row r="184" spans="1:13" ht="15">
      <c r="A184" s="66" t="s">
        <v>16</v>
      </c>
      <c r="B184" s="130" t="s">
        <v>120</v>
      </c>
      <c r="C184" s="67">
        <v>99</v>
      </c>
      <c r="D184" s="67">
        <v>1</v>
      </c>
      <c r="E184" s="68">
        <f t="shared" si="7"/>
        <v>99</v>
      </c>
      <c r="F184" s="69">
        <v>1</v>
      </c>
      <c r="G184" s="68">
        <f t="shared" si="10"/>
        <v>99</v>
      </c>
      <c r="H184" s="68">
        <f t="shared" si="9"/>
        <v>113.85</v>
      </c>
      <c r="I184" s="70"/>
      <c r="J184" s="70"/>
      <c r="K184" s="71"/>
      <c r="L184" s="70"/>
      <c r="M184" s="166"/>
    </row>
    <row r="185" spans="1:13" ht="15">
      <c r="A185" s="66" t="s">
        <v>16</v>
      </c>
      <c r="B185" s="130" t="s">
        <v>121</v>
      </c>
      <c r="C185" s="67">
        <v>99</v>
      </c>
      <c r="D185" s="67">
        <v>1</v>
      </c>
      <c r="E185" s="68">
        <f t="shared" si="7"/>
        <v>99</v>
      </c>
      <c r="F185" s="69">
        <v>0.5</v>
      </c>
      <c r="G185" s="68">
        <f t="shared" si="10"/>
        <v>49.5</v>
      </c>
      <c r="H185" s="68">
        <f t="shared" si="9"/>
        <v>56.925</v>
      </c>
      <c r="I185" s="70"/>
      <c r="J185" s="70"/>
      <c r="K185" s="71"/>
      <c r="L185" s="70"/>
      <c r="M185" s="166"/>
    </row>
    <row r="186" spans="1:13" ht="15">
      <c r="A186" s="66" t="s">
        <v>16</v>
      </c>
      <c r="B186" s="130" t="s">
        <v>122</v>
      </c>
      <c r="C186" s="67">
        <v>99</v>
      </c>
      <c r="D186" s="67">
        <v>1</v>
      </c>
      <c r="E186" s="68">
        <f t="shared" si="7"/>
        <v>99</v>
      </c>
      <c r="F186" s="69">
        <v>1</v>
      </c>
      <c r="G186" s="68">
        <f t="shared" si="10"/>
        <v>99</v>
      </c>
      <c r="H186" s="68">
        <f t="shared" si="9"/>
        <v>113.85</v>
      </c>
      <c r="I186" s="70"/>
      <c r="J186" s="70"/>
      <c r="K186" s="71"/>
      <c r="L186" s="70"/>
      <c r="M186" s="166"/>
    </row>
    <row r="187" spans="1:13" ht="15">
      <c r="A187" s="66" t="s">
        <v>16</v>
      </c>
      <c r="B187" s="130" t="s">
        <v>123</v>
      </c>
      <c r="C187" s="67">
        <v>99</v>
      </c>
      <c r="D187" s="67">
        <v>1</v>
      </c>
      <c r="E187" s="68">
        <f t="shared" si="7"/>
        <v>99</v>
      </c>
      <c r="F187" s="69">
        <v>1</v>
      </c>
      <c r="G187" s="68">
        <f t="shared" si="10"/>
        <v>99</v>
      </c>
      <c r="H187" s="68">
        <f t="shared" si="9"/>
        <v>113.85</v>
      </c>
      <c r="I187" s="70"/>
      <c r="J187" s="70"/>
      <c r="K187" s="71"/>
      <c r="L187" s="70"/>
      <c r="M187" s="166"/>
    </row>
    <row r="188" spans="1:13" ht="15">
      <c r="A188" s="66" t="s">
        <v>16</v>
      </c>
      <c r="B188" s="130" t="s">
        <v>127</v>
      </c>
      <c r="C188" s="67">
        <v>99</v>
      </c>
      <c r="D188" s="67">
        <v>1</v>
      </c>
      <c r="E188" s="68">
        <f t="shared" si="7"/>
        <v>99</v>
      </c>
      <c r="F188" s="69">
        <v>0.5</v>
      </c>
      <c r="G188" s="68">
        <f t="shared" si="10"/>
        <v>49.5</v>
      </c>
      <c r="H188" s="68">
        <f t="shared" si="9"/>
        <v>56.925</v>
      </c>
      <c r="I188" s="70"/>
      <c r="J188" s="70"/>
      <c r="K188" s="71"/>
      <c r="L188" s="70"/>
      <c r="M188" s="166"/>
    </row>
    <row r="189" spans="1:13" ht="15">
      <c r="A189" s="66" t="s">
        <v>16</v>
      </c>
      <c r="B189" s="130" t="s">
        <v>130</v>
      </c>
      <c r="C189" s="67">
        <v>99</v>
      </c>
      <c r="D189" s="67">
        <v>1</v>
      </c>
      <c r="E189" s="68">
        <f t="shared" si="7"/>
        <v>99</v>
      </c>
      <c r="F189" s="69">
        <v>0.5</v>
      </c>
      <c r="G189" s="68">
        <f t="shared" si="10"/>
        <v>49.5</v>
      </c>
      <c r="H189" s="68">
        <f t="shared" si="9"/>
        <v>56.925</v>
      </c>
      <c r="I189" s="70"/>
      <c r="J189" s="70"/>
      <c r="K189" s="71"/>
      <c r="L189" s="70"/>
      <c r="M189" s="166"/>
    </row>
    <row r="190" spans="1:13" ht="15">
      <c r="A190" s="66" t="s">
        <v>16</v>
      </c>
      <c r="B190" s="130" t="s">
        <v>126</v>
      </c>
      <c r="C190" s="67">
        <v>99</v>
      </c>
      <c r="D190" s="67">
        <v>1</v>
      </c>
      <c r="E190" s="68">
        <f>C190/D190</f>
        <v>99</v>
      </c>
      <c r="F190" s="69">
        <v>0.5</v>
      </c>
      <c r="G190" s="68">
        <f>E190*F190</f>
        <v>49.5</v>
      </c>
      <c r="H190" s="68">
        <f t="shared" si="9"/>
        <v>56.925</v>
      </c>
      <c r="I190" s="70"/>
      <c r="J190" s="70"/>
      <c r="K190" s="71"/>
      <c r="L190" s="70"/>
      <c r="M190" s="166"/>
    </row>
    <row r="191" spans="1:13" ht="15">
      <c r="A191" s="66" t="s">
        <v>16</v>
      </c>
      <c r="B191" s="130" t="s">
        <v>125</v>
      </c>
      <c r="C191" s="67">
        <v>99</v>
      </c>
      <c r="D191" s="67">
        <v>190</v>
      </c>
      <c r="E191" s="68">
        <f>C191/D191</f>
        <v>0.5210526315789473</v>
      </c>
      <c r="F191" s="69">
        <v>95</v>
      </c>
      <c r="G191" s="68">
        <f>E191*F191</f>
        <v>49.49999999999999</v>
      </c>
      <c r="H191" s="68">
        <f t="shared" si="9"/>
        <v>56.92499999999999</v>
      </c>
      <c r="I191" s="70"/>
      <c r="J191" s="70"/>
      <c r="K191" s="71"/>
      <c r="L191" s="70"/>
      <c r="M191" s="166"/>
    </row>
    <row r="192" spans="1:13" ht="15">
      <c r="A192" s="66" t="s">
        <v>16</v>
      </c>
      <c r="B192" s="130" t="s">
        <v>128</v>
      </c>
      <c r="C192" s="67">
        <v>99</v>
      </c>
      <c r="D192" s="67">
        <v>190</v>
      </c>
      <c r="E192" s="68">
        <f>C192/D192</f>
        <v>0.5210526315789473</v>
      </c>
      <c r="F192" s="69">
        <v>95</v>
      </c>
      <c r="G192" s="68">
        <f>E192*F192</f>
        <v>49.49999999999999</v>
      </c>
      <c r="H192" s="68">
        <f t="shared" si="9"/>
        <v>56.92499999999999</v>
      </c>
      <c r="I192" s="70"/>
      <c r="J192" s="70"/>
      <c r="K192" s="71"/>
      <c r="L192" s="70"/>
      <c r="M192" s="166"/>
    </row>
    <row r="193" spans="1:13" ht="15.75" thickBot="1">
      <c r="A193" s="72" t="s">
        <v>16</v>
      </c>
      <c r="B193" s="133" t="s">
        <v>115</v>
      </c>
      <c r="C193" s="73">
        <v>399</v>
      </c>
      <c r="D193" s="73">
        <v>85</v>
      </c>
      <c r="E193" s="74">
        <f>C193/D193</f>
        <v>4.694117647058824</v>
      </c>
      <c r="F193" s="75">
        <v>40</v>
      </c>
      <c r="G193" s="74">
        <f>E193*F193</f>
        <v>187.76470588235296</v>
      </c>
      <c r="H193" s="74">
        <f>G193*1.15</f>
        <v>215.9294117647059</v>
      </c>
      <c r="I193" s="76">
        <f>SUM(H172:H193)</f>
        <v>1787.7494117647057</v>
      </c>
      <c r="J193" s="76">
        <v>40.4</v>
      </c>
      <c r="K193" s="77">
        <f>I193+J193</f>
        <v>1828.1494117647057</v>
      </c>
      <c r="L193" s="76">
        <v>638.4</v>
      </c>
      <c r="M193" s="167">
        <f>K193-L193</f>
        <v>1189.7494117647057</v>
      </c>
    </row>
    <row r="194" spans="1:13" ht="15">
      <c r="A194" s="95" t="s">
        <v>18</v>
      </c>
      <c r="B194" s="134" t="s">
        <v>85</v>
      </c>
      <c r="C194" s="96">
        <v>485</v>
      </c>
      <c r="D194" s="96">
        <v>100</v>
      </c>
      <c r="E194" s="97">
        <f t="shared" si="7"/>
        <v>4.85</v>
      </c>
      <c r="F194" s="98">
        <v>20</v>
      </c>
      <c r="G194" s="97">
        <f t="shared" si="8"/>
        <v>97</v>
      </c>
      <c r="H194" s="97">
        <f t="shared" si="9"/>
        <v>111.55</v>
      </c>
      <c r="I194" s="99"/>
      <c r="J194" s="99"/>
      <c r="K194" s="100"/>
      <c r="L194" s="99"/>
      <c r="M194" s="164"/>
    </row>
    <row r="195" spans="1:13" ht="15.75" thickBot="1">
      <c r="A195" s="142" t="s">
        <v>18</v>
      </c>
      <c r="B195" s="128" t="s">
        <v>86</v>
      </c>
      <c r="C195" s="84">
        <v>299</v>
      </c>
      <c r="D195" s="84">
        <v>100</v>
      </c>
      <c r="E195" s="85">
        <f t="shared" si="7"/>
        <v>2.99</v>
      </c>
      <c r="F195" s="86">
        <v>20</v>
      </c>
      <c r="G195" s="85">
        <f t="shared" si="8"/>
        <v>59.800000000000004</v>
      </c>
      <c r="H195" s="85">
        <f t="shared" si="9"/>
        <v>68.77</v>
      </c>
      <c r="I195" s="87">
        <f>H195+H194</f>
        <v>180.32</v>
      </c>
      <c r="J195" s="87">
        <v>4.1</v>
      </c>
      <c r="K195" s="88">
        <f>I195+J195</f>
        <v>184.42</v>
      </c>
      <c r="L195" s="87">
        <v>185</v>
      </c>
      <c r="M195" s="160"/>
    </row>
    <row r="196" spans="1:13" ht="15">
      <c r="A196" s="107" t="s">
        <v>9</v>
      </c>
      <c r="B196" s="125" t="s">
        <v>28</v>
      </c>
      <c r="C196" s="108">
        <v>149</v>
      </c>
      <c r="D196" s="108">
        <v>5</v>
      </c>
      <c r="E196" s="109">
        <f t="shared" si="7"/>
        <v>29.8</v>
      </c>
      <c r="F196" s="110">
        <v>1</v>
      </c>
      <c r="G196" s="109">
        <f t="shared" si="8"/>
        <v>29.8</v>
      </c>
      <c r="H196" s="109">
        <f t="shared" si="9"/>
        <v>34.269999999999996</v>
      </c>
      <c r="I196" s="111">
        <f aca="true" t="shared" si="11" ref="I196:I214">H196</f>
        <v>34.269999999999996</v>
      </c>
      <c r="J196" s="111">
        <f>I196*0.026</f>
        <v>0.8910199999999998</v>
      </c>
      <c r="K196" s="117">
        <f aca="true" t="shared" si="12" ref="K196:K214">I196+J196</f>
        <v>35.16101999999999</v>
      </c>
      <c r="L196" s="111">
        <v>35.2</v>
      </c>
      <c r="M196" s="173"/>
    </row>
    <row r="197" spans="1:13" ht="15">
      <c r="A197" s="37" t="s">
        <v>9</v>
      </c>
      <c r="B197" s="126" t="s">
        <v>57</v>
      </c>
      <c r="C197" s="38">
        <v>355</v>
      </c>
      <c r="D197" s="38">
        <v>500</v>
      </c>
      <c r="E197" s="39">
        <f t="shared" si="7"/>
        <v>0.71</v>
      </c>
      <c r="F197" s="40">
        <v>150</v>
      </c>
      <c r="G197" s="39">
        <f t="shared" si="8"/>
        <v>106.5</v>
      </c>
      <c r="H197" s="39">
        <f t="shared" si="9"/>
        <v>122.475</v>
      </c>
      <c r="I197" s="41">
        <f t="shared" si="11"/>
        <v>122.475</v>
      </c>
      <c r="J197" s="41">
        <f aca="true" t="shared" si="13" ref="J197:J214">I197*0.026</f>
        <v>3.18435</v>
      </c>
      <c r="K197" s="42">
        <f t="shared" si="12"/>
        <v>125.65934999999999</v>
      </c>
      <c r="L197" s="41">
        <v>42</v>
      </c>
      <c r="M197" s="174"/>
    </row>
    <row r="198" spans="1:13" ht="15">
      <c r="A198" s="37" t="s">
        <v>9</v>
      </c>
      <c r="B198" s="126" t="s">
        <v>35</v>
      </c>
      <c r="C198" s="38">
        <v>75</v>
      </c>
      <c r="D198" s="38">
        <v>100</v>
      </c>
      <c r="E198" s="39">
        <f t="shared" si="7"/>
        <v>0.75</v>
      </c>
      <c r="F198" s="40">
        <v>25</v>
      </c>
      <c r="G198" s="39">
        <f t="shared" si="8"/>
        <v>18.75</v>
      </c>
      <c r="H198" s="39">
        <f t="shared" si="9"/>
        <v>21.5625</v>
      </c>
      <c r="I198" s="41">
        <f t="shared" si="11"/>
        <v>21.5625</v>
      </c>
      <c r="J198" s="41">
        <f t="shared" si="13"/>
        <v>0.5606249999999999</v>
      </c>
      <c r="K198" s="42">
        <f t="shared" si="12"/>
        <v>22.123125</v>
      </c>
      <c r="L198" s="41">
        <v>0.9</v>
      </c>
      <c r="M198" s="174"/>
    </row>
    <row r="199" spans="1:13" ht="15">
      <c r="A199" s="37" t="s">
        <v>9</v>
      </c>
      <c r="B199" s="126" t="s">
        <v>61</v>
      </c>
      <c r="C199" s="38">
        <v>75</v>
      </c>
      <c r="D199" s="38">
        <v>100</v>
      </c>
      <c r="E199" s="39">
        <f t="shared" si="7"/>
        <v>0.75</v>
      </c>
      <c r="F199" s="40">
        <v>35</v>
      </c>
      <c r="G199" s="39">
        <f t="shared" si="8"/>
        <v>26.25</v>
      </c>
      <c r="H199" s="39">
        <f t="shared" si="9"/>
        <v>30.187499999999996</v>
      </c>
      <c r="I199" s="41">
        <f t="shared" si="11"/>
        <v>30.187499999999996</v>
      </c>
      <c r="J199" s="41">
        <f t="shared" si="13"/>
        <v>0.7848749999999999</v>
      </c>
      <c r="K199" s="42">
        <f t="shared" si="12"/>
        <v>30.972374999999996</v>
      </c>
      <c r="L199" s="41">
        <v>0.9</v>
      </c>
      <c r="M199" s="174"/>
    </row>
    <row r="200" spans="1:13" ht="15">
      <c r="A200" s="37" t="s">
        <v>9</v>
      </c>
      <c r="B200" s="126" t="s">
        <v>67</v>
      </c>
      <c r="C200" s="38">
        <v>92</v>
      </c>
      <c r="D200" s="38">
        <v>100</v>
      </c>
      <c r="E200" s="39">
        <f t="shared" si="7"/>
        <v>0.92</v>
      </c>
      <c r="F200" s="40">
        <v>100</v>
      </c>
      <c r="G200" s="39">
        <f t="shared" si="8"/>
        <v>92</v>
      </c>
      <c r="H200" s="39">
        <f t="shared" si="9"/>
        <v>105.8</v>
      </c>
      <c r="I200" s="41">
        <f t="shared" si="11"/>
        <v>105.8</v>
      </c>
      <c r="J200" s="41">
        <f t="shared" si="13"/>
        <v>2.7508</v>
      </c>
      <c r="K200" s="42">
        <f t="shared" si="12"/>
        <v>108.5508</v>
      </c>
      <c r="L200" s="41">
        <v>1.1</v>
      </c>
      <c r="M200" s="174"/>
    </row>
    <row r="201" spans="1:13" ht="15">
      <c r="A201" s="37" t="s">
        <v>9</v>
      </c>
      <c r="B201" s="126" t="s">
        <v>69</v>
      </c>
      <c r="C201" s="38">
        <v>92</v>
      </c>
      <c r="D201" s="38">
        <v>100</v>
      </c>
      <c r="E201" s="39">
        <f t="shared" si="7"/>
        <v>0.92</v>
      </c>
      <c r="F201" s="40">
        <v>40</v>
      </c>
      <c r="G201" s="39">
        <f t="shared" si="8"/>
        <v>36.800000000000004</v>
      </c>
      <c r="H201" s="39">
        <f t="shared" si="9"/>
        <v>42.32</v>
      </c>
      <c r="I201" s="41">
        <f t="shared" si="11"/>
        <v>42.32</v>
      </c>
      <c r="J201" s="41">
        <f t="shared" si="13"/>
        <v>1.10032</v>
      </c>
      <c r="K201" s="42">
        <f t="shared" si="12"/>
        <v>43.420320000000004</v>
      </c>
      <c r="L201" s="41">
        <v>1.1</v>
      </c>
      <c r="M201" s="174"/>
    </row>
    <row r="202" spans="1:13" ht="15">
      <c r="A202" s="37" t="s">
        <v>9</v>
      </c>
      <c r="B202" s="126" t="s">
        <v>43</v>
      </c>
      <c r="C202" s="38">
        <v>41</v>
      </c>
      <c r="D202" s="38">
        <v>1</v>
      </c>
      <c r="E202" s="39">
        <f t="shared" si="7"/>
        <v>41</v>
      </c>
      <c r="F202" s="40">
        <v>1</v>
      </c>
      <c r="G202" s="39">
        <f t="shared" si="8"/>
        <v>41</v>
      </c>
      <c r="H202" s="39">
        <f>G202*1.15</f>
        <v>47.15</v>
      </c>
      <c r="I202" s="41">
        <f>H202</f>
        <v>47.15</v>
      </c>
      <c r="J202" s="41">
        <f t="shared" si="13"/>
        <v>1.2259</v>
      </c>
      <c r="K202" s="42">
        <f t="shared" si="12"/>
        <v>48.3759</v>
      </c>
      <c r="L202" s="41">
        <v>48.4</v>
      </c>
      <c r="M202" s="174"/>
    </row>
    <row r="203" spans="1:13" ht="15">
      <c r="A203" s="37" t="s">
        <v>9</v>
      </c>
      <c r="B203" s="126" t="s">
        <v>85</v>
      </c>
      <c r="C203" s="38">
        <v>485</v>
      </c>
      <c r="D203" s="38">
        <v>100</v>
      </c>
      <c r="E203" s="39">
        <f t="shared" si="7"/>
        <v>4.85</v>
      </c>
      <c r="F203" s="40">
        <v>25</v>
      </c>
      <c r="G203" s="39">
        <f t="shared" si="8"/>
        <v>121.24999999999999</v>
      </c>
      <c r="H203" s="39">
        <f t="shared" si="9"/>
        <v>139.43749999999997</v>
      </c>
      <c r="I203" s="41">
        <f t="shared" si="11"/>
        <v>139.43749999999997</v>
      </c>
      <c r="J203" s="41">
        <f t="shared" si="13"/>
        <v>3.625374999999999</v>
      </c>
      <c r="K203" s="42">
        <f t="shared" si="12"/>
        <v>143.06287499999996</v>
      </c>
      <c r="L203" s="41">
        <v>5.7</v>
      </c>
      <c r="M203" s="174"/>
    </row>
    <row r="204" spans="1:13" ht="15">
      <c r="A204" s="37" t="s">
        <v>9</v>
      </c>
      <c r="B204" s="126" t="s">
        <v>126</v>
      </c>
      <c r="C204" s="38">
        <v>99</v>
      </c>
      <c r="D204" s="38">
        <v>1</v>
      </c>
      <c r="E204" s="39">
        <f t="shared" si="7"/>
        <v>99</v>
      </c>
      <c r="F204" s="40">
        <v>0.5</v>
      </c>
      <c r="G204" s="39">
        <f t="shared" si="8"/>
        <v>49.5</v>
      </c>
      <c r="H204" s="39">
        <f t="shared" si="9"/>
        <v>56.925</v>
      </c>
      <c r="I204" s="41">
        <f t="shared" si="11"/>
        <v>56.925</v>
      </c>
      <c r="J204" s="41">
        <f t="shared" si="13"/>
        <v>1.4800499999999999</v>
      </c>
      <c r="K204" s="42">
        <f t="shared" si="12"/>
        <v>58.405049999999996</v>
      </c>
      <c r="L204" s="41">
        <v>58.4</v>
      </c>
      <c r="M204" s="174"/>
    </row>
    <row r="205" spans="1:13" ht="15">
      <c r="A205" s="37" t="s">
        <v>9</v>
      </c>
      <c r="B205" s="126" t="s">
        <v>129</v>
      </c>
      <c r="C205" s="38">
        <v>99</v>
      </c>
      <c r="D205" s="38">
        <v>190</v>
      </c>
      <c r="E205" s="39">
        <f t="shared" si="7"/>
        <v>0.5210526315789473</v>
      </c>
      <c r="F205" s="40">
        <v>160</v>
      </c>
      <c r="G205" s="39">
        <f t="shared" si="8"/>
        <v>83.36842105263158</v>
      </c>
      <c r="H205" s="39">
        <f t="shared" si="9"/>
        <v>95.8736842105263</v>
      </c>
      <c r="I205" s="41">
        <f t="shared" si="11"/>
        <v>95.8736842105263</v>
      </c>
      <c r="J205" s="41">
        <f t="shared" si="13"/>
        <v>2.4927157894736838</v>
      </c>
      <c r="K205" s="42">
        <f t="shared" si="12"/>
        <v>98.36639999999998</v>
      </c>
      <c r="L205" s="41">
        <v>0.6</v>
      </c>
      <c r="M205" s="174"/>
    </row>
    <row r="206" spans="1:13" ht="15">
      <c r="A206" s="37" t="s">
        <v>9</v>
      </c>
      <c r="B206" s="126" t="s">
        <v>124</v>
      </c>
      <c r="C206" s="38">
        <v>99</v>
      </c>
      <c r="D206" s="38">
        <v>190</v>
      </c>
      <c r="E206" s="39">
        <f aca="true" t="shared" si="14" ref="E206:E211">C206/D206</f>
        <v>0.5210526315789473</v>
      </c>
      <c r="F206" s="40">
        <v>160</v>
      </c>
      <c r="G206" s="39">
        <f aca="true" t="shared" si="15" ref="G206:G211">E206*F206</f>
        <v>83.36842105263158</v>
      </c>
      <c r="H206" s="39">
        <f t="shared" si="9"/>
        <v>95.8736842105263</v>
      </c>
      <c r="I206" s="41">
        <f t="shared" si="11"/>
        <v>95.8736842105263</v>
      </c>
      <c r="J206" s="41">
        <f t="shared" si="13"/>
        <v>2.4927157894736838</v>
      </c>
      <c r="K206" s="42">
        <f t="shared" si="12"/>
        <v>98.36639999999998</v>
      </c>
      <c r="L206" s="41">
        <v>0.6</v>
      </c>
      <c r="M206" s="174"/>
    </row>
    <row r="207" spans="1:13" ht="15">
      <c r="A207" s="37" t="s">
        <v>9</v>
      </c>
      <c r="B207" s="126" t="s">
        <v>118</v>
      </c>
      <c r="C207" s="38">
        <v>99</v>
      </c>
      <c r="D207" s="38">
        <v>1</v>
      </c>
      <c r="E207" s="39">
        <f t="shared" si="14"/>
        <v>99</v>
      </c>
      <c r="F207" s="40">
        <v>0.5</v>
      </c>
      <c r="G207" s="39">
        <f t="shared" si="15"/>
        <v>49.5</v>
      </c>
      <c r="H207" s="39">
        <f t="shared" si="9"/>
        <v>56.925</v>
      </c>
      <c r="I207" s="41">
        <f t="shared" si="11"/>
        <v>56.925</v>
      </c>
      <c r="J207" s="41">
        <f t="shared" si="13"/>
        <v>1.4800499999999999</v>
      </c>
      <c r="K207" s="42">
        <f t="shared" si="12"/>
        <v>58.405049999999996</v>
      </c>
      <c r="L207" s="41">
        <v>58.4</v>
      </c>
      <c r="M207" s="174"/>
    </row>
    <row r="208" spans="1:13" ht="15">
      <c r="A208" s="37" t="s">
        <v>9</v>
      </c>
      <c r="B208" s="126" t="s">
        <v>121</v>
      </c>
      <c r="C208" s="38">
        <v>99</v>
      </c>
      <c r="D208" s="38">
        <v>1</v>
      </c>
      <c r="E208" s="39">
        <f t="shared" si="14"/>
        <v>99</v>
      </c>
      <c r="F208" s="40">
        <v>0.5</v>
      </c>
      <c r="G208" s="39">
        <f t="shared" si="15"/>
        <v>49.5</v>
      </c>
      <c r="H208" s="39">
        <f t="shared" si="9"/>
        <v>56.925</v>
      </c>
      <c r="I208" s="41">
        <f t="shared" si="11"/>
        <v>56.925</v>
      </c>
      <c r="J208" s="41">
        <f t="shared" si="13"/>
        <v>1.4800499999999999</v>
      </c>
      <c r="K208" s="42">
        <f t="shared" si="12"/>
        <v>58.405049999999996</v>
      </c>
      <c r="L208" s="41">
        <v>58.4</v>
      </c>
      <c r="M208" s="174"/>
    </row>
    <row r="209" spans="1:13" ht="15">
      <c r="A209" s="37" t="s">
        <v>9</v>
      </c>
      <c r="B209" s="126" t="s">
        <v>109</v>
      </c>
      <c r="C209" s="38">
        <v>350</v>
      </c>
      <c r="D209" s="38">
        <v>95</v>
      </c>
      <c r="E209" s="39">
        <f t="shared" si="14"/>
        <v>3.6842105263157894</v>
      </c>
      <c r="F209" s="40">
        <v>25</v>
      </c>
      <c r="G209" s="39">
        <f t="shared" si="15"/>
        <v>92.10526315789474</v>
      </c>
      <c r="H209" s="39">
        <f t="shared" si="9"/>
        <v>105.92105263157895</v>
      </c>
      <c r="I209" s="41">
        <f t="shared" si="11"/>
        <v>105.92105263157895</v>
      </c>
      <c r="J209" s="41">
        <f t="shared" si="13"/>
        <v>2.7539473684210525</v>
      </c>
      <c r="K209" s="42">
        <f t="shared" si="12"/>
        <v>108.675</v>
      </c>
      <c r="L209" s="41">
        <v>4.4</v>
      </c>
      <c r="M209" s="174"/>
    </row>
    <row r="210" spans="1:13" ht="15">
      <c r="A210" s="37" t="s">
        <v>9</v>
      </c>
      <c r="B210" s="126" t="s">
        <v>111</v>
      </c>
      <c r="C210" s="38">
        <v>33</v>
      </c>
      <c r="D210" s="38">
        <v>1</v>
      </c>
      <c r="E210" s="39">
        <f t="shared" si="14"/>
        <v>33</v>
      </c>
      <c r="F210" s="40">
        <v>1</v>
      </c>
      <c r="G210" s="39">
        <f t="shared" si="15"/>
        <v>33</v>
      </c>
      <c r="H210" s="39">
        <f t="shared" si="9"/>
        <v>37.949999999999996</v>
      </c>
      <c r="I210" s="41">
        <f t="shared" si="11"/>
        <v>37.949999999999996</v>
      </c>
      <c r="J210" s="41">
        <f t="shared" si="13"/>
        <v>0.9866999999999998</v>
      </c>
      <c r="K210" s="42">
        <f t="shared" si="12"/>
        <v>38.936699999999995</v>
      </c>
      <c r="L210" s="41">
        <v>38.9</v>
      </c>
      <c r="M210" s="174"/>
    </row>
    <row r="211" spans="1:13" ht="15">
      <c r="A211" s="37" t="s">
        <v>9</v>
      </c>
      <c r="B211" s="126" t="s">
        <v>112</v>
      </c>
      <c r="C211" s="38">
        <v>33</v>
      </c>
      <c r="D211" s="38">
        <v>1</v>
      </c>
      <c r="E211" s="39">
        <f t="shared" si="14"/>
        <v>33</v>
      </c>
      <c r="F211" s="40">
        <v>1</v>
      </c>
      <c r="G211" s="39">
        <f t="shared" si="15"/>
        <v>33</v>
      </c>
      <c r="H211" s="39">
        <f t="shared" si="9"/>
        <v>37.949999999999996</v>
      </c>
      <c r="I211" s="41">
        <f t="shared" si="11"/>
        <v>37.949999999999996</v>
      </c>
      <c r="J211" s="41">
        <f t="shared" si="13"/>
        <v>0.9866999999999998</v>
      </c>
      <c r="K211" s="42">
        <f t="shared" si="12"/>
        <v>38.936699999999995</v>
      </c>
      <c r="L211" s="41">
        <v>38.9</v>
      </c>
      <c r="M211" s="174"/>
    </row>
    <row r="212" spans="1:13" ht="15">
      <c r="A212" s="37" t="s">
        <v>9</v>
      </c>
      <c r="B212" s="126" t="s">
        <v>86</v>
      </c>
      <c r="C212" s="38">
        <v>299</v>
      </c>
      <c r="D212" s="38">
        <v>100</v>
      </c>
      <c r="E212" s="39">
        <f t="shared" si="7"/>
        <v>2.99</v>
      </c>
      <c r="F212" s="40">
        <v>25</v>
      </c>
      <c r="G212" s="39">
        <f t="shared" si="8"/>
        <v>74.75</v>
      </c>
      <c r="H212" s="39">
        <f aca="true" t="shared" si="16" ref="H212:H218">G212*1.15</f>
        <v>85.96249999999999</v>
      </c>
      <c r="I212" s="41">
        <f t="shared" si="11"/>
        <v>85.96249999999999</v>
      </c>
      <c r="J212" s="41">
        <f t="shared" si="13"/>
        <v>2.235025</v>
      </c>
      <c r="K212" s="42">
        <f t="shared" si="12"/>
        <v>88.19752499999998</v>
      </c>
      <c r="L212" s="41">
        <v>3.5</v>
      </c>
      <c r="M212" s="174"/>
    </row>
    <row r="213" spans="1:13" ht="15">
      <c r="A213" s="37" t="s">
        <v>9</v>
      </c>
      <c r="B213" s="126" t="s">
        <v>116</v>
      </c>
      <c r="C213" s="38">
        <v>125</v>
      </c>
      <c r="D213" s="38">
        <v>1</v>
      </c>
      <c r="E213" s="39">
        <f t="shared" si="7"/>
        <v>125</v>
      </c>
      <c r="F213" s="40">
        <v>0.25</v>
      </c>
      <c r="G213" s="39">
        <f t="shared" si="8"/>
        <v>31.25</v>
      </c>
      <c r="H213" s="39">
        <f t="shared" si="16"/>
        <v>35.9375</v>
      </c>
      <c r="I213" s="41">
        <f t="shared" si="11"/>
        <v>35.9375</v>
      </c>
      <c r="J213" s="41">
        <f t="shared" si="13"/>
        <v>0.934375</v>
      </c>
      <c r="K213" s="42">
        <f t="shared" si="12"/>
        <v>36.871875</v>
      </c>
      <c r="L213" s="41">
        <f>K213</f>
        <v>36.871875</v>
      </c>
      <c r="M213" s="174"/>
    </row>
    <row r="214" spans="1:13" ht="15.75" thickBot="1">
      <c r="A214" s="112" t="s">
        <v>9</v>
      </c>
      <c r="B214" s="127" t="s">
        <v>115</v>
      </c>
      <c r="C214" s="113">
        <v>399</v>
      </c>
      <c r="D214" s="113">
        <v>85</v>
      </c>
      <c r="E214" s="114">
        <f t="shared" si="7"/>
        <v>4.694117647058824</v>
      </c>
      <c r="F214" s="115">
        <v>30</v>
      </c>
      <c r="G214" s="114">
        <f t="shared" si="8"/>
        <v>140.82352941176472</v>
      </c>
      <c r="H214" s="114">
        <f t="shared" si="16"/>
        <v>161.94705882352943</v>
      </c>
      <c r="I214" s="116">
        <f t="shared" si="11"/>
        <v>161.94705882352943</v>
      </c>
      <c r="J214" s="116">
        <f t="shared" si="13"/>
        <v>4.210623529411765</v>
      </c>
      <c r="K214" s="118">
        <f t="shared" si="12"/>
        <v>166.1576823529412</v>
      </c>
      <c r="L214" s="116">
        <v>5.6</v>
      </c>
      <c r="M214" s="175"/>
    </row>
    <row r="215" spans="1:13" ht="15">
      <c r="A215" s="89" t="s">
        <v>40</v>
      </c>
      <c r="B215" s="129" t="s">
        <v>87</v>
      </c>
      <c r="C215" s="90">
        <v>215</v>
      </c>
      <c r="D215" s="90">
        <v>10</v>
      </c>
      <c r="E215" s="91">
        <f t="shared" si="7"/>
        <v>21.5</v>
      </c>
      <c r="F215" s="92">
        <v>1</v>
      </c>
      <c r="G215" s="91">
        <f t="shared" si="8"/>
        <v>21.5</v>
      </c>
      <c r="H215" s="91">
        <f t="shared" si="16"/>
        <v>24.724999999999998</v>
      </c>
      <c r="I215" s="93"/>
      <c r="J215" s="93"/>
      <c r="K215" s="94"/>
      <c r="L215" s="93"/>
      <c r="M215" s="161"/>
    </row>
    <row r="216" spans="1:13" ht="15">
      <c r="A216" s="66" t="s">
        <v>96</v>
      </c>
      <c r="B216" s="130" t="s">
        <v>79</v>
      </c>
      <c r="C216" s="67">
        <v>99</v>
      </c>
      <c r="D216" s="67">
        <v>1</v>
      </c>
      <c r="E216" s="68">
        <f t="shared" si="7"/>
        <v>99</v>
      </c>
      <c r="F216" s="69">
        <v>1</v>
      </c>
      <c r="G216" s="68">
        <f t="shared" si="8"/>
        <v>99</v>
      </c>
      <c r="H216" s="68">
        <f t="shared" si="16"/>
        <v>113.85</v>
      </c>
      <c r="I216" s="70"/>
      <c r="J216" s="70"/>
      <c r="K216" s="71"/>
      <c r="L216" s="70"/>
      <c r="M216" s="162"/>
    </row>
    <row r="217" spans="1:13" ht="15">
      <c r="A217" s="66" t="s">
        <v>96</v>
      </c>
      <c r="B217" s="130" t="s">
        <v>82</v>
      </c>
      <c r="C217" s="67">
        <v>99</v>
      </c>
      <c r="D217" s="67">
        <v>1</v>
      </c>
      <c r="E217" s="68">
        <f t="shared" si="7"/>
        <v>99</v>
      </c>
      <c r="F217" s="69">
        <v>1</v>
      </c>
      <c r="G217" s="68">
        <f t="shared" si="8"/>
        <v>99</v>
      </c>
      <c r="H217" s="68">
        <f t="shared" si="16"/>
        <v>113.85</v>
      </c>
      <c r="I217" s="70"/>
      <c r="J217" s="70"/>
      <c r="K217" s="71"/>
      <c r="L217" s="70"/>
      <c r="M217" s="162"/>
    </row>
    <row r="218" spans="1:13" ht="15.75" thickBot="1">
      <c r="A218" s="72" t="s">
        <v>96</v>
      </c>
      <c r="B218" s="133" t="s">
        <v>116</v>
      </c>
      <c r="C218" s="73">
        <v>125</v>
      </c>
      <c r="D218" s="73">
        <v>1</v>
      </c>
      <c r="E218" s="74">
        <f>C218/D218</f>
        <v>125</v>
      </c>
      <c r="F218" s="75">
        <v>0.25</v>
      </c>
      <c r="G218" s="74">
        <f>E218*F218</f>
        <v>31.25</v>
      </c>
      <c r="H218" s="74">
        <f t="shared" si="16"/>
        <v>35.9375</v>
      </c>
      <c r="I218" s="76">
        <f>SUM(H215:H218)</f>
        <v>288.36249999999995</v>
      </c>
      <c r="J218" s="76">
        <v>6.5</v>
      </c>
      <c r="K218" s="77">
        <f>I218+J218</f>
        <v>294.86249999999995</v>
      </c>
      <c r="L218" s="76">
        <v>294.9</v>
      </c>
      <c r="M218" s="163"/>
    </row>
    <row r="219" spans="1:13" ht="15">
      <c r="A219" s="140" t="s">
        <v>92</v>
      </c>
      <c r="B219" s="134" t="s">
        <v>34</v>
      </c>
      <c r="C219" s="96">
        <v>75</v>
      </c>
      <c r="D219" s="96">
        <v>100</v>
      </c>
      <c r="E219" s="97">
        <f t="shared" si="7"/>
        <v>0.75</v>
      </c>
      <c r="F219" s="98">
        <v>50</v>
      </c>
      <c r="G219" s="97">
        <f t="shared" si="8"/>
        <v>37.5</v>
      </c>
      <c r="H219" s="97">
        <f>G219*1.01</f>
        <v>37.875</v>
      </c>
      <c r="I219" s="99"/>
      <c r="J219" s="99"/>
      <c r="K219" s="100"/>
      <c r="L219" s="99"/>
      <c r="M219" s="164"/>
    </row>
    <row r="220" spans="1:13" ht="15.75" thickBot="1">
      <c r="A220" s="136" t="s">
        <v>92</v>
      </c>
      <c r="B220" s="121" t="s">
        <v>59</v>
      </c>
      <c r="C220" s="55">
        <v>75</v>
      </c>
      <c r="D220" s="55">
        <v>100</v>
      </c>
      <c r="E220" s="56">
        <f t="shared" si="7"/>
        <v>0.75</v>
      </c>
      <c r="F220" s="57">
        <v>50</v>
      </c>
      <c r="G220" s="56">
        <f t="shared" si="8"/>
        <v>37.5</v>
      </c>
      <c r="H220" s="56">
        <f>G220*1.01</f>
        <v>37.875</v>
      </c>
      <c r="I220" s="58">
        <f>H220+H219</f>
        <v>75.75</v>
      </c>
      <c r="J220" s="58">
        <v>2</v>
      </c>
      <c r="K220" s="59">
        <f>I220+J220</f>
        <v>77.75</v>
      </c>
      <c r="L220" s="58"/>
      <c r="M220" s="170"/>
    </row>
    <row r="221" spans="1:13" ht="15">
      <c r="A221" s="60" t="s">
        <v>29</v>
      </c>
      <c r="B221" s="132" t="s">
        <v>54</v>
      </c>
      <c r="C221" s="61">
        <v>385</v>
      </c>
      <c r="D221" s="61">
        <v>500</v>
      </c>
      <c r="E221" s="62">
        <f t="shared" si="7"/>
        <v>0.77</v>
      </c>
      <c r="F221" s="63">
        <v>350</v>
      </c>
      <c r="G221" s="62">
        <f t="shared" si="8"/>
        <v>269.5</v>
      </c>
      <c r="H221" s="62">
        <f aca="true" t="shared" si="17" ref="H221:H236">G221*1.15</f>
        <v>309.92499999999995</v>
      </c>
      <c r="I221" s="64"/>
      <c r="J221" s="64"/>
      <c r="K221" s="65"/>
      <c r="L221" s="64"/>
      <c r="M221" s="156"/>
    </row>
    <row r="222" spans="1:13" ht="15">
      <c r="A222" s="66" t="s">
        <v>29</v>
      </c>
      <c r="B222" s="130" t="s">
        <v>55</v>
      </c>
      <c r="C222" s="67">
        <v>375</v>
      </c>
      <c r="D222" s="67">
        <v>500</v>
      </c>
      <c r="E222" s="68">
        <f t="shared" si="7"/>
        <v>0.75</v>
      </c>
      <c r="F222" s="69">
        <v>300</v>
      </c>
      <c r="G222" s="68">
        <f t="shared" si="8"/>
        <v>225</v>
      </c>
      <c r="H222" s="68">
        <f t="shared" si="17"/>
        <v>258.75</v>
      </c>
      <c r="I222" s="70"/>
      <c r="J222" s="70"/>
      <c r="K222" s="71"/>
      <c r="L222" s="70"/>
      <c r="M222" s="162"/>
    </row>
    <row r="223" spans="1:13" ht="15">
      <c r="A223" s="66" t="s">
        <v>29</v>
      </c>
      <c r="B223" s="130" t="s">
        <v>75</v>
      </c>
      <c r="C223" s="67">
        <v>199</v>
      </c>
      <c r="D223" s="67">
        <v>1</v>
      </c>
      <c r="E223" s="68">
        <f t="shared" si="7"/>
        <v>199</v>
      </c>
      <c r="F223" s="69">
        <v>1</v>
      </c>
      <c r="G223" s="68">
        <f t="shared" si="8"/>
        <v>199</v>
      </c>
      <c r="H223" s="68">
        <f t="shared" si="17"/>
        <v>228.85</v>
      </c>
      <c r="I223" s="70"/>
      <c r="J223" s="70"/>
      <c r="K223" s="71"/>
      <c r="L223" s="70"/>
      <c r="M223" s="162"/>
    </row>
    <row r="224" spans="1:13" ht="15">
      <c r="A224" s="66" t="s">
        <v>29</v>
      </c>
      <c r="B224" s="130" t="s">
        <v>84</v>
      </c>
      <c r="C224" s="67">
        <v>220</v>
      </c>
      <c r="D224" s="67">
        <v>1</v>
      </c>
      <c r="E224" s="68">
        <f t="shared" si="7"/>
        <v>220</v>
      </c>
      <c r="F224" s="69">
        <v>2</v>
      </c>
      <c r="G224" s="68">
        <f t="shared" si="8"/>
        <v>440</v>
      </c>
      <c r="H224" s="68">
        <f t="shared" si="17"/>
        <v>505.99999999999994</v>
      </c>
      <c r="I224" s="70"/>
      <c r="J224" s="70"/>
      <c r="K224" s="71"/>
      <c r="L224" s="70"/>
      <c r="M224" s="162"/>
    </row>
    <row r="225" spans="1:13" ht="15">
      <c r="A225" s="66" t="s">
        <v>29</v>
      </c>
      <c r="B225" s="130" t="s">
        <v>114</v>
      </c>
      <c r="C225" s="67">
        <v>44</v>
      </c>
      <c r="D225" s="67">
        <v>1</v>
      </c>
      <c r="E225" s="68">
        <f t="shared" si="7"/>
        <v>44</v>
      </c>
      <c r="F225" s="69">
        <v>1</v>
      </c>
      <c r="G225" s="68">
        <f t="shared" si="8"/>
        <v>44</v>
      </c>
      <c r="H225" s="68">
        <f t="shared" si="17"/>
        <v>50.599999999999994</v>
      </c>
      <c r="I225" s="70"/>
      <c r="J225" s="70"/>
      <c r="K225" s="71"/>
      <c r="L225" s="70"/>
      <c r="M225" s="162"/>
    </row>
    <row r="226" spans="1:13" ht="15">
      <c r="A226" s="66" t="s">
        <v>29</v>
      </c>
      <c r="B226" s="130" t="s">
        <v>48</v>
      </c>
      <c r="C226" s="67">
        <v>44</v>
      </c>
      <c r="D226" s="67">
        <v>1</v>
      </c>
      <c r="E226" s="68">
        <f t="shared" si="7"/>
        <v>44</v>
      </c>
      <c r="F226" s="69">
        <v>1</v>
      </c>
      <c r="G226" s="68">
        <f>E226*F226</f>
        <v>44</v>
      </c>
      <c r="H226" s="68">
        <f t="shared" si="17"/>
        <v>50.599999999999994</v>
      </c>
      <c r="I226" s="70"/>
      <c r="J226" s="70"/>
      <c r="K226" s="71"/>
      <c r="L226" s="70"/>
      <c r="M226" s="162"/>
    </row>
    <row r="227" spans="1:13" ht="15">
      <c r="A227" s="66" t="s">
        <v>29</v>
      </c>
      <c r="B227" s="130" t="s">
        <v>49</v>
      </c>
      <c r="C227" s="67">
        <v>44</v>
      </c>
      <c r="D227" s="67">
        <v>1</v>
      </c>
      <c r="E227" s="68">
        <f t="shared" si="7"/>
        <v>44</v>
      </c>
      <c r="F227" s="69">
        <v>1</v>
      </c>
      <c r="G227" s="68">
        <f>E227*F227</f>
        <v>44</v>
      </c>
      <c r="H227" s="68">
        <f t="shared" si="17"/>
        <v>50.599999999999994</v>
      </c>
      <c r="I227" s="70"/>
      <c r="J227" s="70"/>
      <c r="K227" s="71"/>
      <c r="L227" s="70"/>
      <c r="M227" s="162"/>
    </row>
    <row r="228" spans="1:13" ht="15.75" thickBot="1">
      <c r="A228" s="78" t="s">
        <v>29</v>
      </c>
      <c r="B228" s="131" t="s">
        <v>115</v>
      </c>
      <c r="C228" s="79">
        <v>399</v>
      </c>
      <c r="D228" s="79">
        <v>85</v>
      </c>
      <c r="E228" s="80">
        <f t="shared" si="7"/>
        <v>4.694117647058824</v>
      </c>
      <c r="F228" s="81">
        <v>40</v>
      </c>
      <c r="G228" s="80">
        <f>E228*F228</f>
        <v>187.76470588235296</v>
      </c>
      <c r="H228" s="80">
        <f t="shared" si="17"/>
        <v>215.9294117647059</v>
      </c>
      <c r="I228" s="82">
        <f>SUM(H221:H228)</f>
        <v>1671.2544117647055</v>
      </c>
      <c r="J228" s="82">
        <v>37.8</v>
      </c>
      <c r="K228" s="83">
        <f>J228+I228</f>
        <v>1709.0544117647055</v>
      </c>
      <c r="L228" s="82">
        <v>1709</v>
      </c>
      <c r="M228" s="157"/>
    </row>
    <row r="229" spans="1:13" ht="15">
      <c r="A229" s="141" t="s">
        <v>95</v>
      </c>
      <c r="B229" s="119" t="s">
        <v>60</v>
      </c>
      <c r="C229" s="43">
        <v>75</v>
      </c>
      <c r="D229" s="43">
        <v>100</v>
      </c>
      <c r="E229" s="44">
        <f aca="true" t="shared" si="18" ref="E229:E235">C229/D229</f>
        <v>0.75</v>
      </c>
      <c r="F229" s="45">
        <v>40</v>
      </c>
      <c r="G229" s="44">
        <f aca="true" t="shared" si="19" ref="G229:G235">E229*F229</f>
        <v>30</v>
      </c>
      <c r="H229" s="44">
        <f t="shared" si="17"/>
        <v>34.5</v>
      </c>
      <c r="I229" s="46"/>
      <c r="J229" s="46"/>
      <c r="K229" s="47"/>
      <c r="L229" s="46"/>
      <c r="M229" s="158"/>
    </row>
    <row r="230" spans="1:13" ht="15">
      <c r="A230" s="48" t="s">
        <v>95</v>
      </c>
      <c r="B230" s="120" t="s">
        <v>61</v>
      </c>
      <c r="C230" s="49">
        <v>75</v>
      </c>
      <c r="D230" s="49">
        <v>100</v>
      </c>
      <c r="E230" s="50">
        <f t="shared" si="18"/>
        <v>0.75</v>
      </c>
      <c r="F230" s="51">
        <v>40</v>
      </c>
      <c r="G230" s="50">
        <f t="shared" si="19"/>
        <v>30</v>
      </c>
      <c r="H230" s="50">
        <f t="shared" si="17"/>
        <v>34.5</v>
      </c>
      <c r="I230" s="52"/>
      <c r="J230" s="52"/>
      <c r="K230" s="53"/>
      <c r="L230" s="52"/>
      <c r="M230" s="159"/>
    </row>
    <row r="231" spans="1:13" ht="15">
      <c r="A231" s="48" t="s">
        <v>95</v>
      </c>
      <c r="B231" s="120" t="s">
        <v>62</v>
      </c>
      <c r="C231" s="49">
        <v>75</v>
      </c>
      <c r="D231" s="49">
        <v>100</v>
      </c>
      <c r="E231" s="50">
        <f t="shared" si="18"/>
        <v>0.75</v>
      </c>
      <c r="F231" s="51">
        <v>50</v>
      </c>
      <c r="G231" s="50">
        <f t="shared" si="19"/>
        <v>37.5</v>
      </c>
      <c r="H231" s="50">
        <f t="shared" si="17"/>
        <v>43.125</v>
      </c>
      <c r="I231" s="52"/>
      <c r="J231" s="52"/>
      <c r="K231" s="53"/>
      <c r="L231" s="52"/>
      <c r="M231" s="159"/>
    </row>
    <row r="232" spans="1:13" ht="15">
      <c r="A232" s="48" t="s">
        <v>95</v>
      </c>
      <c r="B232" s="120" t="s">
        <v>64</v>
      </c>
      <c r="C232" s="49">
        <v>75</v>
      </c>
      <c r="D232" s="49">
        <v>100</v>
      </c>
      <c r="E232" s="50">
        <f t="shared" si="18"/>
        <v>0.75</v>
      </c>
      <c r="F232" s="51">
        <v>25</v>
      </c>
      <c r="G232" s="50">
        <f t="shared" si="19"/>
        <v>18.75</v>
      </c>
      <c r="H232" s="50">
        <f t="shared" si="17"/>
        <v>21.5625</v>
      </c>
      <c r="I232" s="52"/>
      <c r="J232" s="52"/>
      <c r="K232" s="53"/>
      <c r="L232" s="52"/>
      <c r="M232" s="159"/>
    </row>
    <row r="233" spans="1:13" ht="15">
      <c r="A233" s="48" t="s">
        <v>95</v>
      </c>
      <c r="B233" s="120" t="s">
        <v>67</v>
      </c>
      <c r="C233" s="49">
        <v>92</v>
      </c>
      <c r="D233" s="49">
        <v>100</v>
      </c>
      <c r="E233" s="50">
        <f t="shared" si="18"/>
        <v>0.92</v>
      </c>
      <c r="F233" s="51">
        <v>40</v>
      </c>
      <c r="G233" s="50">
        <f t="shared" si="19"/>
        <v>36.800000000000004</v>
      </c>
      <c r="H233" s="50">
        <f t="shared" si="17"/>
        <v>42.32</v>
      </c>
      <c r="I233" s="52"/>
      <c r="J233" s="52"/>
      <c r="K233" s="53"/>
      <c r="L233" s="52"/>
      <c r="M233" s="159"/>
    </row>
    <row r="234" spans="1:13" ht="15">
      <c r="A234" s="48" t="s">
        <v>95</v>
      </c>
      <c r="B234" s="120" t="s">
        <v>68</v>
      </c>
      <c r="C234" s="49">
        <v>92</v>
      </c>
      <c r="D234" s="49">
        <v>100</v>
      </c>
      <c r="E234" s="50">
        <f t="shared" si="18"/>
        <v>0.92</v>
      </c>
      <c r="F234" s="51">
        <v>25</v>
      </c>
      <c r="G234" s="50">
        <f t="shared" si="19"/>
        <v>23</v>
      </c>
      <c r="H234" s="50">
        <f t="shared" si="17"/>
        <v>26.45</v>
      </c>
      <c r="I234" s="52"/>
      <c r="J234" s="52"/>
      <c r="K234" s="53"/>
      <c r="L234" s="52"/>
      <c r="M234" s="159"/>
    </row>
    <row r="235" spans="1:13" ht="15">
      <c r="A235" s="48" t="s">
        <v>95</v>
      </c>
      <c r="B235" s="120" t="s">
        <v>71</v>
      </c>
      <c r="C235" s="49">
        <v>92</v>
      </c>
      <c r="D235" s="49">
        <v>100</v>
      </c>
      <c r="E235" s="50">
        <f t="shared" si="18"/>
        <v>0.92</v>
      </c>
      <c r="F235" s="51">
        <v>50</v>
      </c>
      <c r="G235" s="50">
        <f t="shared" si="19"/>
        <v>46</v>
      </c>
      <c r="H235" s="50">
        <f t="shared" si="17"/>
        <v>52.9</v>
      </c>
      <c r="I235" s="52"/>
      <c r="J235" s="52"/>
      <c r="K235" s="53"/>
      <c r="L235" s="52"/>
      <c r="M235" s="159"/>
    </row>
    <row r="236" spans="1:13" ht="15.75" thickBot="1">
      <c r="A236" s="142" t="s">
        <v>95</v>
      </c>
      <c r="B236" s="128" t="s">
        <v>22</v>
      </c>
      <c r="C236" s="84">
        <v>57</v>
      </c>
      <c r="D236" s="84">
        <v>1</v>
      </c>
      <c r="E236" s="85">
        <f t="shared" si="7"/>
        <v>57</v>
      </c>
      <c r="F236" s="86">
        <v>1</v>
      </c>
      <c r="G236" s="85">
        <f t="shared" si="8"/>
        <v>57</v>
      </c>
      <c r="H236" s="85">
        <f t="shared" si="17"/>
        <v>65.55</v>
      </c>
      <c r="I236" s="87">
        <f>SUM(H229:H236)</f>
        <v>320.90749999999997</v>
      </c>
      <c r="J236" s="87">
        <v>7.3</v>
      </c>
      <c r="K236" s="88">
        <f>I236+J236</f>
        <v>328.2075</v>
      </c>
      <c r="L236" s="87">
        <v>328.2</v>
      </c>
      <c r="M236" s="160"/>
    </row>
    <row r="237" spans="1:13" ht="15">
      <c r="A237" s="153" t="s">
        <v>15</v>
      </c>
      <c r="B237" s="154" t="s">
        <v>44</v>
      </c>
      <c r="C237" s="33">
        <v>54</v>
      </c>
      <c r="D237" s="33">
        <v>1</v>
      </c>
      <c r="E237" s="24">
        <f t="shared" si="7"/>
        <v>54</v>
      </c>
      <c r="F237" s="30">
        <v>1</v>
      </c>
      <c r="G237" s="24">
        <f t="shared" si="8"/>
        <v>54</v>
      </c>
      <c r="H237" s="24">
        <f aca="true" t="shared" si="20" ref="H237:H246">G237*1.01</f>
        <v>54.54</v>
      </c>
      <c r="I237" s="25"/>
      <c r="J237" s="25"/>
      <c r="K237" s="26"/>
      <c r="L237" s="25"/>
      <c r="M237" s="176"/>
    </row>
    <row r="238" spans="1:13" ht="15">
      <c r="A238" s="137" t="s">
        <v>15</v>
      </c>
      <c r="B238" s="135" t="s">
        <v>47</v>
      </c>
      <c r="C238" s="15">
        <v>54</v>
      </c>
      <c r="D238" s="15">
        <v>1</v>
      </c>
      <c r="E238" s="16">
        <f t="shared" si="7"/>
        <v>54</v>
      </c>
      <c r="F238" s="17">
        <v>1</v>
      </c>
      <c r="G238" s="16">
        <f t="shared" si="8"/>
        <v>54</v>
      </c>
      <c r="H238" s="16">
        <f t="shared" si="20"/>
        <v>54.54</v>
      </c>
      <c r="I238" s="18"/>
      <c r="J238" s="18"/>
      <c r="K238" s="19"/>
      <c r="L238" s="18"/>
      <c r="M238" s="177"/>
    </row>
    <row r="239" spans="1:13" ht="15">
      <c r="A239" s="137" t="s">
        <v>15</v>
      </c>
      <c r="B239" s="135" t="s">
        <v>80</v>
      </c>
      <c r="C239" s="15">
        <v>99</v>
      </c>
      <c r="D239" s="15">
        <v>1</v>
      </c>
      <c r="E239" s="16">
        <f t="shared" si="7"/>
        <v>99</v>
      </c>
      <c r="F239" s="17">
        <v>1</v>
      </c>
      <c r="G239" s="16">
        <f t="shared" si="8"/>
        <v>99</v>
      </c>
      <c r="H239" s="16">
        <f t="shared" si="20"/>
        <v>99.99</v>
      </c>
      <c r="I239" s="18"/>
      <c r="J239" s="18"/>
      <c r="K239" s="19"/>
      <c r="L239" s="18"/>
      <c r="M239" s="177"/>
    </row>
    <row r="240" spans="1:13" ht="15">
      <c r="A240" s="137" t="s">
        <v>15</v>
      </c>
      <c r="B240" s="135" t="s">
        <v>85</v>
      </c>
      <c r="C240" s="15">
        <v>485</v>
      </c>
      <c r="D240" s="15">
        <v>100</v>
      </c>
      <c r="E240" s="16">
        <f t="shared" si="7"/>
        <v>4.85</v>
      </c>
      <c r="F240" s="17">
        <v>20</v>
      </c>
      <c r="G240" s="16">
        <f t="shared" si="8"/>
        <v>97</v>
      </c>
      <c r="H240" s="16">
        <f t="shared" si="20"/>
        <v>97.97</v>
      </c>
      <c r="I240" s="18"/>
      <c r="J240" s="18"/>
      <c r="K240" s="19"/>
      <c r="L240" s="18"/>
      <c r="M240" s="177"/>
    </row>
    <row r="241" spans="1:13" ht="15">
      <c r="A241" s="137" t="s">
        <v>15</v>
      </c>
      <c r="B241" s="135" t="s">
        <v>86</v>
      </c>
      <c r="C241" s="15">
        <v>299</v>
      </c>
      <c r="D241" s="15">
        <v>100</v>
      </c>
      <c r="E241" s="16">
        <f t="shared" si="7"/>
        <v>2.99</v>
      </c>
      <c r="F241" s="17">
        <v>20</v>
      </c>
      <c r="G241" s="16">
        <f t="shared" si="8"/>
        <v>59.800000000000004</v>
      </c>
      <c r="H241" s="16">
        <f t="shared" si="20"/>
        <v>60.398</v>
      </c>
      <c r="I241" s="18"/>
      <c r="J241" s="18"/>
      <c r="K241" s="19"/>
      <c r="L241" s="18"/>
      <c r="M241" s="177"/>
    </row>
    <row r="242" spans="1:13" ht="15">
      <c r="A242" s="137" t="s">
        <v>15</v>
      </c>
      <c r="B242" s="135" t="s">
        <v>109</v>
      </c>
      <c r="C242" s="15">
        <v>350</v>
      </c>
      <c r="D242" s="15">
        <v>95</v>
      </c>
      <c r="E242" s="16">
        <f t="shared" si="7"/>
        <v>3.6842105263157894</v>
      </c>
      <c r="F242" s="17">
        <v>20</v>
      </c>
      <c r="G242" s="16">
        <f t="shared" si="8"/>
        <v>73.68421052631578</v>
      </c>
      <c r="H242" s="16">
        <f t="shared" si="20"/>
        <v>74.42105263157895</v>
      </c>
      <c r="I242" s="18"/>
      <c r="J242" s="18"/>
      <c r="K242" s="19"/>
      <c r="L242" s="18"/>
      <c r="M242" s="177"/>
    </row>
    <row r="243" spans="1:13" ht="15">
      <c r="A243" s="137" t="s">
        <v>15</v>
      </c>
      <c r="B243" s="135" t="s">
        <v>45</v>
      </c>
      <c r="C243" s="15">
        <v>54</v>
      </c>
      <c r="D243" s="15">
        <v>1</v>
      </c>
      <c r="E243" s="16">
        <f t="shared" si="7"/>
        <v>54</v>
      </c>
      <c r="F243" s="17">
        <v>1</v>
      </c>
      <c r="G243" s="16">
        <f t="shared" si="8"/>
        <v>54</v>
      </c>
      <c r="H243" s="16">
        <f t="shared" si="20"/>
        <v>54.54</v>
      </c>
      <c r="I243" s="18"/>
      <c r="J243" s="18"/>
      <c r="K243" s="19"/>
      <c r="L243" s="18"/>
      <c r="M243" s="177"/>
    </row>
    <row r="244" spans="1:13" ht="15">
      <c r="A244" s="137" t="s">
        <v>15</v>
      </c>
      <c r="B244" s="143" t="s">
        <v>115</v>
      </c>
      <c r="C244" s="124">
        <v>399</v>
      </c>
      <c r="D244" s="124">
        <v>85</v>
      </c>
      <c r="E244" s="122">
        <f>C244/D244</f>
        <v>4.694117647058824</v>
      </c>
      <c r="F244" s="123">
        <v>50</v>
      </c>
      <c r="G244" s="122">
        <f>E244*F244</f>
        <v>234.7058823529412</v>
      </c>
      <c r="H244" s="16">
        <f t="shared" si="20"/>
        <v>237.0529411764706</v>
      </c>
      <c r="I244" s="18"/>
      <c r="J244" s="18"/>
      <c r="K244" s="19"/>
      <c r="L244" s="18"/>
      <c r="M244" s="177"/>
    </row>
    <row r="245" spans="1:13" ht="15">
      <c r="A245" s="152"/>
      <c r="B245" s="135" t="s">
        <v>127</v>
      </c>
      <c r="C245" s="15">
        <v>99</v>
      </c>
      <c r="D245" s="15">
        <v>1</v>
      </c>
      <c r="E245" s="16">
        <f>C245/D245</f>
        <v>99</v>
      </c>
      <c r="F245" s="17">
        <v>0.5</v>
      </c>
      <c r="G245" s="16">
        <f>E245*F245</f>
        <v>49.5</v>
      </c>
      <c r="H245" s="16">
        <f>G245*1.15</f>
        <v>56.925</v>
      </c>
      <c r="I245" s="34"/>
      <c r="J245" s="34"/>
      <c r="K245" s="35"/>
      <c r="L245" s="34"/>
      <c r="M245" s="178"/>
    </row>
    <row r="246" spans="1:13" ht="15.75" thickBot="1">
      <c r="A246" s="138" t="s">
        <v>15</v>
      </c>
      <c r="B246" s="139" t="s">
        <v>87</v>
      </c>
      <c r="C246" s="28">
        <v>215</v>
      </c>
      <c r="D246" s="28">
        <v>10</v>
      </c>
      <c r="E246" s="20">
        <f t="shared" si="7"/>
        <v>21.5</v>
      </c>
      <c r="F246" s="29">
        <v>1</v>
      </c>
      <c r="G246" s="20">
        <f t="shared" si="8"/>
        <v>21.5</v>
      </c>
      <c r="H246" s="20">
        <f t="shared" si="20"/>
        <v>21.715</v>
      </c>
      <c r="I246" s="27">
        <f>SUM(H237:H246)</f>
        <v>812.0919938080496</v>
      </c>
      <c r="J246" s="27">
        <v>20.7</v>
      </c>
      <c r="K246" s="21">
        <f>I246+J246</f>
        <v>832.7919938080496</v>
      </c>
      <c r="L246" s="27"/>
      <c r="M246" s="179"/>
    </row>
    <row r="247" spans="2:7" ht="15">
      <c r="B247" s="36"/>
      <c r="G247" s="5">
        <f>SUM(G2:G246)</f>
        <v>14935.999999999995</v>
      </c>
    </row>
    <row r="248" ht="15">
      <c r="B248" s="36"/>
    </row>
    <row r="249" spans="7:8" ht="15">
      <c r="G249" s="5">
        <v>10070</v>
      </c>
      <c r="H249" s="3">
        <v>4581</v>
      </c>
    </row>
    <row r="250" ht="15">
      <c r="G250" s="23">
        <v>203</v>
      </c>
    </row>
    <row r="251" ht="15">
      <c r="G251" s="5">
        <v>82</v>
      </c>
    </row>
    <row r="252" ht="15">
      <c r="G252" s="23">
        <f>390/G247</f>
        <v>0.02611140867702197</v>
      </c>
    </row>
    <row r="254" ht="15">
      <c r="G254" s="5">
        <f>G247-G249-H249-G250-G251</f>
        <v>-5.4569682106375694E-12</v>
      </c>
    </row>
  </sheetData>
  <sheetProtection/>
  <autoFilter ref="B1:B25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2017-09-27T08:57:35Z</cp:lastPrinted>
  <dcterms:created xsi:type="dcterms:W3CDTF">2013-05-05T15:17:57Z</dcterms:created>
  <dcterms:modified xsi:type="dcterms:W3CDTF">2017-09-28T01:21:42Z</dcterms:modified>
  <cp:category/>
  <cp:version/>
  <cp:contentType/>
  <cp:contentStatus/>
</cp:coreProperties>
</file>