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95" windowWidth="15195" windowHeight="4410" activeTab="0"/>
  </bookViews>
  <sheets>
    <sheet name="1" sheetId="1" r:id="rId1"/>
    <sheet name="сверка" sheetId="2" r:id="rId2"/>
  </sheets>
  <definedNames>
    <definedName name="_xlnm._FilterDatabase" localSheetId="0" hidden="1">'1'!$A$1:$B$32</definedName>
    <definedName name="_xlnm._FilterDatabase" localSheetId="1" hidden="1">'сверка'!$A$1:$B$1060</definedName>
  </definedNames>
  <calcPr fullCalcOnLoad="1" refMode="R1C1"/>
</workbook>
</file>

<file path=xl/sharedStrings.xml><?xml version="1.0" encoding="utf-8"?>
<sst xmlns="http://schemas.openxmlformats.org/spreadsheetml/2006/main" count="214" uniqueCount="130">
  <si>
    <t>Наименование</t>
  </si>
  <si>
    <t>Цена уп</t>
  </si>
  <si>
    <t xml:space="preserve">сумма </t>
  </si>
  <si>
    <t>с орг</t>
  </si>
  <si>
    <t>сдано</t>
  </si>
  <si>
    <t>долг (+УЗ,-Я)</t>
  </si>
  <si>
    <t>пристрой</t>
  </si>
  <si>
    <t>итог с орг</t>
  </si>
  <si>
    <t>трансп</t>
  </si>
  <si>
    <t>с трансп</t>
  </si>
  <si>
    <t>ник</t>
  </si>
  <si>
    <t>кол-во</t>
  </si>
  <si>
    <t>Рюкзак Заяц Темно Серый</t>
  </si>
  <si>
    <t>Брелок Зайка Меховой голубой (18-20 см)</t>
  </si>
  <si>
    <t>Брелок Зайка Меховой Малиновый (18-20 см)</t>
  </si>
  <si>
    <t>Брелок Зайка Меховой Коралловый (18-20 см)</t>
  </si>
  <si>
    <t>Брелок Зайка с Ресничками Меховой голубой (18-20 см)</t>
  </si>
  <si>
    <t>БОС</t>
  </si>
  <si>
    <t>МаринаЯЯЯЯЯ</t>
  </si>
  <si>
    <t>Светодиодные волосы - Бабочки</t>
  </si>
  <si>
    <t>лизон </t>
  </si>
  <si>
    <t>Брелок Зайка Меховой красный (18-20 см)</t>
  </si>
  <si>
    <t>Teit </t>
  </si>
  <si>
    <t>Брелок Меховой Пупсик, Натуральный мех, розовый (11-13 см)</t>
  </si>
  <si>
    <t>Брелок Зайка с Ресничками Меховой белый (18-20 см)</t>
  </si>
  <si>
    <t>Брелок Зайка Меховой под шиншиллу, черный (18-20 см)</t>
  </si>
  <si>
    <t>piggy22</t>
  </si>
  <si>
    <t>Брелок кукла с меховым шаром, фиолетовый</t>
  </si>
  <si>
    <t>Брелок кукла с меховым шаром, малиновый</t>
  </si>
  <si>
    <t>elena 15 </t>
  </si>
  <si>
    <t>Шарик-Брелок, (8-9 см) серый</t>
  </si>
  <si>
    <t>Рюкзак Заяц Светло Розовый</t>
  </si>
  <si>
    <t>Ажурная маска Башня, золото</t>
  </si>
  <si>
    <t>Браслет - Красная нить желаний, Семь Смайликов, (нить плетеная)</t>
  </si>
  <si>
    <t>Брелок Зайка Меховой светло-серый (18-20 см)</t>
  </si>
  <si>
    <t>Шарик-Брелок, (8-9 см) черный</t>
  </si>
  <si>
    <t>Ободок ушки мягкие, бархат черный с разноцветными камнями</t>
  </si>
  <si>
    <t>Браслет - Красная нить желаний, Слон + бусины от сглаза (i01)</t>
  </si>
  <si>
    <t>Браслет - Красная нить желаний, Сова (i01)</t>
  </si>
  <si>
    <t>Браслет - Красная нить желаний, Тибетский узел, Семь узлов (нить плетенная)</t>
  </si>
  <si>
    <t>Рюкзак Заяц Фиолетовый</t>
  </si>
  <si>
    <t>Шарик-Брелок, (8-9 см) фиолетовый</t>
  </si>
  <si>
    <t>Ободок ушки кошки ажурные+стразы</t>
  </si>
  <si>
    <t>Брелок кукла с меховым шаром, светло-коричневый</t>
  </si>
  <si>
    <t>Ободок Корона объёмная с кристаллами, под белое золото</t>
  </si>
  <si>
    <t>Ободок Корона объёмная с кристаллами, под жёлтое золото</t>
  </si>
  <si>
    <t>Рюкзак Заяц Светло Серый</t>
  </si>
  <si>
    <t>Рюкзак Заяц Белый</t>
  </si>
  <si>
    <t>Мальдива </t>
  </si>
  <si>
    <t>СерединаЛета </t>
  </si>
  <si>
    <t>Карибка </t>
  </si>
  <si>
    <t>Sneжинка</t>
  </si>
  <si>
    <t>Астрея </t>
  </si>
  <si>
    <t>marini </t>
  </si>
  <si>
    <t>Selesta </t>
  </si>
  <si>
    <t>ОсобеннаяЯ </t>
  </si>
  <si>
    <t>Отиха </t>
  </si>
  <si>
    <t>Тефида </t>
  </si>
  <si>
    <t>Косы Канекалон Трехцветные, ЧЕРНЫЙ-СЕРЕБРО-БЕЛЫЙ</t>
  </si>
  <si>
    <t>foudre </t>
  </si>
  <si>
    <t>Брелок металлический под серебро, Ролики (br)</t>
  </si>
  <si>
    <t>Брелок металлический, Бобик, золото, бирюза (кр)</t>
  </si>
  <si>
    <t>Брелок металлический, Тузик, золото, бирюза (кр)</t>
  </si>
  <si>
    <t>Брелок металлический, Тузик, золото, темно-зеленый (кр)</t>
  </si>
  <si>
    <t>Браслет - Красная нить желаний, черепаха</t>
  </si>
  <si>
    <t>Браслет - Красная нить желаний, кристалл</t>
  </si>
  <si>
    <t>Лиса - стразы, Шарик-Брелок, желтый</t>
  </si>
  <si>
    <t>Шарик-Брелок, (8-9 см) голубой</t>
  </si>
  <si>
    <t>Брелок Белая Плюшевая Собака, на бирюзовом меховом шаре, мех натуральный (14-15 см)</t>
  </si>
  <si>
    <t>Брелок металлический, Сова, под бронзу (спр)</t>
  </si>
  <si>
    <t>Брелок Зайка с Ресничками Меховой малиновый (18-20 см)</t>
  </si>
  <si>
    <t>Брелок Пингвин, искусственный мех, Мята (14 см)</t>
  </si>
  <si>
    <t>Косы Канекалон Двуцветные, Блонд-Розовый (св)</t>
  </si>
  <si>
    <t>Тане4ка^_^</t>
  </si>
  <si>
    <t>Брелок Натуральный Мех Пингвин Черный (14 см)</t>
  </si>
  <si>
    <t>Брелок Зайка с Ресничками Меховой персиковый (18-20 см)</t>
  </si>
  <si>
    <t>Косы Канекалон Двуцветные, Синий-Голубой (св)</t>
  </si>
  <si>
    <t>Косы Канекалон Двуцветные, Розово-Пурпурный</t>
  </si>
  <si>
    <t>Надя мама</t>
  </si>
  <si>
    <t>kellju</t>
  </si>
  <si>
    <t>црпц</t>
  </si>
  <si>
    <t>фл</t>
  </si>
  <si>
    <t>O-Gurchik</t>
  </si>
  <si>
    <t>Северный Мишка</t>
  </si>
  <si>
    <t>Котоеж</t>
  </si>
  <si>
    <t>мими81</t>
  </si>
  <si>
    <t>Крумка</t>
  </si>
  <si>
    <t>Косы Канекалон Трехцветные, ПУРПУРНо-розовые</t>
  </si>
  <si>
    <t>на разд</t>
  </si>
  <si>
    <t>ББ</t>
  </si>
  <si>
    <t>црпц?</t>
  </si>
  <si>
    <t>нск</t>
  </si>
  <si>
    <t xml:space="preserve">црпц </t>
  </si>
  <si>
    <t>Lady Brunette</t>
  </si>
  <si>
    <t>kasteban</t>
  </si>
  <si>
    <t>Fotina77 </t>
  </si>
  <si>
    <t>Брелок Зайка Меховой Сиреневый (18-20 см)</t>
  </si>
  <si>
    <t>Спиннер металлический Крылья Дракона</t>
  </si>
  <si>
    <t>gimboball </t>
  </si>
  <si>
    <t>Пикусёнок</t>
  </si>
  <si>
    <t>Брелок Зайка Меховой светло коричневый (18-20 см)</t>
  </si>
  <si>
    <t>ОЛЕСЯ* </t>
  </si>
  <si>
    <t>Mega DeGa </t>
  </si>
  <si>
    <t>ЛисичкаОля</t>
  </si>
  <si>
    <t>Брелок металлический, Туфля серебро, синяя</t>
  </si>
  <si>
    <t>cnatalya83 </t>
  </si>
  <si>
    <t>Рюкзак с пайетками, Большие Ушки, Голубой</t>
  </si>
  <si>
    <t>Самолет - Планер, оранжевый</t>
  </si>
  <si>
    <t>Набор для волос (комплект 2 шт.)</t>
  </si>
  <si>
    <t>Набор Рисуй Светом, А4 (21 см х 29,7 см), 2 маркера.</t>
  </si>
  <si>
    <t>Полина</t>
  </si>
  <si>
    <t>Рюкзак с пайетками, Ушки Микки, Красный</t>
  </si>
  <si>
    <t>Светящийся конструктор, LIGHT UP LINKS, 98 деталей</t>
  </si>
  <si>
    <t>Антигравитационная лазерная машина для езды по стенам</t>
  </si>
  <si>
    <t>polinaT </t>
  </si>
  <si>
    <t>Большой Шар LoL Surprise 3 серия, (9 шариков)</t>
  </si>
  <si>
    <t>seahel </t>
  </si>
  <si>
    <t>Кукла LOL 8 серия, confetti pop (с крыльями)</t>
  </si>
  <si>
    <t>Кукла LOL 9 серия, Сonfetti pop</t>
  </si>
  <si>
    <t>Прада </t>
  </si>
  <si>
    <t>Рюкзак с пайетками, Гламур, Серебро</t>
  </si>
  <si>
    <t>Брелок Зайка с ресницами Меховой LUX светло розовый (18-20 см)</t>
  </si>
  <si>
    <t>Косы Канекалон Одноцветные, Коралл (кр)</t>
  </si>
  <si>
    <t>матюха </t>
  </si>
  <si>
    <t>я</t>
  </si>
  <si>
    <t>Рюкзак с пайетками, Ушки Микки, Голубой</t>
  </si>
  <si>
    <t>Рюкзак колибри</t>
  </si>
  <si>
    <r>
      <t>Рюкзак с пайетками, Единорог, Серебро - замена</t>
    </r>
    <r>
      <rPr>
        <sz val="11"/>
        <color indexed="10"/>
        <rFont val="Calibri"/>
        <family val="2"/>
      </rPr>
      <t xml:space="preserve"> калибри</t>
    </r>
  </si>
  <si>
    <t>за бумагу деп</t>
  </si>
  <si>
    <t xml:space="preserve">Брелок Зайка Меховой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</si>
</sst>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#,##0.0000"/>
    <numFmt numFmtId="172" formatCode="0.000"/>
    <numFmt numFmtId="173" formatCode="#,##0.000&quot;р.&quot;"/>
    <numFmt numFmtId="174" formatCode="_-* #,##0.000&quot;р.&quot;_-;\-* #,##0.000&quot;р.&quot;_-;_-* &quot;-&quot;???&quot;р.&quot;_-;_-@_-"/>
    <numFmt numFmtId="175" formatCode="#,##0.000_ ;\-#,##0.000\ "/>
    <numFmt numFmtId="176" formatCode="#,##0.0"/>
    <numFmt numFmtId="177" formatCode="0.0;[Red]0.0"/>
    <numFmt numFmtId="178" formatCode="0.00;[Red]0.00"/>
  </numFmts>
  <fonts count="26"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2" fontId="5" fillId="4" borderId="14" xfId="0" applyNumberFormat="1" applyFont="1" applyFill="1" applyBorder="1" applyAlignment="1">
      <alignment horizontal="center"/>
    </xf>
    <xf numFmtId="2" fontId="6" fillId="4" borderId="14" xfId="0" applyNumberFormat="1" applyFont="1" applyFill="1" applyBorder="1" applyAlignment="1">
      <alignment horizontal="center"/>
    </xf>
    <xf numFmtId="169" fontId="8" fillId="4" borderId="14" xfId="0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0" fillId="4" borderId="15" xfId="0" applyFont="1" applyFill="1" applyBorder="1" applyAlignment="1">
      <alignment horizontal="center" wrapText="1"/>
    </xf>
    <xf numFmtId="2" fontId="5" fillId="4" borderId="15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/>
    </xf>
    <xf numFmtId="169" fontId="8" fillId="4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2" fontId="5" fillId="22" borderId="16" xfId="0" applyNumberFormat="1" applyFont="1" applyFill="1" applyBorder="1" applyAlignment="1">
      <alignment horizontal="center"/>
    </xf>
    <xf numFmtId="2" fontId="6" fillId="22" borderId="16" xfId="0" applyNumberFormat="1" applyFont="1" applyFill="1" applyBorder="1" applyAlignment="1">
      <alignment horizontal="center"/>
    </xf>
    <xf numFmtId="169" fontId="8" fillId="22" borderId="16" xfId="0" applyNumberFormat="1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 wrapText="1"/>
    </xf>
    <xf numFmtId="0" fontId="0" fillId="22" borderId="15" xfId="0" applyFont="1" applyFill="1" applyBorder="1" applyAlignment="1">
      <alignment horizontal="center" wrapText="1"/>
    </xf>
    <xf numFmtId="2" fontId="5" fillId="22" borderId="15" xfId="0" applyNumberFormat="1" applyFont="1" applyFill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169" fontId="8" fillId="22" borderId="15" xfId="0" applyNumberFormat="1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 horizontal="center" wrapText="1"/>
    </xf>
    <xf numFmtId="2" fontId="5" fillId="22" borderId="18" xfId="0" applyNumberFormat="1" applyFont="1" applyFill="1" applyBorder="1" applyAlignment="1">
      <alignment horizontal="center"/>
    </xf>
    <xf numFmtId="2" fontId="6" fillId="22" borderId="18" xfId="0" applyNumberFormat="1" applyFont="1" applyFill="1" applyBorder="1" applyAlignment="1">
      <alignment horizontal="center"/>
    </xf>
    <xf numFmtId="169" fontId="8" fillId="22" borderId="18" xfId="0" applyNumberFormat="1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169" fontId="8" fillId="4" borderId="16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wrapText="1"/>
    </xf>
    <xf numFmtId="2" fontId="5" fillId="4" borderId="13" xfId="0" applyNumberFormat="1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169" fontId="8" fillId="4" borderId="13" xfId="0" applyNumberFormat="1" applyFont="1" applyFill="1" applyBorder="1" applyAlignment="1">
      <alignment horizontal="center"/>
    </xf>
    <xf numFmtId="0" fontId="5" fillId="22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0" fillId="4" borderId="18" xfId="0" applyFont="1" applyFill="1" applyBorder="1" applyAlignment="1">
      <alignment horizontal="center" wrapText="1"/>
    </xf>
    <xf numFmtId="0" fontId="0" fillId="4" borderId="18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169" fontId="8" fillId="4" borderId="18" xfId="0" applyNumberFormat="1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 wrapText="1"/>
    </xf>
    <xf numFmtId="0" fontId="0" fillId="22" borderId="14" xfId="0" applyFont="1" applyFill="1" applyBorder="1" applyAlignment="1">
      <alignment horizontal="center" wrapText="1"/>
    </xf>
    <xf numFmtId="2" fontId="5" fillId="22" borderId="14" xfId="0" applyNumberFormat="1" applyFont="1" applyFill="1" applyBorder="1" applyAlignment="1">
      <alignment horizontal="center"/>
    </xf>
    <xf numFmtId="2" fontId="6" fillId="22" borderId="14" xfId="0" applyNumberFormat="1" applyFont="1" applyFill="1" applyBorder="1" applyAlignment="1">
      <alignment horizontal="center"/>
    </xf>
    <xf numFmtId="169" fontId="8" fillId="22" borderId="14" xfId="0" applyNumberFormat="1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 wrapText="1"/>
    </xf>
    <xf numFmtId="0" fontId="0" fillId="22" borderId="23" xfId="0" applyFont="1" applyFill="1" applyBorder="1" applyAlignment="1">
      <alignment horizontal="center" wrapText="1"/>
    </xf>
    <xf numFmtId="2" fontId="5" fillId="22" borderId="23" xfId="0" applyNumberFormat="1" applyFont="1" applyFill="1" applyBorder="1" applyAlignment="1">
      <alignment horizontal="center"/>
    </xf>
    <xf numFmtId="2" fontId="6" fillId="22" borderId="23" xfId="0" applyNumberFormat="1" applyFont="1" applyFill="1" applyBorder="1" applyAlignment="1">
      <alignment horizontal="center"/>
    </xf>
    <xf numFmtId="169" fontId="8" fillId="22" borderId="23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0" fontId="3" fillId="22" borderId="25" xfId="0" applyFont="1" applyFill="1" applyBorder="1" applyAlignment="1">
      <alignment/>
    </xf>
    <xf numFmtId="0" fontId="3" fillId="22" borderId="26" xfId="0" applyFont="1" applyFill="1" applyBorder="1" applyAlignment="1">
      <alignment/>
    </xf>
    <xf numFmtId="0" fontId="3" fillId="22" borderId="17" xfId="0" applyFont="1" applyFill="1" applyBorder="1" applyAlignment="1">
      <alignment/>
    </xf>
    <xf numFmtId="0" fontId="3" fillId="22" borderId="22" xfId="0" applyFont="1" applyFill="1" applyBorder="1" applyAlignment="1">
      <alignment/>
    </xf>
    <xf numFmtId="0" fontId="0" fillId="3" borderId="13" xfId="0" applyFill="1" applyBorder="1" applyAlignment="1">
      <alignment/>
    </xf>
    <xf numFmtId="2" fontId="5" fillId="22" borderId="14" xfId="0" applyNumberFormat="1" applyFont="1" applyFill="1" applyBorder="1" applyAlignment="1">
      <alignment horizontal="center"/>
    </xf>
    <xf numFmtId="2" fontId="5" fillId="22" borderId="23" xfId="0" applyNumberFormat="1" applyFont="1" applyFill="1" applyBorder="1" applyAlignment="1">
      <alignment horizontal="center"/>
    </xf>
    <xf numFmtId="2" fontId="5" fillId="22" borderId="16" xfId="0" applyNumberFormat="1" applyFont="1" applyFill="1" applyBorder="1" applyAlignment="1">
      <alignment horizontal="center"/>
    </xf>
    <xf numFmtId="2" fontId="5" fillId="22" borderId="15" xfId="0" applyNumberFormat="1" applyFont="1" applyFill="1" applyBorder="1" applyAlignment="1">
      <alignment horizontal="center"/>
    </xf>
    <xf numFmtId="2" fontId="5" fillId="22" borderId="18" xfId="0" applyNumberFormat="1" applyFont="1" applyFill="1" applyBorder="1" applyAlignment="1">
      <alignment horizontal="center"/>
    </xf>
    <xf numFmtId="0" fontId="0" fillId="22" borderId="22" xfId="0" applyFill="1" applyBorder="1" applyAlignment="1">
      <alignment/>
    </xf>
    <xf numFmtId="0" fontId="3" fillId="4" borderId="26" xfId="0" applyFont="1" applyFill="1" applyBorder="1" applyAlignment="1">
      <alignment/>
    </xf>
    <xf numFmtId="2" fontId="5" fillId="4" borderId="16" xfId="0" applyNumberFormat="1" applyFont="1" applyFill="1" applyBorder="1" applyAlignment="1">
      <alignment horizontal="center"/>
    </xf>
    <xf numFmtId="0" fontId="3" fillId="4" borderId="27" xfId="0" applyFont="1" applyFill="1" applyBorder="1" applyAlignment="1">
      <alignment/>
    </xf>
    <xf numFmtId="2" fontId="5" fillId="4" borderId="13" xfId="0" applyNumberFormat="1" applyFont="1" applyFill="1" applyBorder="1" applyAlignment="1">
      <alignment horizontal="center"/>
    </xf>
    <xf numFmtId="2" fontId="5" fillId="4" borderId="15" xfId="0" applyNumberFormat="1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/>
    </xf>
    <xf numFmtId="0" fontId="0" fillId="3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2" fontId="5" fillId="3" borderId="13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/>
    </xf>
    <xf numFmtId="169" fontId="8" fillId="3" borderId="13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22" borderId="14" xfId="0" applyNumberFormat="1" applyFont="1" applyFill="1" applyBorder="1" applyAlignment="1">
      <alignment horizontal="center"/>
    </xf>
    <xf numFmtId="177" fontId="6" fillId="22" borderId="23" xfId="0" applyNumberFormat="1" applyFont="1" applyFill="1" applyBorder="1" applyAlignment="1">
      <alignment horizontal="center"/>
    </xf>
    <xf numFmtId="177" fontId="6" fillId="4" borderId="14" xfId="0" applyNumberFormat="1" applyFont="1" applyFill="1" applyBorder="1" applyAlignment="1">
      <alignment horizontal="center"/>
    </xf>
    <xf numFmtId="177" fontId="6" fillId="4" borderId="13" xfId="0" applyNumberFormat="1" applyFont="1" applyFill="1" applyBorder="1" applyAlignment="1">
      <alignment horizontal="center"/>
    </xf>
    <xf numFmtId="177" fontId="6" fillId="4" borderId="15" xfId="0" applyNumberFormat="1" applyFont="1" applyFill="1" applyBorder="1" applyAlignment="1">
      <alignment horizontal="center"/>
    </xf>
    <xf numFmtId="177" fontId="6" fillId="22" borderId="16" xfId="0" applyNumberFormat="1" applyFont="1" applyFill="1" applyBorder="1" applyAlignment="1">
      <alignment horizontal="center"/>
    </xf>
    <xf numFmtId="177" fontId="6" fillId="22" borderId="15" xfId="0" applyNumberFormat="1" applyFont="1" applyFill="1" applyBorder="1" applyAlignment="1">
      <alignment horizontal="center"/>
    </xf>
    <xf numFmtId="177" fontId="6" fillId="4" borderId="18" xfId="0" applyNumberFormat="1" applyFont="1" applyFill="1" applyBorder="1" applyAlignment="1">
      <alignment horizontal="center"/>
    </xf>
    <xf numFmtId="177" fontId="6" fillId="22" borderId="18" xfId="0" applyNumberFormat="1" applyFont="1" applyFill="1" applyBorder="1" applyAlignment="1">
      <alignment horizontal="center"/>
    </xf>
    <xf numFmtId="177" fontId="6" fillId="4" borderId="16" xfId="0" applyNumberFormat="1" applyFont="1" applyFill="1" applyBorder="1" applyAlignment="1">
      <alignment horizontal="center"/>
    </xf>
    <xf numFmtId="177" fontId="6" fillId="3" borderId="13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3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2" fontId="5" fillId="4" borderId="23" xfId="0" applyNumberFormat="1" applyFont="1" applyFill="1" applyBorder="1" applyAlignment="1">
      <alignment horizontal="center"/>
    </xf>
    <xf numFmtId="2" fontId="5" fillId="4" borderId="23" xfId="0" applyNumberFormat="1" applyFont="1" applyFill="1" applyBorder="1" applyAlignment="1">
      <alignment horizontal="center"/>
    </xf>
    <xf numFmtId="177" fontId="6" fillId="4" borderId="23" xfId="0" applyNumberFormat="1" applyFont="1" applyFill="1" applyBorder="1" applyAlignment="1">
      <alignment horizontal="center"/>
    </xf>
    <xf numFmtId="2" fontId="6" fillId="4" borderId="23" xfId="0" applyNumberFormat="1" applyFont="1" applyFill="1" applyBorder="1" applyAlignment="1">
      <alignment horizontal="center"/>
    </xf>
    <xf numFmtId="169" fontId="8" fillId="4" borderId="23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0" xfId="0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center" wrapText="1"/>
    </xf>
    <xf numFmtId="2" fontId="5" fillId="22" borderId="10" xfId="0" applyNumberFormat="1" applyFont="1" applyFill="1" applyBorder="1" applyAlignment="1">
      <alignment horizontal="center"/>
    </xf>
    <xf numFmtId="2" fontId="5" fillId="22" borderId="10" xfId="0" applyNumberFormat="1" applyFont="1" applyFill="1" applyBorder="1" applyAlignment="1">
      <alignment horizontal="center"/>
    </xf>
    <xf numFmtId="177" fontId="6" fillId="22" borderId="10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169" fontId="8" fillId="22" borderId="10" xfId="0" applyNumberFormat="1" applyFont="1" applyFill="1" applyBorder="1" applyAlignment="1">
      <alignment horizontal="center"/>
    </xf>
    <xf numFmtId="2" fontId="5" fillId="22" borderId="12" xfId="0" applyNumberFormat="1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ont="1" applyFill="1" applyBorder="1" applyAlignment="1">
      <alignment horizontal="center" wrapText="1"/>
    </xf>
    <xf numFmtId="0" fontId="0" fillId="4" borderId="30" xfId="0" applyFont="1" applyFill="1" applyBorder="1" applyAlignment="1">
      <alignment horizontal="center" wrapText="1"/>
    </xf>
    <xf numFmtId="2" fontId="5" fillId="4" borderId="30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/>
    </xf>
    <xf numFmtId="177" fontId="6" fillId="4" borderId="30" xfId="0" applyNumberFormat="1" applyFont="1" applyFill="1" applyBorder="1" applyAlignment="1">
      <alignment horizontal="center"/>
    </xf>
    <xf numFmtId="2" fontId="6" fillId="4" borderId="30" xfId="0" applyNumberFormat="1" applyFont="1" applyFill="1" applyBorder="1" applyAlignment="1">
      <alignment horizontal="center"/>
    </xf>
    <xf numFmtId="169" fontId="8" fillId="4" borderId="30" xfId="0" applyNumberFormat="1" applyFont="1" applyFill="1" applyBorder="1" applyAlignment="1">
      <alignment horizontal="center"/>
    </xf>
    <xf numFmtId="2" fontId="5" fillId="4" borderId="31" xfId="0" applyNumberFormat="1" applyFont="1" applyFill="1" applyBorder="1" applyAlignment="1">
      <alignment horizontal="center"/>
    </xf>
    <xf numFmtId="2" fontId="6" fillId="22" borderId="32" xfId="0" applyNumberFormat="1" applyFont="1" applyFill="1" applyBorder="1" applyAlignment="1">
      <alignment horizontal="center"/>
    </xf>
    <xf numFmtId="169" fontId="8" fillId="22" borderId="32" xfId="0" applyNumberFormat="1" applyFont="1" applyFill="1" applyBorder="1" applyAlignment="1">
      <alignment horizontal="center"/>
    </xf>
    <xf numFmtId="0" fontId="0" fillId="22" borderId="33" xfId="0" applyFill="1" applyBorder="1" applyAlignment="1">
      <alignment/>
    </xf>
    <xf numFmtId="0" fontId="0" fillId="22" borderId="34" xfId="0" applyFill="1" applyBorder="1" applyAlignment="1">
      <alignment/>
    </xf>
    <xf numFmtId="2" fontId="5" fillId="22" borderId="28" xfId="0" applyNumberFormat="1" applyFont="1" applyFill="1" applyBorder="1" applyAlignment="1">
      <alignment horizontal="center"/>
    </xf>
    <xf numFmtId="2" fontId="5" fillId="4" borderId="35" xfId="0" applyNumberFormat="1" applyFont="1" applyFill="1" applyBorder="1" applyAlignment="1">
      <alignment horizontal="center"/>
    </xf>
    <xf numFmtId="2" fontId="5" fillId="22" borderId="35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2" fontId="5" fillId="22" borderId="36" xfId="0" applyNumberFormat="1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2" fontId="5" fillId="4" borderId="10" xfId="0" applyNumberFormat="1" applyFont="1" applyFill="1" applyBorder="1" applyAlignment="1">
      <alignment horizontal="center"/>
    </xf>
    <xf numFmtId="2" fontId="5" fillId="4" borderId="10" xfId="0" applyNumberFormat="1" applyFont="1" applyFill="1" applyBorder="1" applyAlignment="1">
      <alignment horizontal="center"/>
    </xf>
    <xf numFmtId="177" fontId="6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169" fontId="8" fillId="4" borderId="10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17" borderId="36" xfId="0" applyNumberFormat="1" applyFont="1" applyFill="1" applyBorder="1" applyAlignment="1">
      <alignment horizontal="center"/>
    </xf>
    <xf numFmtId="2" fontId="5" fillId="17" borderId="31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2" fontId="6" fillId="3" borderId="16" xfId="0" applyNumberFormat="1" applyFont="1" applyFill="1" applyBorder="1" applyAlignment="1">
      <alignment horizontal="center"/>
    </xf>
    <xf numFmtId="169" fontId="8" fillId="3" borderId="16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2" fontId="5" fillId="22" borderId="20" xfId="0" applyNumberFormat="1" applyFont="1" applyFill="1" applyBorder="1" applyAlignment="1">
      <alignment horizontal="center"/>
    </xf>
    <xf numFmtId="0" fontId="0" fillId="22" borderId="25" xfId="0" applyFill="1" applyBorder="1" applyAlignment="1">
      <alignment/>
    </xf>
    <xf numFmtId="0" fontId="0" fillId="24" borderId="30" xfId="0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3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2" fontId="5" fillId="3" borderId="23" xfId="0" applyNumberFormat="1" applyFont="1" applyFill="1" applyBorder="1" applyAlignment="1">
      <alignment horizontal="center"/>
    </xf>
    <xf numFmtId="2" fontId="5" fillId="3" borderId="23" xfId="0" applyNumberFormat="1" applyFont="1" applyFill="1" applyBorder="1" applyAlignment="1">
      <alignment horizontal="center"/>
    </xf>
    <xf numFmtId="177" fontId="6" fillId="3" borderId="23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/>
    </xf>
    <xf numFmtId="169" fontId="8" fillId="3" borderId="23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2" fontId="5" fillId="17" borderId="28" xfId="0" applyNumberFormat="1" applyFont="1" applyFill="1" applyBorder="1" applyAlignment="1">
      <alignment horizontal="center"/>
    </xf>
    <xf numFmtId="2" fontId="5" fillId="17" borderId="37" xfId="0" applyNumberFormat="1" applyFont="1" applyFill="1" applyBorder="1" applyAlignment="1">
      <alignment horizontal="center"/>
    </xf>
    <xf numFmtId="2" fontId="5" fillId="17" borderId="35" xfId="0" applyNumberFormat="1" applyFont="1" applyFill="1" applyBorder="1" applyAlignment="1">
      <alignment horizontal="center"/>
    </xf>
    <xf numFmtId="0" fontId="3" fillId="24" borderId="18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0" fontId="0" fillId="25" borderId="13" xfId="0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9" fontId="8" fillId="0" borderId="14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169" fontId="8" fillId="0" borderId="3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0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2" fontId="5" fillId="0" borderId="30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169" fontId="8" fillId="0" borderId="30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0" xfId="0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169" fontId="8" fillId="0" borderId="1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0" fillId="0" borderId="18" xfId="0" applyFill="1" applyBorder="1" applyAlignment="1">
      <alignment/>
    </xf>
    <xf numFmtId="169" fontId="6" fillId="0" borderId="10" xfId="0" applyNumberFormat="1" applyFont="1" applyFill="1" applyBorder="1" applyAlignment="1">
      <alignment horizontal="center"/>
    </xf>
    <xf numFmtId="169" fontId="5" fillId="0" borderId="12" xfId="0" applyNumberFormat="1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5" fillId="0" borderId="20" xfId="0" applyNumberFormat="1" applyFont="1" applyFill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169" fontId="5" fillId="0" borderId="21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169" fontId="5" fillId="0" borderId="35" xfId="0" applyNumberFormat="1" applyFont="1" applyFill="1" applyBorder="1" applyAlignment="1">
      <alignment horizontal="center"/>
    </xf>
    <xf numFmtId="169" fontId="6" fillId="0" borderId="32" xfId="0" applyNumberFormat="1" applyFont="1" applyFill="1" applyBorder="1" applyAlignment="1">
      <alignment horizontal="center"/>
    </xf>
    <xf numFmtId="169" fontId="5" fillId="0" borderId="37" xfId="0" applyNumberFormat="1" applyFont="1" applyFill="1" applyBorder="1" applyAlignment="1">
      <alignment horizontal="center"/>
    </xf>
    <xf numFmtId="169" fontId="6" fillId="0" borderId="30" xfId="0" applyNumberFormat="1" applyFont="1" applyFill="1" applyBorder="1" applyAlignment="1">
      <alignment horizontal="center"/>
    </xf>
    <xf numFmtId="169" fontId="5" fillId="0" borderId="31" xfId="0" applyNumberFormat="1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/>
    </xf>
    <xf numFmtId="169" fontId="6" fillId="0" borderId="23" xfId="0" applyNumberFormat="1" applyFont="1" applyFill="1" applyBorder="1" applyAlignment="1">
      <alignment horizontal="center"/>
    </xf>
    <xf numFmtId="169" fontId="5" fillId="0" borderId="28" xfId="0" applyNumberFormat="1" applyFont="1" applyFill="1" applyBorder="1" applyAlignment="1">
      <alignment horizontal="center"/>
    </xf>
    <xf numFmtId="169" fontId="6" fillId="0" borderId="18" xfId="0" applyNumberFormat="1" applyFont="1" applyFill="1" applyBorder="1" applyAlignment="1">
      <alignment horizontal="center"/>
    </xf>
    <xf numFmtId="169" fontId="5" fillId="0" borderId="36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ySplit="1" topLeftCell="BM2" activePane="bottomLeft" state="frozen"/>
      <selection pane="topLeft" activeCell="B14" sqref="B14"/>
      <selection pane="bottomLeft" activeCell="G16" sqref="G16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285" customWidth="1"/>
    <col min="8" max="8" width="9.28125" style="285" bestFit="1" customWidth="1"/>
    <col min="9" max="9" width="9.140625" style="13" customWidth="1"/>
    <col min="10" max="10" width="9.140625" style="285" customWidth="1"/>
    <col min="11" max="11" width="9.140625" style="286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267" t="s">
        <v>7</v>
      </c>
      <c r="H1" s="267" t="s">
        <v>8</v>
      </c>
      <c r="I1" s="7" t="s">
        <v>9</v>
      </c>
      <c r="J1" s="267" t="s">
        <v>4</v>
      </c>
      <c r="K1" s="268" t="s">
        <v>5</v>
      </c>
    </row>
    <row r="2" spans="1:11" ht="15.75" thickBot="1">
      <c r="A2" s="221" t="s">
        <v>105</v>
      </c>
      <c r="B2" s="222" t="s">
        <v>127</v>
      </c>
      <c r="C2" s="223">
        <v>750</v>
      </c>
      <c r="D2" s="224">
        <v>1</v>
      </c>
      <c r="E2" s="225">
        <f>D2*C2</f>
        <v>750</v>
      </c>
      <c r="F2" s="4">
        <f>E2*1.15</f>
        <v>862.4999999999999</v>
      </c>
      <c r="G2" s="267">
        <f>F2</f>
        <v>862.4999999999999</v>
      </c>
      <c r="H2" s="267"/>
      <c r="I2" s="7"/>
      <c r="J2" s="267"/>
      <c r="K2" s="268"/>
    </row>
    <row r="3" spans="1:11" ht="15">
      <c r="A3" s="206" t="s">
        <v>95</v>
      </c>
      <c r="B3" s="220" t="s">
        <v>111</v>
      </c>
      <c r="C3" s="207">
        <v>750</v>
      </c>
      <c r="D3" s="208">
        <v>1</v>
      </c>
      <c r="E3" s="209">
        <f>D3*C3</f>
        <v>750</v>
      </c>
      <c r="F3" s="210">
        <f>E3*1.15</f>
        <v>862.4999999999999</v>
      </c>
      <c r="G3" s="269"/>
      <c r="H3" s="269"/>
      <c r="I3" s="211"/>
      <c r="J3" s="269"/>
      <c r="K3" s="270"/>
    </row>
    <row r="4" spans="1:11" ht="15">
      <c r="A4" s="212" t="s">
        <v>95</v>
      </c>
      <c r="B4" s="199" t="s">
        <v>112</v>
      </c>
      <c r="C4" s="200">
        <v>225</v>
      </c>
      <c r="D4" s="201">
        <v>1</v>
      </c>
      <c r="E4" s="202">
        <f>D4*C4</f>
        <v>225</v>
      </c>
      <c r="F4" s="203">
        <f>E4*1.15</f>
        <v>258.75</v>
      </c>
      <c r="G4" s="271"/>
      <c r="H4" s="271"/>
      <c r="I4" s="204"/>
      <c r="J4" s="271"/>
      <c r="K4" s="272"/>
    </row>
    <row r="5" spans="1:11" ht="15.75" thickBot="1">
      <c r="A5" s="213" t="s">
        <v>95</v>
      </c>
      <c r="B5" s="233" t="s">
        <v>113</v>
      </c>
      <c r="C5" s="215">
        <v>1200</v>
      </c>
      <c r="D5" s="216">
        <v>1</v>
      </c>
      <c r="E5" s="217">
        <f>D5*C5</f>
        <v>1200</v>
      </c>
      <c r="F5" s="218">
        <f>E5*1.15</f>
        <v>1380</v>
      </c>
      <c r="G5" s="273"/>
      <c r="H5" s="273"/>
      <c r="I5" s="219"/>
      <c r="J5" s="273"/>
      <c r="K5" s="274"/>
    </row>
    <row r="6" spans="1:11" ht="15.75" thickBot="1">
      <c r="A6" s="234" t="s">
        <v>98</v>
      </c>
      <c r="B6" s="235" t="s">
        <v>97</v>
      </c>
      <c r="C6" s="236">
        <v>180</v>
      </c>
      <c r="D6" s="237">
        <v>1</v>
      </c>
      <c r="E6" s="238">
        <f>D6*C6</f>
        <v>180</v>
      </c>
      <c r="F6" s="239">
        <f>E6*1.15</f>
        <v>206.99999999999997</v>
      </c>
      <c r="G6" s="275">
        <f>F6</f>
        <v>206.99999999999997</v>
      </c>
      <c r="H6" s="275"/>
      <c r="I6" s="240"/>
      <c r="J6" s="275"/>
      <c r="K6" s="276"/>
    </row>
    <row r="7" spans="1:11" ht="15.75" thickBot="1">
      <c r="A7" s="241" t="s">
        <v>102</v>
      </c>
      <c r="B7" s="242" t="s">
        <v>100</v>
      </c>
      <c r="C7" s="243">
        <v>150</v>
      </c>
      <c r="D7" s="244">
        <v>4</v>
      </c>
      <c r="E7" s="245">
        <f>D7*C7</f>
        <v>600</v>
      </c>
      <c r="F7" s="246">
        <f>E7*1.15</f>
        <v>690</v>
      </c>
      <c r="G7" s="277">
        <f>F7</f>
        <v>690</v>
      </c>
      <c r="H7" s="277"/>
      <c r="I7" s="247"/>
      <c r="J7" s="277"/>
      <c r="K7" s="278"/>
    </row>
    <row r="8" spans="1:11" ht="15">
      <c r="A8" s="226" t="s">
        <v>114</v>
      </c>
      <c r="B8" s="227" t="s">
        <v>96</v>
      </c>
      <c r="C8" s="228">
        <v>150</v>
      </c>
      <c r="D8" s="229">
        <v>1</v>
      </c>
      <c r="E8" s="230">
        <f>D8*C8</f>
        <v>150</v>
      </c>
      <c r="F8" s="231">
        <f>E8*1.15</f>
        <v>172.5</v>
      </c>
      <c r="G8" s="279"/>
      <c r="H8" s="279"/>
      <c r="I8" s="232"/>
      <c r="J8" s="279"/>
      <c r="K8" s="280"/>
    </row>
    <row r="9" spans="1:11" ht="15.75" thickBot="1">
      <c r="A9" s="248" t="s">
        <v>114</v>
      </c>
      <c r="B9" s="249" t="s">
        <v>115</v>
      </c>
      <c r="C9" s="250">
        <v>390</v>
      </c>
      <c r="D9" s="251">
        <v>1</v>
      </c>
      <c r="E9" s="252">
        <f>D9*C9</f>
        <v>390</v>
      </c>
      <c r="F9" s="253">
        <f>E9*1.15</f>
        <v>448.49999999999994</v>
      </c>
      <c r="G9" s="281">
        <f>F9+F8</f>
        <v>621</v>
      </c>
      <c r="H9" s="281"/>
      <c r="I9" s="254"/>
      <c r="J9" s="281"/>
      <c r="K9" s="282"/>
    </row>
    <row r="10" spans="1:11" ht="15">
      <c r="A10" s="206" t="s">
        <v>116</v>
      </c>
      <c r="B10" s="220" t="s">
        <v>117</v>
      </c>
      <c r="C10" s="207">
        <v>185</v>
      </c>
      <c r="D10" s="208">
        <v>1</v>
      </c>
      <c r="E10" s="209">
        <f>D10*C10</f>
        <v>185</v>
      </c>
      <c r="F10" s="210">
        <f>E10*1.01</f>
        <v>186.85</v>
      </c>
      <c r="G10" s="269"/>
      <c r="H10" s="269"/>
      <c r="I10" s="211"/>
      <c r="J10" s="269"/>
      <c r="K10" s="270"/>
    </row>
    <row r="11" spans="1:12" ht="15.75" thickBot="1">
      <c r="A11" s="213" t="s">
        <v>116</v>
      </c>
      <c r="B11" s="214" t="s">
        <v>118</v>
      </c>
      <c r="C11" s="215">
        <v>255</v>
      </c>
      <c r="D11" s="216">
        <v>1</v>
      </c>
      <c r="E11" s="217">
        <f>D11*C11</f>
        <v>255</v>
      </c>
      <c r="F11" s="218">
        <f>E11*1.01</f>
        <v>257.55</v>
      </c>
      <c r="G11" s="273">
        <f>F11+F10</f>
        <v>444.4</v>
      </c>
      <c r="H11" s="273"/>
      <c r="I11" s="219"/>
      <c r="J11" s="273">
        <v>236.4</v>
      </c>
      <c r="K11" s="274">
        <f>G11-J11</f>
        <v>207.99999999999997</v>
      </c>
      <c r="L11" s="2" t="s">
        <v>128</v>
      </c>
    </row>
    <row r="12" spans="1:11" ht="15.75" thickBot="1">
      <c r="A12" s="234" t="s">
        <v>103</v>
      </c>
      <c r="B12" s="256" t="s">
        <v>104</v>
      </c>
      <c r="C12" s="236">
        <v>85</v>
      </c>
      <c r="D12" s="237">
        <v>1</v>
      </c>
      <c r="E12" s="238">
        <f>D12*C12</f>
        <v>85</v>
      </c>
      <c r="F12" s="239">
        <f>E12*1.15</f>
        <v>97.74999999999999</v>
      </c>
      <c r="G12" s="275">
        <f>F12</f>
        <v>97.74999999999999</v>
      </c>
      <c r="H12" s="275"/>
      <c r="I12" s="240"/>
      <c r="J12" s="275"/>
      <c r="K12" s="276"/>
    </row>
    <row r="13" spans="1:11" ht="15.75" thickBot="1">
      <c r="A13" s="241" t="s">
        <v>123</v>
      </c>
      <c r="B13" s="257" t="s">
        <v>122</v>
      </c>
      <c r="C13" s="243">
        <v>175</v>
      </c>
      <c r="D13" s="244">
        <v>1</v>
      </c>
      <c r="E13" s="245">
        <f>D13*C13</f>
        <v>175</v>
      </c>
      <c r="F13" s="246">
        <f>E13*1.15</f>
        <v>201.24999999999997</v>
      </c>
      <c r="G13" s="277">
        <f>F13</f>
        <v>201.24999999999997</v>
      </c>
      <c r="H13" s="277"/>
      <c r="I13" s="247"/>
      <c r="J13" s="277"/>
      <c r="K13" s="278"/>
    </row>
    <row r="14" spans="1:11" ht="15.75" thickBot="1">
      <c r="A14" s="258" t="s">
        <v>101</v>
      </c>
      <c r="B14" s="259" t="s">
        <v>100</v>
      </c>
      <c r="C14" s="260">
        <v>150</v>
      </c>
      <c r="D14" s="261">
        <v>1</v>
      </c>
      <c r="E14" s="262">
        <f>D14*C14</f>
        <v>150</v>
      </c>
      <c r="F14" s="263">
        <f>E14*1.15</f>
        <v>172.5</v>
      </c>
      <c r="G14" s="283">
        <f>F14</f>
        <v>172.5</v>
      </c>
      <c r="H14" s="283"/>
      <c r="I14" s="264"/>
      <c r="J14" s="283"/>
      <c r="K14" s="284"/>
    </row>
    <row r="15" spans="1:11" ht="15">
      <c r="A15" s="226" t="s">
        <v>99</v>
      </c>
      <c r="B15" s="227" t="s">
        <v>96</v>
      </c>
      <c r="C15" s="228">
        <v>150</v>
      </c>
      <c r="D15" s="229">
        <v>3</v>
      </c>
      <c r="E15" s="230">
        <f>D15*C15</f>
        <v>450</v>
      </c>
      <c r="F15" s="231">
        <f>E15*1.15</f>
        <v>517.5</v>
      </c>
      <c r="G15" s="279"/>
      <c r="H15" s="279"/>
      <c r="I15" s="232"/>
      <c r="J15" s="279"/>
      <c r="K15" s="280"/>
    </row>
    <row r="16" spans="1:11" ht="15.75" thickBot="1">
      <c r="A16" s="213" t="s">
        <v>99</v>
      </c>
      <c r="B16" s="265" t="s">
        <v>100</v>
      </c>
      <c r="C16" s="215">
        <v>150</v>
      </c>
      <c r="D16" s="216">
        <v>3</v>
      </c>
      <c r="E16" s="217">
        <f>D16*C16</f>
        <v>450</v>
      </c>
      <c r="F16" s="218">
        <f>E16*1.15</f>
        <v>517.5</v>
      </c>
      <c r="G16" s="273">
        <f>F16+F15</f>
        <v>1035</v>
      </c>
      <c r="H16" s="273"/>
      <c r="I16" s="219"/>
      <c r="J16" s="273"/>
      <c r="K16" s="274"/>
    </row>
    <row r="17" spans="1:11" ht="15.75" thickBot="1">
      <c r="A17" s="258" t="s">
        <v>110</v>
      </c>
      <c r="B17" s="266" t="s">
        <v>109</v>
      </c>
      <c r="C17" s="260">
        <v>355</v>
      </c>
      <c r="D17" s="261">
        <v>3</v>
      </c>
      <c r="E17" s="262">
        <f>D17*C17</f>
        <v>1065</v>
      </c>
      <c r="F17" s="263">
        <f>E17*1.15</f>
        <v>1224.75</v>
      </c>
      <c r="G17" s="283">
        <f>F17</f>
        <v>1224.75</v>
      </c>
      <c r="H17" s="283"/>
      <c r="I17" s="264"/>
      <c r="J17" s="283"/>
      <c r="K17" s="284"/>
    </row>
    <row r="18" spans="1:11" ht="15">
      <c r="A18" s="226" t="s">
        <v>119</v>
      </c>
      <c r="B18" s="255" t="s">
        <v>120</v>
      </c>
      <c r="C18" s="228">
        <v>750</v>
      </c>
      <c r="D18" s="229">
        <v>1</v>
      </c>
      <c r="E18" s="230">
        <f>D18*C18</f>
        <v>750</v>
      </c>
      <c r="F18" s="231">
        <f>E18*1.15</f>
        <v>862.4999999999999</v>
      </c>
      <c r="G18" s="279"/>
      <c r="H18" s="279"/>
      <c r="I18" s="232"/>
      <c r="J18" s="279"/>
      <c r="K18" s="280"/>
    </row>
    <row r="19" spans="1:11" ht="15.75" thickBot="1">
      <c r="A19" s="213" t="s">
        <v>119</v>
      </c>
      <c r="B19" s="214" t="s">
        <v>121</v>
      </c>
      <c r="C19" s="215">
        <v>470</v>
      </c>
      <c r="D19" s="216">
        <v>1</v>
      </c>
      <c r="E19" s="217">
        <f>D19*C19</f>
        <v>470</v>
      </c>
      <c r="F19" s="218">
        <f>E19*1.15</f>
        <v>540.5</v>
      </c>
      <c r="G19" s="273">
        <f>F19+F18</f>
        <v>1403</v>
      </c>
      <c r="H19" s="273"/>
      <c r="I19" s="219"/>
      <c r="J19" s="273"/>
      <c r="K19" s="274"/>
    </row>
    <row r="20" spans="1:11" ht="15">
      <c r="A20" s="226" t="s">
        <v>6</v>
      </c>
      <c r="B20" s="255" t="s">
        <v>14</v>
      </c>
      <c r="C20" s="228">
        <v>150</v>
      </c>
      <c r="D20" s="229">
        <v>1</v>
      </c>
      <c r="E20" s="230">
        <f>D20*C20</f>
        <v>150</v>
      </c>
      <c r="F20" s="231">
        <f>E20*1.15</f>
        <v>172.5</v>
      </c>
      <c r="G20" s="279"/>
      <c r="H20" s="279"/>
      <c r="I20" s="232"/>
      <c r="J20" s="279"/>
      <c r="K20" s="280"/>
    </row>
    <row r="21" spans="1:11" ht="15">
      <c r="A21" s="212" t="s">
        <v>6</v>
      </c>
      <c r="B21" s="199" t="s">
        <v>96</v>
      </c>
      <c r="C21" s="200">
        <v>150</v>
      </c>
      <c r="D21" s="201">
        <v>2</v>
      </c>
      <c r="E21" s="202">
        <f>D21*C21</f>
        <v>300</v>
      </c>
      <c r="F21" s="203">
        <f>E21*1.15</f>
        <v>345</v>
      </c>
      <c r="G21" s="271"/>
      <c r="H21" s="271"/>
      <c r="I21" s="204"/>
      <c r="J21" s="271"/>
      <c r="K21" s="272"/>
    </row>
    <row r="22" spans="1:11" ht="15.75" thickBot="1">
      <c r="A22" s="213" t="s">
        <v>6</v>
      </c>
      <c r="B22" s="214" t="s">
        <v>129</v>
      </c>
      <c r="C22" s="215">
        <v>150</v>
      </c>
      <c r="D22" s="216">
        <v>2</v>
      </c>
      <c r="E22" s="217">
        <f>D22*C22</f>
        <v>300</v>
      </c>
      <c r="F22" s="218">
        <f>E22*1.15</f>
        <v>345</v>
      </c>
      <c r="G22" s="273">
        <f>F22+F21+F20</f>
        <v>862.5</v>
      </c>
      <c r="H22" s="273"/>
      <c r="I22" s="219"/>
      <c r="J22" s="273"/>
      <c r="K22" s="274"/>
    </row>
    <row r="23" spans="1:11" ht="15">
      <c r="A23" s="226" t="s">
        <v>57</v>
      </c>
      <c r="B23" s="255" t="s">
        <v>106</v>
      </c>
      <c r="C23" s="228">
        <v>750</v>
      </c>
      <c r="D23" s="229">
        <v>1</v>
      </c>
      <c r="E23" s="230">
        <f>D23*C23</f>
        <v>750</v>
      </c>
      <c r="F23" s="231">
        <f>E23*1.15</f>
        <v>862.4999999999999</v>
      </c>
      <c r="G23" s="279"/>
      <c r="H23" s="279"/>
      <c r="I23" s="232"/>
      <c r="J23" s="279"/>
      <c r="K23" s="280"/>
    </row>
    <row r="24" spans="1:11" ht="15">
      <c r="A24" s="212" t="s">
        <v>57</v>
      </c>
      <c r="B24" s="205" t="s">
        <v>107</v>
      </c>
      <c r="C24" s="200">
        <v>250</v>
      </c>
      <c r="D24" s="201">
        <v>1</v>
      </c>
      <c r="E24" s="202">
        <f>D24*C24</f>
        <v>250</v>
      </c>
      <c r="F24" s="203">
        <f>E24*1.15</f>
        <v>287.5</v>
      </c>
      <c r="G24" s="271"/>
      <c r="H24" s="271"/>
      <c r="I24" s="204"/>
      <c r="J24" s="271"/>
      <c r="K24" s="272"/>
    </row>
    <row r="25" spans="1:11" ht="15.75" thickBot="1">
      <c r="A25" s="213" t="s">
        <v>57</v>
      </c>
      <c r="B25" s="214" t="s">
        <v>108</v>
      </c>
      <c r="C25" s="215">
        <v>68</v>
      </c>
      <c r="D25" s="216">
        <v>1</v>
      </c>
      <c r="E25" s="217">
        <f>D25*C25</f>
        <v>68</v>
      </c>
      <c r="F25" s="218">
        <f>E25*1.15</f>
        <v>78.19999999999999</v>
      </c>
      <c r="G25" s="273">
        <f>F25+F24+F23</f>
        <v>1228.1999999999998</v>
      </c>
      <c r="H25" s="273"/>
      <c r="I25" s="219"/>
      <c r="J25" s="273"/>
      <c r="K25" s="274"/>
    </row>
    <row r="26" spans="1:11" ht="15">
      <c r="A26" s="226" t="s">
        <v>124</v>
      </c>
      <c r="B26" s="255" t="s">
        <v>125</v>
      </c>
      <c r="C26" s="228">
        <v>750</v>
      </c>
      <c r="D26" s="229">
        <v>1</v>
      </c>
      <c r="E26" s="230">
        <f>D26*C26</f>
        <v>750</v>
      </c>
      <c r="F26" s="231">
        <f>E26*1.01</f>
        <v>757.5</v>
      </c>
      <c r="G26" s="279"/>
      <c r="H26" s="279"/>
      <c r="I26" s="232"/>
      <c r="J26" s="279"/>
      <c r="K26" s="280"/>
    </row>
    <row r="27" spans="1:11" ht="15.75" thickBot="1">
      <c r="A27" s="213" t="s">
        <v>124</v>
      </c>
      <c r="B27" s="214" t="s">
        <v>126</v>
      </c>
      <c r="C27" s="215">
        <v>750</v>
      </c>
      <c r="D27" s="216">
        <v>1</v>
      </c>
      <c r="E27" s="217">
        <f>D27*C27</f>
        <v>750</v>
      </c>
      <c r="F27" s="218">
        <f>E27*1.01</f>
        <v>757.5</v>
      </c>
      <c r="G27" s="273">
        <f>F27+F26</f>
        <v>1515</v>
      </c>
      <c r="H27" s="273"/>
      <c r="I27" s="219"/>
      <c r="J27" s="273"/>
      <c r="K27" s="274"/>
    </row>
    <row r="28" spans="5:6" ht="12.75">
      <c r="E28" s="11">
        <f>SUM(E2:E27)</f>
        <v>11598</v>
      </c>
      <c r="F28" s="11"/>
    </row>
    <row r="31" ht="12.75">
      <c r="E31" s="14"/>
    </row>
    <row r="32" ht="12.75">
      <c r="F32" s="11"/>
    </row>
  </sheetData>
  <sheetProtection/>
  <autoFilter ref="A1:B3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pane ySplit="1" topLeftCell="BM29" activePane="bottomLeft" state="frozen"/>
      <selection pane="topLeft" activeCell="E30" sqref="E30"/>
      <selection pane="bottomLeft" activeCell="B61" sqref="B61"/>
    </sheetView>
  </sheetViews>
  <sheetFormatPr defaultColWidth="9.140625" defaultRowHeight="15"/>
  <cols>
    <col min="1" max="1" width="18.421875" style="2" customWidth="1"/>
    <col min="2" max="2" width="70.28125" style="2" customWidth="1"/>
    <col min="3" max="3" width="10.57421875" style="17" customWidth="1"/>
    <col min="4" max="4" width="10.57421875" style="9" customWidth="1"/>
    <col min="5" max="5" width="9.57421875" style="11" bestFit="1" customWidth="1"/>
    <col min="6" max="6" width="9.140625" style="10" customWidth="1"/>
    <col min="7" max="7" width="9.140625" style="115" customWidth="1"/>
    <col min="8" max="8" width="9.28125" style="12" bestFit="1" customWidth="1"/>
    <col min="9" max="9" width="9.140625" style="13" customWidth="1"/>
    <col min="10" max="10" width="9.140625" style="12" customWidth="1"/>
    <col min="11" max="11" width="9.140625" style="9" customWidth="1"/>
    <col min="12" max="16384" width="9.140625" style="2" customWidth="1"/>
  </cols>
  <sheetData>
    <row r="1" spans="1:11" ht="13.5" thickBot="1">
      <c r="A1" s="3" t="s">
        <v>10</v>
      </c>
      <c r="B1" s="1" t="s">
        <v>0</v>
      </c>
      <c r="C1" s="16" t="s">
        <v>1</v>
      </c>
      <c r="D1" s="15" t="s">
        <v>11</v>
      </c>
      <c r="E1" s="5" t="s">
        <v>2</v>
      </c>
      <c r="F1" s="4" t="s">
        <v>3</v>
      </c>
      <c r="G1" s="103" t="s">
        <v>7</v>
      </c>
      <c r="H1" s="6" t="s">
        <v>8</v>
      </c>
      <c r="I1" s="7" t="s">
        <v>9</v>
      </c>
      <c r="J1" s="6" t="s">
        <v>4</v>
      </c>
      <c r="K1" s="8" t="s">
        <v>5</v>
      </c>
    </row>
    <row r="2" spans="1:11" ht="15">
      <c r="A2" s="76" t="s">
        <v>29</v>
      </c>
      <c r="B2" s="188" t="s">
        <v>27</v>
      </c>
      <c r="C2" s="64">
        <v>220</v>
      </c>
      <c r="D2" s="65">
        <v>1</v>
      </c>
      <c r="E2" s="66">
        <f aca="true" t="shared" si="0" ref="E2:E33">D2*C2</f>
        <v>220</v>
      </c>
      <c r="F2" s="82">
        <f aca="true" t="shared" si="1" ref="F2:F12">E2*1.15</f>
        <v>252.99999999999997</v>
      </c>
      <c r="G2" s="104"/>
      <c r="H2" s="67"/>
      <c r="I2" s="68"/>
      <c r="J2" s="67"/>
      <c r="K2" s="69"/>
    </row>
    <row r="3" spans="1:12" ht="15.75" thickBot="1">
      <c r="A3" s="77" t="s">
        <v>29</v>
      </c>
      <c r="B3" s="189" t="s">
        <v>28</v>
      </c>
      <c r="C3" s="70">
        <v>220</v>
      </c>
      <c r="D3" s="71">
        <v>1</v>
      </c>
      <c r="E3" s="72">
        <f t="shared" si="0"/>
        <v>220</v>
      </c>
      <c r="F3" s="83">
        <f t="shared" si="1"/>
        <v>252.99999999999997</v>
      </c>
      <c r="G3" s="105">
        <f>F3+F2</f>
        <v>505.99999999999994</v>
      </c>
      <c r="H3" s="73">
        <v>29.9</v>
      </c>
      <c r="I3" s="74">
        <f>H3+G3</f>
        <v>535.9</v>
      </c>
      <c r="J3" s="73">
        <v>506</v>
      </c>
      <c r="K3" s="148">
        <f>I3-J3</f>
        <v>29.899999999999977</v>
      </c>
      <c r="L3" s="2" t="s">
        <v>89</v>
      </c>
    </row>
    <row r="4" spans="1:11" ht="15">
      <c r="A4" s="75" t="s">
        <v>59</v>
      </c>
      <c r="B4" s="188" t="s">
        <v>60</v>
      </c>
      <c r="C4" s="19">
        <v>123</v>
      </c>
      <c r="D4" s="22">
        <v>1</v>
      </c>
      <c r="E4" s="23">
        <f t="shared" si="0"/>
        <v>123</v>
      </c>
      <c r="F4" s="94">
        <f t="shared" si="1"/>
        <v>141.45</v>
      </c>
      <c r="G4" s="106"/>
      <c r="H4" s="24"/>
      <c r="I4" s="25"/>
      <c r="J4" s="24"/>
      <c r="K4" s="55"/>
    </row>
    <row r="5" spans="1:11" ht="15">
      <c r="A5" s="90" t="s">
        <v>59</v>
      </c>
      <c r="B5" s="190" t="s">
        <v>61</v>
      </c>
      <c r="C5" s="18">
        <v>87</v>
      </c>
      <c r="D5" s="50">
        <v>1</v>
      </c>
      <c r="E5" s="51">
        <f t="shared" si="0"/>
        <v>87</v>
      </c>
      <c r="F5" s="91">
        <f t="shared" si="1"/>
        <v>100.05</v>
      </c>
      <c r="G5" s="107"/>
      <c r="H5" s="52"/>
      <c r="I5" s="53"/>
      <c r="J5" s="52"/>
      <c r="K5" s="56"/>
    </row>
    <row r="6" spans="1:11" ht="15">
      <c r="A6" s="90" t="s">
        <v>59</v>
      </c>
      <c r="B6" s="190" t="s">
        <v>62</v>
      </c>
      <c r="C6" s="18">
        <v>87</v>
      </c>
      <c r="D6" s="50">
        <v>1</v>
      </c>
      <c r="E6" s="51">
        <f t="shared" si="0"/>
        <v>87</v>
      </c>
      <c r="F6" s="91">
        <f t="shared" si="1"/>
        <v>100.05</v>
      </c>
      <c r="G6" s="107"/>
      <c r="H6" s="52"/>
      <c r="I6" s="53"/>
      <c r="J6" s="52"/>
      <c r="K6" s="56"/>
    </row>
    <row r="7" spans="1:11" ht="15">
      <c r="A7" s="90" t="s">
        <v>59</v>
      </c>
      <c r="B7" s="190" t="s">
        <v>63</v>
      </c>
      <c r="C7" s="18">
        <v>87</v>
      </c>
      <c r="D7" s="50">
        <v>1</v>
      </c>
      <c r="E7" s="51">
        <f t="shared" si="0"/>
        <v>87</v>
      </c>
      <c r="F7" s="91">
        <f t="shared" si="1"/>
        <v>100.05</v>
      </c>
      <c r="G7" s="107"/>
      <c r="H7" s="52"/>
      <c r="I7" s="53"/>
      <c r="J7" s="52"/>
      <c r="K7" s="56"/>
    </row>
    <row r="8" spans="1:11" ht="15">
      <c r="A8" s="90" t="s">
        <v>59</v>
      </c>
      <c r="B8" s="190" t="s">
        <v>64</v>
      </c>
      <c r="C8" s="18">
        <v>47</v>
      </c>
      <c r="D8" s="50">
        <v>1</v>
      </c>
      <c r="E8" s="51">
        <f t="shared" si="0"/>
        <v>47</v>
      </c>
      <c r="F8" s="91">
        <f t="shared" si="1"/>
        <v>54.05</v>
      </c>
      <c r="G8" s="107"/>
      <c r="H8" s="52"/>
      <c r="I8" s="53"/>
      <c r="J8" s="52"/>
      <c r="K8" s="56"/>
    </row>
    <row r="9" spans="1:11" ht="15">
      <c r="A9" s="90" t="s">
        <v>59</v>
      </c>
      <c r="B9" s="190" t="s">
        <v>65</v>
      </c>
      <c r="C9" s="18">
        <v>47</v>
      </c>
      <c r="D9" s="50">
        <v>1</v>
      </c>
      <c r="E9" s="51">
        <f t="shared" si="0"/>
        <v>47</v>
      </c>
      <c r="F9" s="91">
        <f t="shared" si="1"/>
        <v>54.05</v>
      </c>
      <c r="G9" s="107"/>
      <c r="H9" s="52"/>
      <c r="I9" s="53"/>
      <c r="J9" s="52"/>
      <c r="K9" s="56"/>
    </row>
    <row r="10" spans="1:11" ht="15">
      <c r="A10" s="90" t="s">
        <v>59</v>
      </c>
      <c r="B10" s="190" t="s">
        <v>19</v>
      </c>
      <c r="C10" s="18">
        <v>96</v>
      </c>
      <c r="D10" s="50">
        <v>1</v>
      </c>
      <c r="E10" s="51">
        <f t="shared" si="0"/>
        <v>96</v>
      </c>
      <c r="F10" s="91">
        <f t="shared" si="1"/>
        <v>110.39999999999999</v>
      </c>
      <c r="G10" s="107"/>
      <c r="H10" s="52"/>
      <c r="I10" s="53"/>
      <c r="J10" s="52"/>
      <c r="K10" s="56"/>
    </row>
    <row r="11" spans="1:11" ht="15">
      <c r="A11" s="90" t="s">
        <v>59</v>
      </c>
      <c r="B11" s="190" t="s">
        <v>66</v>
      </c>
      <c r="C11" s="18">
        <v>176</v>
      </c>
      <c r="D11" s="50">
        <v>1</v>
      </c>
      <c r="E11" s="51">
        <f t="shared" si="0"/>
        <v>176</v>
      </c>
      <c r="F11" s="91">
        <f t="shared" si="1"/>
        <v>202.39999999999998</v>
      </c>
      <c r="G11" s="107"/>
      <c r="H11" s="52"/>
      <c r="I11" s="53"/>
      <c r="J11" s="52"/>
      <c r="K11" s="56"/>
    </row>
    <row r="12" spans="1:11" ht="15">
      <c r="A12" s="90" t="s">
        <v>59</v>
      </c>
      <c r="B12" s="190" t="s">
        <v>67</v>
      </c>
      <c r="C12" s="18">
        <v>75</v>
      </c>
      <c r="D12" s="50">
        <v>1</v>
      </c>
      <c r="E12" s="51">
        <f t="shared" si="0"/>
        <v>75</v>
      </c>
      <c r="F12" s="91">
        <f t="shared" si="1"/>
        <v>86.25</v>
      </c>
      <c r="G12" s="107"/>
      <c r="H12" s="52"/>
      <c r="I12" s="53"/>
      <c r="J12" s="52"/>
      <c r="K12" s="56"/>
    </row>
    <row r="13" spans="1:11" ht="15">
      <c r="A13" s="90" t="s">
        <v>59</v>
      </c>
      <c r="B13" s="190" t="s">
        <v>68</v>
      </c>
      <c r="C13" s="18">
        <v>180</v>
      </c>
      <c r="D13" s="50">
        <v>1</v>
      </c>
      <c r="E13" s="51">
        <f t="shared" si="0"/>
        <v>180</v>
      </c>
      <c r="F13" s="91">
        <f>E13*1.01</f>
        <v>181.8</v>
      </c>
      <c r="G13" s="107"/>
      <c r="H13" s="52"/>
      <c r="I13" s="53"/>
      <c r="J13" s="52"/>
      <c r="K13" s="56"/>
    </row>
    <row r="14" spans="1:12" ht="15.75" thickBot="1">
      <c r="A14" s="26" t="s">
        <v>59</v>
      </c>
      <c r="B14" s="191" t="s">
        <v>69</v>
      </c>
      <c r="C14" s="20">
        <v>120</v>
      </c>
      <c r="D14" s="27">
        <v>1</v>
      </c>
      <c r="E14" s="28">
        <f t="shared" si="0"/>
        <v>120</v>
      </c>
      <c r="F14" s="92">
        <f>E14*1.15</f>
        <v>138</v>
      </c>
      <c r="G14" s="108">
        <f>SUM(F4:F14)</f>
        <v>1268.55</v>
      </c>
      <c r="H14" s="29">
        <v>76.5</v>
      </c>
      <c r="I14" s="30">
        <f>G14+H14</f>
        <v>1345.05</v>
      </c>
      <c r="J14" s="29">
        <v>1345</v>
      </c>
      <c r="K14" s="149">
        <f>I14-J14</f>
        <v>0.049999999999954525</v>
      </c>
      <c r="L14" s="2" t="s">
        <v>89</v>
      </c>
    </row>
    <row r="15" spans="1:11" ht="15">
      <c r="A15" s="78" t="s">
        <v>53</v>
      </c>
      <c r="B15" s="192" t="s">
        <v>74</v>
      </c>
      <c r="C15" s="40">
        <v>150</v>
      </c>
      <c r="D15" s="31">
        <v>1</v>
      </c>
      <c r="E15" s="32">
        <f t="shared" si="0"/>
        <v>150</v>
      </c>
      <c r="F15" s="84">
        <f>E15*1.15</f>
        <v>172.5</v>
      </c>
      <c r="G15" s="109"/>
      <c r="H15" s="33"/>
      <c r="I15" s="34"/>
      <c r="J15" s="33"/>
      <c r="K15" s="54"/>
    </row>
    <row r="16" spans="1:12" ht="15.75" thickBot="1">
      <c r="A16" s="79" t="s">
        <v>53</v>
      </c>
      <c r="B16" s="191" t="s">
        <v>75</v>
      </c>
      <c r="C16" s="35">
        <v>170</v>
      </c>
      <c r="D16" s="36">
        <v>1</v>
      </c>
      <c r="E16" s="37">
        <f t="shared" si="0"/>
        <v>170</v>
      </c>
      <c r="F16" s="85">
        <f>E16*1.15</f>
        <v>195.49999999999997</v>
      </c>
      <c r="G16" s="110">
        <f>F16+F15</f>
        <v>368</v>
      </c>
      <c r="H16" s="38">
        <v>21.8</v>
      </c>
      <c r="I16" s="39">
        <f>H16+G16</f>
        <v>389.8</v>
      </c>
      <c r="J16" s="38">
        <v>390</v>
      </c>
      <c r="K16" s="150">
        <f>I16-J16</f>
        <v>-0.19999999999998863</v>
      </c>
      <c r="L16" s="2" t="s">
        <v>80</v>
      </c>
    </row>
    <row r="17" spans="1:12" ht="15.75" thickBot="1">
      <c r="A17" s="58" t="s">
        <v>26</v>
      </c>
      <c r="B17" s="196" t="s">
        <v>14</v>
      </c>
      <c r="C17" s="59">
        <v>170</v>
      </c>
      <c r="D17" s="60">
        <v>2</v>
      </c>
      <c r="E17" s="61">
        <f t="shared" si="0"/>
        <v>340</v>
      </c>
      <c r="F17" s="93">
        <f>E17*1.15</f>
        <v>390.99999999999994</v>
      </c>
      <c r="G17" s="111">
        <f>F17</f>
        <v>390.99999999999994</v>
      </c>
      <c r="H17" s="62">
        <v>23.1</v>
      </c>
      <c r="I17" s="63">
        <f>G17+H17</f>
        <v>414.09999999999997</v>
      </c>
      <c r="J17" s="62">
        <v>391</v>
      </c>
      <c r="K17" s="162">
        <f>I17-J17</f>
        <v>23.099999999999966</v>
      </c>
      <c r="L17" s="2" t="s">
        <v>80</v>
      </c>
    </row>
    <row r="18" spans="1:11" ht="15">
      <c r="A18" s="78" t="s">
        <v>54</v>
      </c>
      <c r="B18" s="192" t="s">
        <v>30</v>
      </c>
      <c r="C18" s="40">
        <v>75</v>
      </c>
      <c r="D18" s="31">
        <v>1</v>
      </c>
      <c r="E18" s="32">
        <f t="shared" si="0"/>
        <v>75</v>
      </c>
      <c r="F18" s="84">
        <f>E18*1.15</f>
        <v>86.25</v>
      </c>
      <c r="G18" s="109"/>
      <c r="H18" s="33"/>
      <c r="I18" s="34"/>
      <c r="J18" s="33"/>
      <c r="K18" s="54"/>
    </row>
    <row r="19" spans="1:12" ht="15.75" thickBot="1">
      <c r="A19" s="79" t="s">
        <v>54</v>
      </c>
      <c r="B19" s="191" t="s">
        <v>35</v>
      </c>
      <c r="C19" s="35">
        <v>75</v>
      </c>
      <c r="D19" s="36">
        <v>1</v>
      </c>
      <c r="E19" s="37">
        <f t="shared" si="0"/>
        <v>75</v>
      </c>
      <c r="F19" s="85">
        <f>E19*1.01</f>
        <v>75.75</v>
      </c>
      <c r="G19" s="110">
        <f>F19+F18</f>
        <v>162</v>
      </c>
      <c r="H19" s="38">
        <v>10.2</v>
      </c>
      <c r="I19" s="39">
        <f>H19+G19</f>
        <v>172.2</v>
      </c>
      <c r="J19" s="38">
        <v>162</v>
      </c>
      <c r="K19" s="195">
        <f>I19-J19</f>
        <v>10.199999999999989</v>
      </c>
      <c r="L19" s="2" t="s">
        <v>80</v>
      </c>
    </row>
    <row r="20" spans="1:13" ht="15.75" thickBot="1">
      <c r="A20" s="58" t="s">
        <v>51</v>
      </c>
      <c r="B20" s="197" t="s">
        <v>25</v>
      </c>
      <c r="C20" s="59">
        <v>250</v>
      </c>
      <c r="D20" s="60">
        <v>1</v>
      </c>
      <c r="E20" s="61">
        <f t="shared" si="0"/>
        <v>250</v>
      </c>
      <c r="F20" s="93">
        <f aca="true" t="shared" si="2" ref="F20:F38">E20*1.15</f>
        <v>287.5</v>
      </c>
      <c r="G20" s="111">
        <f>F20</f>
        <v>287.5</v>
      </c>
      <c r="H20" s="62">
        <v>17</v>
      </c>
      <c r="I20" s="63">
        <f>H20+G20</f>
        <v>304.5</v>
      </c>
      <c r="J20" s="62">
        <v>287.5</v>
      </c>
      <c r="K20" s="162">
        <f>I20-J20</f>
        <v>17</v>
      </c>
      <c r="L20" s="2" t="s">
        <v>80</v>
      </c>
      <c r="M20" s="2" t="s">
        <v>88</v>
      </c>
    </row>
    <row r="21" spans="1:12" ht="15.75" thickBot="1">
      <c r="A21" s="80" t="s">
        <v>22</v>
      </c>
      <c r="B21" s="197" t="s">
        <v>30</v>
      </c>
      <c r="C21" s="41">
        <v>75</v>
      </c>
      <c r="D21" s="42">
        <v>2</v>
      </c>
      <c r="E21" s="43">
        <f t="shared" si="0"/>
        <v>150</v>
      </c>
      <c r="F21" s="86">
        <f t="shared" si="2"/>
        <v>172.5</v>
      </c>
      <c r="G21" s="112">
        <f>F21</f>
        <v>172.5</v>
      </c>
      <c r="H21" s="44">
        <v>10.2</v>
      </c>
      <c r="I21" s="45">
        <f>H21+G21</f>
        <v>182.7</v>
      </c>
      <c r="J21" s="44">
        <v>182.7</v>
      </c>
      <c r="K21" s="152">
        <f>I21-J21</f>
        <v>0</v>
      </c>
      <c r="L21" s="2" t="s">
        <v>80</v>
      </c>
    </row>
    <row r="22" spans="1:12" ht="15.75" thickBot="1">
      <c r="A22" s="58" t="s">
        <v>52</v>
      </c>
      <c r="B22" s="197" t="s">
        <v>47</v>
      </c>
      <c r="C22" s="59">
        <v>570</v>
      </c>
      <c r="D22" s="60">
        <v>1</v>
      </c>
      <c r="E22" s="61">
        <f t="shared" si="0"/>
        <v>570</v>
      </c>
      <c r="F22" s="93">
        <f t="shared" si="2"/>
        <v>655.5</v>
      </c>
      <c r="G22" s="111">
        <f>F22</f>
        <v>655.5</v>
      </c>
      <c r="H22" s="62">
        <v>38.8</v>
      </c>
      <c r="I22" s="63">
        <f>G22+H22</f>
        <v>694.3</v>
      </c>
      <c r="J22" s="62">
        <v>694</v>
      </c>
      <c r="K22" s="151">
        <f>I22-J22</f>
        <v>0.2999999999999545</v>
      </c>
      <c r="L22" s="2" t="s">
        <v>80</v>
      </c>
    </row>
    <row r="23" spans="1:12" ht="15.75" thickBot="1">
      <c r="A23" s="80" t="s">
        <v>17</v>
      </c>
      <c r="B23" s="197" t="s">
        <v>19</v>
      </c>
      <c r="C23" s="41">
        <v>96</v>
      </c>
      <c r="D23" s="42">
        <v>1</v>
      </c>
      <c r="E23" s="43">
        <f t="shared" si="0"/>
        <v>96</v>
      </c>
      <c r="F23" s="86">
        <f t="shared" si="2"/>
        <v>110.39999999999999</v>
      </c>
      <c r="G23" s="112">
        <f>F23</f>
        <v>110.39999999999999</v>
      </c>
      <c r="H23" s="44">
        <v>6.5</v>
      </c>
      <c r="I23" s="45">
        <f>G23+H23</f>
        <v>116.89999999999999</v>
      </c>
      <c r="J23" s="44">
        <v>111</v>
      </c>
      <c r="K23" s="152">
        <f>I23-J23</f>
        <v>5.8999999999999915</v>
      </c>
      <c r="L23" s="2" t="s">
        <v>80</v>
      </c>
    </row>
    <row r="24" spans="1:11" ht="15">
      <c r="A24" s="88" t="s">
        <v>50</v>
      </c>
      <c r="B24" s="192" t="s">
        <v>32</v>
      </c>
      <c r="C24" s="21">
        <v>85</v>
      </c>
      <c r="D24" s="46">
        <v>1</v>
      </c>
      <c r="E24" s="47">
        <f t="shared" si="0"/>
        <v>85</v>
      </c>
      <c r="F24" s="89">
        <f t="shared" si="2"/>
        <v>97.74999999999999</v>
      </c>
      <c r="G24" s="113"/>
      <c r="H24" s="48"/>
      <c r="I24" s="49"/>
      <c r="J24" s="48"/>
      <c r="K24" s="57"/>
    </row>
    <row r="25" spans="1:11" ht="15">
      <c r="A25" s="90" t="s">
        <v>50</v>
      </c>
      <c r="B25" s="190" t="s">
        <v>33</v>
      </c>
      <c r="C25" s="18">
        <v>47</v>
      </c>
      <c r="D25" s="50">
        <v>1</v>
      </c>
      <c r="E25" s="51">
        <f t="shared" si="0"/>
        <v>47</v>
      </c>
      <c r="F25" s="91">
        <f t="shared" si="2"/>
        <v>54.05</v>
      </c>
      <c r="G25" s="107"/>
      <c r="H25" s="52"/>
      <c r="I25" s="53"/>
      <c r="J25" s="52"/>
      <c r="K25" s="56"/>
    </row>
    <row r="26" spans="1:12" ht="15">
      <c r="A26" s="90" t="s">
        <v>50</v>
      </c>
      <c r="B26" s="190" t="s">
        <v>37</v>
      </c>
      <c r="C26" s="18">
        <v>55</v>
      </c>
      <c r="D26" s="50">
        <v>1</v>
      </c>
      <c r="E26" s="51">
        <f t="shared" si="0"/>
        <v>55</v>
      </c>
      <c r="F26" s="91">
        <f t="shared" si="2"/>
        <v>63.24999999999999</v>
      </c>
      <c r="G26" s="107"/>
      <c r="H26" s="52"/>
      <c r="I26" s="53"/>
      <c r="J26" s="52"/>
      <c r="K26" s="56"/>
      <c r="L26" s="2" t="s">
        <v>81</v>
      </c>
    </row>
    <row r="27" spans="1:11" ht="15">
      <c r="A27" s="90" t="s">
        <v>50</v>
      </c>
      <c r="B27" s="190" t="s">
        <v>38</v>
      </c>
      <c r="C27" s="18">
        <v>37</v>
      </c>
      <c r="D27" s="50">
        <v>1</v>
      </c>
      <c r="E27" s="51">
        <f t="shared" si="0"/>
        <v>37</v>
      </c>
      <c r="F27" s="91">
        <f t="shared" si="2"/>
        <v>42.55</v>
      </c>
      <c r="G27" s="107"/>
      <c r="H27" s="52"/>
      <c r="I27" s="53"/>
      <c r="J27" s="52"/>
      <c r="K27" s="56"/>
    </row>
    <row r="28" spans="1:11" ht="15.75" thickBot="1">
      <c r="A28" s="26" t="s">
        <v>50</v>
      </c>
      <c r="B28" s="191" t="s">
        <v>39</v>
      </c>
      <c r="C28" s="20">
        <v>47</v>
      </c>
      <c r="D28" s="27">
        <v>1</v>
      </c>
      <c r="E28" s="28">
        <f t="shared" si="0"/>
        <v>47</v>
      </c>
      <c r="F28" s="92">
        <f t="shared" si="2"/>
        <v>54.05</v>
      </c>
      <c r="G28" s="108">
        <f>SUM(F24:F28)</f>
        <v>311.65</v>
      </c>
      <c r="H28" s="29">
        <v>18.4</v>
      </c>
      <c r="I28" s="30">
        <f>G28+H28</f>
        <v>330.04999999999995</v>
      </c>
      <c r="J28" s="29">
        <v>330</v>
      </c>
      <c r="K28" s="149">
        <f>I28-J28</f>
        <v>0.049999999999954525</v>
      </c>
    </row>
    <row r="29" spans="1:12" ht="15.75" thickBot="1">
      <c r="A29" s="80" t="s">
        <v>20</v>
      </c>
      <c r="B29" s="197" t="s">
        <v>21</v>
      </c>
      <c r="C29" s="41">
        <v>170</v>
      </c>
      <c r="D29" s="42">
        <v>1</v>
      </c>
      <c r="E29" s="43">
        <f t="shared" si="0"/>
        <v>170</v>
      </c>
      <c r="F29" s="86">
        <f t="shared" si="2"/>
        <v>195.49999999999997</v>
      </c>
      <c r="G29" s="112">
        <f>F29</f>
        <v>195.49999999999997</v>
      </c>
      <c r="H29" s="44">
        <v>11.6</v>
      </c>
      <c r="I29" s="45">
        <f>G29+H29</f>
        <v>207.09999999999997</v>
      </c>
      <c r="J29" s="44">
        <v>207.1</v>
      </c>
      <c r="K29" s="152">
        <f>I29-J29</f>
        <v>0</v>
      </c>
      <c r="L29" s="2" t="s">
        <v>81</v>
      </c>
    </row>
    <row r="30" spans="1:11" ht="15">
      <c r="A30" s="88" t="s">
        <v>48</v>
      </c>
      <c r="B30" s="192" t="s">
        <v>31</v>
      </c>
      <c r="C30" s="21">
        <v>570</v>
      </c>
      <c r="D30" s="46">
        <v>1</v>
      </c>
      <c r="E30" s="47">
        <f t="shared" si="0"/>
        <v>570</v>
      </c>
      <c r="F30" s="89">
        <f t="shared" si="2"/>
        <v>655.5</v>
      </c>
      <c r="G30" s="113"/>
      <c r="H30" s="48"/>
      <c r="I30" s="49"/>
      <c r="J30" s="48"/>
      <c r="K30" s="57"/>
    </row>
    <row r="31" spans="1:12" ht="15.75" thickBot="1">
      <c r="A31" s="26" t="s">
        <v>48</v>
      </c>
      <c r="B31" s="191" t="s">
        <v>40</v>
      </c>
      <c r="C31" s="20">
        <v>570</v>
      </c>
      <c r="D31" s="27">
        <v>1</v>
      </c>
      <c r="E31" s="28">
        <f t="shared" si="0"/>
        <v>570</v>
      </c>
      <c r="F31" s="92">
        <f t="shared" si="2"/>
        <v>655.5</v>
      </c>
      <c r="G31" s="108">
        <f>F31+F30</f>
        <v>1311</v>
      </c>
      <c r="H31" s="29">
        <v>77.5</v>
      </c>
      <c r="I31" s="30">
        <f>G31+H31</f>
        <v>1388.5</v>
      </c>
      <c r="J31" s="29">
        <v>1389</v>
      </c>
      <c r="K31" s="149">
        <f>I31-J31</f>
        <v>-0.5</v>
      </c>
      <c r="L31" s="2" t="s">
        <v>80</v>
      </c>
    </row>
    <row r="32" spans="1:12" ht="15.75" thickBot="1">
      <c r="A32" s="80" t="s">
        <v>18</v>
      </c>
      <c r="B32" s="197" t="s">
        <v>42</v>
      </c>
      <c r="C32" s="41">
        <v>75</v>
      </c>
      <c r="D32" s="42">
        <v>1</v>
      </c>
      <c r="E32" s="43">
        <f t="shared" si="0"/>
        <v>75</v>
      </c>
      <c r="F32" s="86">
        <f t="shared" si="2"/>
        <v>86.25</v>
      </c>
      <c r="G32" s="112">
        <f>F32</f>
        <v>86.25</v>
      </c>
      <c r="H32" s="44">
        <v>5.1</v>
      </c>
      <c r="I32" s="45">
        <f>G32+H32</f>
        <v>91.35</v>
      </c>
      <c r="J32" s="44">
        <v>86.3</v>
      </c>
      <c r="K32" s="162">
        <f>I32-J32</f>
        <v>5.049999999999997</v>
      </c>
      <c r="L32" s="2" t="s">
        <v>90</v>
      </c>
    </row>
    <row r="33" spans="1:12" ht="15.75" thickBot="1">
      <c r="A33" s="58" t="s">
        <v>55</v>
      </c>
      <c r="B33" s="197" t="s">
        <v>36</v>
      </c>
      <c r="C33" s="59">
        <v>125</v>
      </c>
      <c r="D33" s="60">
        <v>1</v>
      </c>
      <c r="E33" s="61">
        <f t="shared" si="0"/>
        <v>125</v>
      </c>
      <c r="F33" s="93">
        <f t="shared" si="2"/>
        <v>143.75</v>
      </c>
      <c r="G33" s="111">
        <f>F33</f>
        <v>143.75</v>
      </c>
      <c r="H33" s="62">
        <v>8.5</v>
      </c>
      <c r="I33" s="63">
        <f>G33+H33</f>
        <v>152.25</v>
      </c>
      <c r="J33" s="62">
        <v>152.3</v>
      </c>
      <c r="K33" s="151">
        <f>I33-J33</f>
        <v>-0.05000000000001137</v>
      </c>
      <c r="L33" s="2" t="s">
        <v>81</v>
      </c>
    </row>
    <row r="34" spans="1:11" ht="15">
      <c r="A34" s="78" t="s">
        <v>56</v>
      </c>
      <c r="B34" s="192" t="s">
        <v>21</v>
      </c>
      <c r="C34" s="40">
        <v>170</v>
      </c>
      <c r="D34" s="31">
        <v>1</v>
      </c>
      <c r="E34" s="32">
        <f aca="true" t="shared" si="3" ref="E34:E56">D34*C34</f>
        <v>170</v>
      </c>
      <c r="F34" s="84">
        <f t="shared" si="2"/>
        <v>195.49999999999997</v>
      </c>
      <c r="G34" s="109"/>
      <c r="H34" s="33"/>
      <c r="I34" s="34"/>
      <c r="J34" s="33"/>
      <c r="K34" s="54"/>
    </row>
    <row r="35" spans="1:12" ht="15.75" thickBot="1">
      <c r="A35" s="77" t="s">
        <v>56</v>
      </c>
      <c r="B35" s="189" t="s">
        <v>13</v>
      </c>
      <c r="C35" s="70">
        <v>170</v>
      </c>
      <c r="D35" s="71">
        <v>1</v>
      </c>
      <c r="E35" s="72">
        <f t="shared" si="3"/>
        <v>170</v>
      </c>
      <c r="F35" s="83">
        <f t="shared" si="2"/>
        <v>195.49999999999997</v>
      </c>
      <c r="G35" s="105">
        <f>F35+F34</f>
        <v>390.99999999999994</v>
      </c>
      <c r="H35" s="73">
        <v>23.1</v>
      </c>
      <c r="I35" s="74">
        <f>G35+H35</f>
        <v>414.09999999999997</v>
      </c>
      <c r="J35" s="73">
        <v>391</v>
      </c>
      <c r="K35" s="193">
        <f>I35-J35</f>
        <v>23.099999999999966</v>
      </c>
      <c r="L35" s="2" t="s">
        <v>80</v>
      </c>
    </row>
    <row r="36" spans="1:11" ht="15">
      <c r="A36" s="116" t="s">
        <v>78</v>
      </c>
      <c r="B36" s="188" t="s">
        <v>76</v>
      </c>
      <c r="C36" s="19">
        <v>175</v>
      </c>
      <c r="D36" s="22">
        <v>2</v>
      </c>
      <c r="E36" s="23">
        <f t="shared" si="3"/>
        <v>350</v>
      </c>
      <c r="F36" s="94">
        <f t="shared" si="2"/>
        <v>402.49999999999994</v>
      </c>
      <c r="G36" s="106"/>
      <c r="H36" s="24"/>
      <c r="I36" s="25"/>
      <c r="J36" s="24"/>
      <c r="K36" s="55"/>
    </row>
    <row r="37" spans="1:12" ht="15.75" thickBot="1">
      <c r="A37" s="117" t="s">
        <v>78</v>
      </c>
      <c r="B37" s="189" t="s">
        <v>77</v>
      </c>
      <c r="C37" s="118">
        <v>175</v>
      </c>
      <c r="D37" s="119">
        <v>2</v>
      </c>
      <c r="E37" s="120">
        <f t="shared" si="3"/>
        <v>350</v>
      </c>
      <c r="F37" s="121">
        <f t="shared" si="2"/>
        <v>402.49999999999994</v>
      </c>
      <c r="G37" s="122">
        <f>F37+F36</f>
        <v>804.9999999999999</v>
      </c>
      <c r="H37" s="123">
        <v>47.6</v>
      </c>
      <c r="I37" s="124">
        <f>G37+H37</f>
        <v>852.5999999999999</v>
      </c>
      <c r="J37" s="123">
        <v>852.6</v>
      </c>
      <c r="K37" s="125">
        <f aca="true" t="shared" si="4" ref="K37:K43">I37-J37</f>
        <v>0</v>
      </c>
      <c r="L37" s="2" t="s">
        <v>91</v>
      </c>
    </row>
    <row r="38" spans="1:12" ht="15.75" thickBot="1">
      <c r="A38" s="126" t="s">
        <v>79</v>
      </c>
      <c r="B38" s="198" t="s">
        <v>19</v>
      </c>
      <c r="C38" s="127">
        <v>96</v>
      </c>
      <c r="D38" s="128">
        <v>2</v>
      </c>
      <c r="E38" s="129">
        <f t="shared" si="3"/>
        <v>192</v>
      </c>
      <c r="F38" s="130">
        <f t="shared" si="2"/>
        <v>220.79999999999998</v>
      </c>
      <c r="G38" s="131">
        <f>F38</f>
        <v>220.79999999999998</v>
      </c>
      <c r="H38" s="132">
        <v>13</v>
      </c>
      <c r="I38" s="133">
        <f>H38+G38</f>
        <v>233.79999999999998</v>
      </c>
      <c r="J38" s="132">
        <v>234</v>
      </c>
      <c r="K38" s="134">
        <f t="shared" si="4"/>
        <v>-0.20000000000001705</v>
      </c>
      <c r="L38" s="2" t="s">
        <v>89</v>
      </c>
    </row>
    <row r="39" spans="1:13" ht="15.75" thickBot="1">
      <c r="A39" s="135" t="s">
        <v>82</v>
      </c>
      <c r="B39" s="176" t="s">
        <v>23</v>
      </c>
      <c r="C39" s="136">
        <v>180</v>
      </c>
      <c r="D39" s="137">
        <v>1</v>
      </c>
      <c r="E39" s="138">
        <f aca="true" t="shared" si="5" ref="E39:E46">D39*C39</f>
        <v>180</v>
      </c>
      <c r="F39" s="139">
        <f aca="true" t="shared" si="6" ref="F39:F56">E39*1.15</f>
        <v>206.99999999999997</v>
      </c>
      <c r="G39" s="140">
        <f aca="true" t="shared" si="7" ref="G39:G50">F39</f>
        <v>206.99999999999997</v>
      </c>
      <c r="H39" s="141">
        <v>12.2</v>
      </c>
      <c r="I39" s="142">
        <f>G39+H39</f>
        <v>219.19999999999996</v>
      </c>
      <c r="J39" s="141">
        <v>207</v>
      </c>
      <c r="K39" s="163">
        <f t="shared" si="4"/>
        <v>12.19999999999996</v>
      </c>
      <c r="L39" s="2" t="s">
        <v>80</v>
      </c>
      <c r="M39" s="2" t="s">
        <v>88</v>
      </c>
    </row>
    <row r="40" spans="1:12" ht="15.75" thickBot="1">
      <c r="A40" s="146" t="s">
        <v>83</v>
      </c>
      <c r="B40" s="198" t="s">
        <v>12</v>
      </c>
      <c r="C40" s="127">
        <v>570</v>
      </c>
      <c r="D40" s="128">
        <v>1</v>
      </c>
      <c r="E40" s="129">
        <f t="shared" si="5"/>
        <v>570</v>
      </c>
      <c r="F40" s="130">
        <f t="shared" si="6"/>
        <v>655.5</v>
      </c>
      <c r="G40" s="131">
        <f t="shared" si="7"/>
        <v>655.5</v>
      </c>
      <c r="H40" s="132">
        <v>38.8</v>
      </c>
      <c r="I40" s="133">
        <f>G40+H40</f>
        <v>694.3</v>
      </c>
      <c r="J40" s="132">
        <v>694</v>
      </c>
      <c r="K40" s="134">
        <f t="shared" si="4"/>
        <v>0.2999999999999545</v>
      </c>
      <c r="L40" s="2" t="s">
        <v>89</v>
      </c>
    </row>
    <row r="41" spans="1:12" ht="15.75" thickBot="1">
      <c r="A41" s="135" t="s">
        <v>84</v>
      </c>
      <c r="B41" s="176" t="s">
        <v>16</v>
      </c>
      <c r="C41" s="136">
        <v>170</v>
      </c>
      <c r="D41" s="137">
        <v>1</v>
      </c>
      <c r="E41" s="138">
        <f t="shared" si="5"/>
        <v>170</v>
      </c>
      <c r="F41" s="139">
        <f t="shared" si="6"/>
        <v>195.49999999999997</v>
      </c>
      <c r="G41" s="140">
        <f t="shared" si="7"/>
        <v>195.49999999999997</v>
      </c>
      <c r="H41" s="141">
        <v>11.6</v>
      </c>
      <c r="I41" s="142">
        <f>H41+G41</f>
        <v>207.09999999999997</v>
      </c>
      <c r="J41" s="141">
        <v>207</v>
      </c>
      <c r="K41" s="143">
        <f t="shared" si="4"/>
        <v>0.0999999999999659</v>
      </c>
      <c r="L41" s="2" t="s">
        <v>80</v>
      </c>
    </row>
    <row r="42" spans="1:12" ht="15.75" thickBot="1">
      <c r="A42" s="147" t="s">
        <v>85</v>
      </c>
      <c r="B42" s="189" t="s">
        <v>70</v>
      </c>
      <c r="C42" s="70">
        <v>170</v>
      </c>
      <c r="D42" s="71">
        <v>1</v>
      </c>
      <c r="E42" s="72">
        <f t="shared" si="5"/>
        <v>170</v>
      </c>
      <c r="F42" s="83">
        <f t="shared" si="6"/>
        <v>195.49999999999997</v>
      </c>
      <c r="G42" s="105">
        <f t="shared" si="7"/>
        <v>195.49999999999997</v>
      </c>
      <c r="H42" s="144">
        <v>11.6</v>
      </c>
      <c r="I42" s="145">
        <f>H42+G42</f>
        <v>207.09999999999997</v>
      </c>
      <c r="J42" s="144">
        <v>196</v>
      </c>
      <c r="K42" s="194">
        <f t="shared" si="4"/>
        <v>11.099999999999966</v>
      </c>
      <c r="L42" s="2" t="s">
        <v>80</v>
      </c>
    </row>
    <row r="43" spans="1:12" ht="15.75" thickBot="1">
      <c r="A43" s="153" t="s">
        <v>86</v>
      </c>
      <c r="B43" s="198" t="s">
        <v>87</v>
      </c>
      <c r="C43" s="154">
        <v>175</v>
      </c>
      <c r="D43" s="155">
        <v>1</v>
      </c>
      <c r="E43" s="156">
        <f t="shared" si="5"/>
        <v>175</v>
      </c>
      <c r="F43" s="157">
        <f t="shared" si="6"/>
        <v>201.24999999999997</v>
      </c>
      <c r="G43" s="158">
        <f t="shared" si="7"/>
        <v>201.24999999999997</v>
      </c>
      <c r="H43" s="159">
        <v>11.9</v>
      </c>
      <c r="I43" s="160">
        <f aca="true" t="shared" si="8" ref="I43:I50">G43+H43</f>
        <v>213.14999999999998</v>
      </c>
      <c r="J43" s="159">
        <v>213</v>
      </c>
      <c r="K43" s="161">
        <f t="shared" si="4"/>
        <v>0.14999999999997726</v>
      </c>
      <c r="L43" s="2" t="s">
        <v>80</v>
      </c>
    </row>
    <row r="44" spans="1:11" ht="15">
      <c r="A44" s="173" t="s">
        <v>93</v>
      </c>
      <c r="B44" s="188" t="s">
        <v>24</v>
      </c>
      <c r="C44" s="64">
        <v>170</v>
      </c>
      <c r="D44" s="65">
        <v>1</v>
      </c>
      <c r="E44" s="66">
        <f t="shared" si="5"/>
        <v>170</v>
      </c>
      <c r="F44" s="82">
        <f t="shared" si="6"/>
        <v>195.49999999999997</v>
      </c>
      <c r="G44" s="104">
        <f t="shared" si="7"/>
        <v>195.49999999999997</v>
      </c>
      <c r="H44" s="67">
        <f aca="true" t="shared" si="9" ref="H44:H50">E44*0.068</f>
        <v>11.56</v>
      </c>
      <c r="I44" s="68">
        <f t="shared" si="8"/>
        <v>207.05999999999997</v>
      </c>
      <c r="J44" s="67">
        <v>207</v>
      </c>
      <c r="K44" s="174"/>
    </row>
    <row r="45" spans="1:12" ht="15.75" thickBot="1">
      <c r="A45" s="175" t="s">
        <v>93</v>
      </c>
      <c r="B45" s="189" t="s">
        <v>71</v>
      </c>
      <c r="C45" s="70">
        <v>99</v>
      </c>
      <c r="D45" s="71">
        <v>1</v>
      </c>
      <c r="E45" s="72">
        <f t="shared" si="5"/>
        <v>99</v>
      </c>
      <c r="F45" s="83">
        <f t="shared" si="6"/>
        <v>113.85</v>
      </c>
      <c r="G45" s="105">
        <f t="shared" si="7"/>
        <v>113.85</v>
      </c>
      <c r="H45" s="73">
        <f t="shared" si="9"/>
        <v>6.732</v>
      </c>
      <c r="I45" s="74">
        <f t="shared" si="8"/>
        <v>120.582</v>
      </c>
      <c r="J45" s="73">
        <v>120</v>
      </c>
      <c r="K45" s="148"/>
      <c r="L45" s="2" t="s">
        <v>80</v>
      </c>
    </row>
    <row r="46" spans="1:11" ht="15.75" thickBot="1">
      <c r="A46" s="135" t="s">
        <v>94</v>
      </c>
      <c r="B46" s="176" t="s">
        <v>72</v>
      </c>
      <c r="C46" s="136">
        <v>175</v>
      </c>
      <c r="D46" s="137">
        <v>1</v>
      </c>
      <c r="E46" s="138">
        <f t="shared" si="5"/>
        <v>175</v>
      </c>
      <c r="F46" s="139">
        <f t="shared" si="6"/>
        <v>201.24999999999997</v>
      </c>
      <c r="G46" s="140">
        <f t="shared" si="7"/>
        <v>201.24999999999997</v>
      </c>
      <c r="H46" s="141">
        <f>E46*0.068</f>
        <v>11.9</v>
      </c>
      <c r="I46" s="142">
        <f>G46+H46</f>
        <v>213.14999999999998</v>
      </c>
      <c r="J46" s="141"/>
      <c r="K46" s="143"/>
    </row>
    <row r="47" spans="1:11" ht="15">
      <c r="A47" s="164" t="s">
        <v>6</v>
      </c>
      <c r="B47" s="165" t="s">
        <v>34</v>
      </c>
      <c r="C47" s="166">
        <v>170</v>
      </c>
      <c r="D47" s="167">
        <v>1</v>
      </c>
      <c r="E47" s="168">
        <f t="shared" si="3"/>
        <v>170</v>
      </c>
      <c r="F47" s="169">
        <f>E47*1.01</f>
        <v>171.7</v>
      </c>
      <c r="G47" s="183">
        <f>E47*1.15</f>
        <v>195.49999999999997</v>
      </c>
      <c r="H47" s="170">
        <f t="shared" si="9"/>
        <v>11.56</v>
      </c>
      <c r="I47" s="171">
        <f t="shared" si="8"/>
        <v>207.05999999999997</v>
      </c>
      <c r="J47" s="170"/>
      <c r="K47" s="172"/>
    </row>
    <row r="48" spans="1:11" ht="15">
      <c r="A48" s="95" t="s">
        <v>6</v>
      </c>
      <c r="B48" s="81" t="s">
        <v>44</v>
      </c>
      <c r="C48" s="96">
        <v>129</v>
      </c>
      <c r="D48" s="97">
        <v>1</v>
      </c>
      <c r="E48" s="98">
        <f t="shared" si="3"/>
        <v>129</v>
      </c>
      <c r="F48" s="99">
        <f t="shared" si="6"/>
        <v>148.35</v>
      </c>
      <c r="G48" s="114">
        <f t="shared" si="7"/>
        <v>148.35</v>
      </c>
      <c r="H48" s="100">
        <f t="shared" si="9"/>
        <v>8.772</v>
      </c>
      <c r="I48" s="101">
        <f t="shared" si="8"/>
        <v>157.12199999999999</v>
      </c>
      <c r="J48" s="100"/>
      <c r="K48" s="102"/>
    </row>
    <row r="49" spans="1:11" ht="15">
      <c r="A49" s="95" t="s">
        <v>6</v>
      </c>
      <c r="B49" s="81" t="s">
        <v>45</v>
      </c>
      <c r="C49" s="96">
        <v>129</v>
      </c>
      <c r="D49" s="97">
        <v>1</v>
      </c>
      <c r="E49" s="98">
        <f t="shared" si="3"/>
        <v>129</v>
      </c>
      <c r="F49" s="99">
        <f t="shared" si="6"/>
        <v>148.35</v>
      </c>
      <c r="G49" s="114">
        <f t="shared" si="7"/>
        <v>148.35</v>
      </c>
      <c r="H49" s="100">
        <f t="shared" si="9"/>
        <v>8.772</v>
      </c>
      <c r="I49" s="101">
        <f t="shared" si="8"/>
        <v>157.12199999999999</v>
      </c>
      <c r="J49" s="100"/>
      <c r="K49" s="102"/>
    </row>
    <row r="50" spans="1:11" ht="15.75" thickBot="1">
      <c r="A50" s="177" t="s">
        <v>6</v>
      </c>
      <c r="B50" s="178" t="s">
        <v>34</v>
      </c>
      <c r="C50" s="179">
        <v>170</v>
      </c>
      <c r="D50" s="180">
        <v>1</v>
      </c>
      <c r="E50" s="181">
        <f t="shared" si="3"/>
        <v>170</v>
      </c>
      <c r="F50" s="182">
        <f t="shared" si="6"/>
        <v>195.49999999999997</v>
      </c>
      <c r="G50" s="183">
        <f t="shared" si="7"/>
        <v>195.49999999999997</v>
      </c>
      <c r="H50" s="184">
        <f t="shared" si="9"/>
        <v>11.56</v>
      </c>
      <c r="I50" s="185">
        <f t="shared" si="8"/>
        <v>207.05999999999997</v>
      </c>
      <c r="J50" s="184"/>
      <c r="K50" s="186"/>
    </row>
    <row r="51" spans="1:12" ht="15.75" thickBot="1">
      <c r="A51" s="187" t="s">
        <v>49</v>
      </c>
      <c r="B51" s="176" t="s">
        <v>41</v>
      </c>
      <c r="C51" s="136">
        <v>75</v>
      </c>
      <c r="D51" s="137">
        <v>1</v>
      </c>
      <c r="E51" s="138">
        <f t="shared" si="3"/>
        <v>75</v>
      </c>
      <c r="F51" s="139">
        <f t="shared" si="6"/>
        <v>86.25</v>
      </c>
      <c r="G51" s="140">
        <f>F51</f>
        <v>86.25</v>
      </c>
      <c r="H51" s="141">
        <v>5</v>
      </c>
      <c r="I51" s="142">
        <f>H51+G51</f>
        <v>91.25</v>
      </c>
      <c r="J51" s="141">
        <v>86.3</v>
      </c>
      <c r="K51" s="143">
        <f>I51-J51</f>
        <v>4.950000000000003</v>
      </c>
      <c r="L51" s="2" t="s">
        <v>81</v>
      </c>
    </row>
    <row r="52" spans="1:13" ht="15.75" thickBot="1">
      <c r="A52" s="87" t="s">
        <v>73</v>
      </c>
      <c r="B52" s="197" t="s">
        <v>15</v>
      </c>
      <c r="C52" s="41">
        <v>170</v>
      </c>
      <c r="D52" s="42">
        <v>1</v>
      </c>
      <c r="E52" s="43">
        <f t="shared" si="3"/>
        <v>170</v>
      </c>
      <c r="F52" s="86">
        <f t="shared" si="6"/>
        <v>195.49999999999997</v>
      </c>
      <c r="G52" s="112">
        <f>F52</f>
        <v>195.49999999999997</v>
      </c>
      <c r="H52" s="44">
        <v>11.6</v>
      </c>
      <c r="I52" s="45">
        <f>H52+G52</f>
        <v>207.09999999999997</v>
      </c>
      <c r="J52" s="44">
        <v>195.5</v>
      </c>
      <c r="K52" s="162">
        <f>I52-J52</f>
        <v>11.599999999999966</v>
      </c>
      <c r="L52" s="2" t="s">
        <v>92</v>
      </c>
      <c r="M52" s="2" t="s">
        <v>88</v>
      </c>
    </row>
    <row r="53" spans="1:11" ht="15">
      <c r="A53" s="88" t="s">
        <v>57</v>
      </c>
      <c r="B53" s="192" t="s">
        <v>43</v>
      </c>
      <c r="C53" s="21">
        <v>220</v>
      </c>
      <c r="D53" s="46">
        <v>1</v>
      </c>
      <c r="E53" s="47">
        <f t="shared" si="3"/>
        <v>220</v>
      </c>
      <c r="F53" s="89">
        <f t="shared" si="6"/>
        <v>252.99999999999997</v>
      </c>
      <c r="G53" s="113"/>
      <c r="H53" s="48"/>
      <c r="I53" s="49"/>
      <c r="J53" s="48"/>
      <c r="K53" s="57"/>
    </row>
    <row r="54" spans="1:11" ht="15">
      <c r="A54" s="90" t="s">
        <v>57</v>
      </c>
      <c r="B54" s="190" t="s">
        <v>44</v>
      </c>
      <c r="C54" s="18">
        <v>129</v>
      </c>
      <c r="D54" s="50">
        <v>1</v>
      </c>
      <c r="E54" s="51">
        <f t="shared" si="3"/>
        <v>129</v>
      </c>
      <c r="F54" s="91">
        <f t="shared" si="6"/>
        <v>148.35</v>
      </c>
      <c r="G54" s="107"/>
      <c r="H54" s="52"/>
      <c r="I54" s="53"/>
      <c r="J54" s="52"/>
      <c r="K54" s="56"/>
    </row>
    <row r="55" spans="1:11" ht="15">
      <c r="A55" s="90" t="s">
        <v>57</v>
      </c>
      <c r="B55" s="190" t="s">
        <v>46</v>
      </c>
      <c r="C55" s="18">
        <v>570</v>
      </c>
      <c r="D55" s="50">
        <v>1</v>
      </c>
      <c r="E55" s="51">
        <f t="shared" si="3"/>
        <v>570</v>
      </c>
      <c r="F55" s="91">
        <f t="shared" si="6"/>
        <v>655.5</v>
      </c>
      <c r="G55" s="107"/>
      <c r="H55" s="52"/>
      <c r="I55" s="53"/>
      <c r="J55" s="52"/>
      <c r="K55" s="56"/>
    </row>
    <row r="56" spans="1:12" ht="15.75" thickBot="1">
      <c r="A56" s="26" t="s">
        <v>57</v>
      </c>
      <c r="B56" s="191" t="s">
        <v>58</v>
      </c>
      <c r="C56" s="20">
        <v>175</v>
      </c>
      <c r="D56" s="27">
        <v>1</v>
      </c>
      <c r="E56" s="28">
        <f t="shared" si="3"/>
        <v>175</v>
      </c>
      <c r="F56" s="92">
        <f t="shared" si="6"/>
        <v>201.24999999999997</v>
      </c>
      <c r="G56" s="108">
        <f>SUM(F53:F56)</f>
        <v>1258.1</v>
      </c>
      <c r="H56" s="29">
        <v>74.4</v>
      </c>
      <c r="I56" s="30">
        <f>G56+H56</f>
        <v>1332.5</v>
      </c>
      <c r="J56" s="29">
        <v>1332.5</v>
      </c>
      <c r="K56" s="149">
        <f>I56-J56</f>
        <v>0</v>
      </c>
      <c r="L56" s="2" t="s">
        <v>81</v>
      </c>
    </row>
    <row r="57" spans="5:6" ht="12.75">
      <c r="E57" s="11">
        <f>SUM(E2:E56)</f>
        <v>10100</v>
      </c>
      <c r="F57" s="11"/>
    </row>
    <row r="60" ht="12.75">
      <c r="E60" s="14">
        <f>685/E57</f>
        <v>0.06782178217821783</v>
      </c>
    </row>
    <row r="61" ht="12.75">
      <c r="F61" s="11"/>
    </row>
  </sheetData>
  <sheetProtection/>
  <autoFilter ref="A1:B1060"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3" r:id="rId1"/>
  <rowBreaks count="1" manualBreakCount="1">
    <brk id="3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2017-04-17T01:49:46Z</cp:lastPrinted>
  <dcterms:created xsi:type="dcterms:W3CDTF">2013-05-05T15:17:57Z</dcterms:created>
  <dcterms:modified xsi:type="dcterms:W3CDTF">2018-05-13T14:58:46Z</dcterms:modified>
  <cp:category/>
  <cp:version/>
  <cp:contentType/>
  <cp:contentStatus/>
</cp:coreProperties>
</file>