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85" windowWidth="20775" windowHeight="11445" activeTab="0"/>
  </bookViews>
  <sheets>
    <sheet name="сп 21 сверка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<sst xmlns="http://schemas.openxmlformats.org/spreadsheetml/2006/main" count="59" uniqueCount="45">
  <si>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>ник</t>
  </si>
  <si>
    <t>арт</t>
  </si>
  <si>
    <t>к-во</t>
  </si>
  <si>
    <t>цена</t>
  </si>
  <si>
    <t>итого</t>
  </si>
  <si>
    <t xml:space="preserve">итого </t>
  </si>
  <si>
    <t>с орг</t>
  </si>
  <si>
    <t>Мадам Ирен</t>
  </si>
  <si>
    <t>2533/5 Odeon Light</t>
  </si>
  <si>
    <t>Omea</t>
  </si>
  <si>
    <t>2133/1T   Odeon Light син металлик Н/лампа E27 60W Ixar</t>
  </si>
  <si>
    <t>Жабуся</t>
  </si>
  <si>
    <t>SVETRESURS 357-501-01</t>
  </si>
  <si>
    <t>МаМаринка</t>
  </si>
  <si>
    <t>2509/1   Odeon Light хром/белый Подвес  E14 60W Eridan</t>
  </si>
  <si>
    <t>ОлесяФ</t>
  </si>
  <si>
    <t>2206/3   Odeon Light венге/хрусталь Подвес G9 3*40W Allen</t>
  </si>
  <si>
    <t>2248/3W   Odeon Light хром/хрусталь IP44 Бра с выкл G9 3*40W Tori</t>
  </si>
  <si>
    <t>102478 Norrsundet Св-к для ванной IP 44</t>
  </si>
  <si>
    <t>Novotech 369550</t>
  </si>
  <si>
    <t>Novotech 369766</t>
  </si>
  <si>
    <t>Novotech 369429</t>
  </si>
  <si>
    <t>Novotech 369104</t>
  </si>
  <si>
    <t>Novotech 369101</t>
  </si>
  <si>
    <t>Novotech 369431</t>
  </si>
  <si>
    <t>Натали))</t>
  </si>
  <si>
    <t>102047_MS</t>
  </si>
  <si>
    <t>LяLя_Я</t>
  </si>
  <si>
    <t>CL932012</t>
  </si>
  <si>
    <t>Дюдюка Барбидокская</t>
  </si>
  <si>
    <t>2440/4C Odeon Light синий Люстра потолочн E27 4*60W Aircy</t>
  </si>
  <si>
    <t>Bright</t>
  </si>
  <si>
    <t>580-725-02</t>
  </si>
  <si>
    <t>СибМаринка</t>
  </si>
  <si>
    <t>2006/4C</t>
  </si>
  <si>
    <t>2401/2C -</t>
  </si>
  <si>
    <t>5026-31</t>
  </si>
  <si>
    <t>48324 - Globo</t>
  </si>
  <si>
    <t>CL931112 - CitiLux</t>
  </si>
  <si>
    <t>CL934312 - CitiLux</t>
  </si>
  <si>
    <t>сдано</t>
  </si>
  <si>
    <t>тр в кг</t>
  </si>
  <si>
    <t>тр</t>
  </si>
  <si>
    <t>долг</t>
  </si>
  <si>
    <t>ногуся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</si>
</sst>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9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8"/>
      <color indexed="18"/>
      <name val="Cambria"/>
      <family val="0"/>
    </font>
    <font>
      <b/>
      <sz val="15"/>
      <color indexed="18"/>
      <name val="Calibri"/>
      <family val="0"/>
    </font>
    <font>
      <b/>
      <sz val="13"/>
      <color indexed="18"/>
      <name val="Calibri"/>
      <family val="0"/>
    </font>
    <font>
      <b/>
      <sz val="11"/>
      <color indexed="18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16"/>
      <name val="Calibri"/>
      <family val="0"/>
    </font>
    <font>
      <sz val="11"/>
      <color indexed="18"/>
      <name val="Calibri"/>
      <family val="0"/>
    </font>
    <font>
      <b/>
      <sz val="11"/>
      <color indexed="8"/>
      <name val="Calibri"/>
      <family val="0"/>
    </font>
    <font>
      <b/>
      <sz val="11"/>
      <color indexed="13"/>
      <name val="Calibri"/>
      <family val="0"/>
    </font>
    <font>
      <sz val="11"/>
      <color indexed="13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1"/>
      <color indexed="9"/>
      <name val="Calibri"/>
      <family val="0"/>
    </font>
    <font>
      <sz val="8"/>
      <color indexed="17"/>
      <name val="Courier"/>
      <family val="0"/>
    </font>
    <font>
      <sz val="12"/>
      <color indexed="8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7" fillId="2" borderId="0" applyNumberFormat="0" applyBorder="0" applyAlignment="0" applyProtection="0"/>
    <xf numFmtId="0" fontId="11" fillId="2" borderId="1" applyNumberFormat="0" applyAlignment="0" applyProtection="0"/>
    <xf numFmtId="0" fontId="13" fillId="11" borderId="2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2" borderId="1" applyNumberFormat="0" applyAlignment="0" applyProtection="0"/>
    <xf numFmtId="0" fontId="12" fillId="0" borderId="6" applyNumberFormat="0" applyFill="0" applyAlignment="0" applyProtection="0"/>
    <xf numFmtId="0" fontId="8" fillId="2" borderId="0" applyNumberFormat="0" applyBorder="0" applyAlignment="0" applyProtection="0"/>
    <xf numFmtId="0" fontId="0" fillId="3" borderId="7" applyNumberFormat="0" applyFont="0" applyAlignment="0" applyProtection="0"/>
    <xf numFmtId="0" fontId="10" fillId="2" borderId="8" applyNumberFormat="0" applyAlignment="0" applyProtection="0"/>
    <xf numFmtId="0" fontId="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wrapText="1"/>
    </xf>
    <xf numFmtId="0" fontId="0" fillId="5" borderId="0" xfId="0" applyFill="1" applyAlignment="1">
      <alignment wrapText="1"/>
    </xf>
    <xf numFmtId="0" fontId="0" fillId="0" borderId="10" xfId="0" applyBorder="1" applyAlignment="1">
      <alignment wrapText="1"/>
    </xf>
    <xf numFmtId="0" fontId="0" fillId="5" borderId="10" xfId="0" applyFill="1" applyBorder="1" applyAlignment="1">
      <alignment wrapText="1"/>
    </xf>
    <xf numFmtId="1" fontId="0" fillId="5" borderId="10" xfId="0" applyNumberFormat="1" applyFill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right" wrapText="1"/>
    </xf>
    <xf numFmtId="1" fontId="0" fillId="5" borderId="11" xfId="0" applyNumberFormat="1" applyFill="1" applyBorder="1" applyAlignment="1">
      <alignment wrapText="1"/>
    </xf>
    <xf numFmtId="1" fontId="0" fillId="0" borderId="11" xfId="0" applyNumberFormat="1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8" fillId="0" borderId="0" xfId="0" applyFont="1" applyAlignment="1">
      <alignment wrapText="1"/>
    </xf>
    <xf numFmtId="0" fontId="18" fillId="5" borderId="10" xfId="0" applyFont="1" applyFill="1" applyBorder="1" applyAlignment="1">
      <alignment wrapText="1"/>
    </xf>
    <xf numFmtId="0" fontId="18" fillId="0" borderId="13" xfId="0" applyFont="1" applyFill="1" applyBorder="1" applyAlignment="1">
      <alignment horizontal="left" wrapText="1"/>
    </xf>
    <xf numFmtId="0" fontId="18" fillId="2" borderId="0" xfId="0" applyFont="1" applyFill="1" applyAlignment="1">
      <alignment wrapText="1"/>
    </xf>
    <xf numFmtId="0" fontId="0" fillId="0" borderId="14" xfId="0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18" fillId="12" borderId="10" xfId="0" applyFont="1" applyFill="1" applyBorder="1" applyAlignment="1">
      <alignment horizontal="left" wrapText="1"/>
    </xf>
    <xf numFmtId="0" fontId="0" fillId="12" borderId="10" xfId="0" applyFont="1" applyFill="1" applyBorder="1" applyAlignment="1">
      <alignment horizontal="left" wrapText="1"/>
    </xf>
    <xf numFmtId="0" fontId="0" fillId="12" borderId="15" xfId="0" applyFill="1" applyBorder="1" applyAlignment="1">
      <alignment wrapText="1"/>
    </xf>
    <xf numFmtId="0" fontId="0" fillId="12" borderId="10" xfId="0" applyFill="1" applyBorder="1" applyAlignment="1">
      <alignment wrapText="1"/>
    </xf>
    <xf numFmtId="0" fontId="0" fillId="12" borderId="11" xfId="0" applyFill="1" applyBorder="1" applyAlignment="1">
      <alignment wrapText="1"/>
    </xf>
    <xf numFmtId="1" fontId="0" fillId="12" borderId="10" xfId="0" applyNumberFormat="1" applyFill="1" applyBorder="1" applyAlignment="1">
      <alignment wrapText="1"/>
    </xf>
    <xf numFmtId="0" fontId="0" fillId="12" borderId="0" xfId="0" applyFill="1" applyAlignment="1">
      <alignment wrapText="1"/>
    </xf>
    <xf numFmtId="0" fontId="18" fillId="12" borderId="10" xfId="0" applyFont="1" applyFill="1" applyBorder="1" applyAlignment="1">
      <alignment wrapText="1"/>
    </xf>
    <xf numFmtId="0" fontId="17" fillId="12" borderId="10" xfId="0" applyFont="1" applyFill="1" applyBorder="1" applyAlignment="1">
      <alignment wrapText="1"/>
    </xf>
    <xf numFmtId="1" fontId="0" fillId="12" borderId="11" xfId="0" applyNumberForma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pane ySplit="2" topLeftCell="BM3" activePane="bottomLeft" state="frozen"/>
      <selection pane="topLeft" activeCell="A1" sqref="A1"/>
      <selection pane="bottomLeft" activeCell="G36" sqref="G36"/>
    </sheetView>
  </sheetViews>
  <sheetFormatPr defaultColWidth="17.140625" defaultRowHeight="12.75" customHeight="1"/>
  <cols>
    <col min="1" max="1" width="17.140625" style="18" customWidth="1"/>
    <col min="3" max="3" width="9.00390625" style="0" customWidth="1"/>
    <col min="4" max="5" width="7.8515625" style="0" customWidth="1"/>
    <col min="6" max="6" width="8.00390625" style="0" customWidth="1"/>
    <col min="7" max="7" width="7.57421875" style="0" customWidth="1"/>
    <col min="8" max="8" width="8.421875" style="0" customWidth="1"/>
    <col min="9" max="9" width="8.28125" style="0" customWidth="1"/>
    <col min="10" max="10" width="9.00390625" style="0" customWidth="1"/>
    <col min="11" max="11" width="8.8515625" style="0" customWidth="1"/>
    <col min="15" max="15" width="17.140625" style="2" customWidth="1"/>
  </cols>
  <sheetData>
    <row r="1" spans="1:12" ht="12.75" customHeight="1">
      <c r="A1" s="18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2" t="s">
        <v>41</v>
      </c>
      <c r="I1" s="2" t="s">
        <v>42</v>
      </c>
      <c r="J1" t="s">
        <v>4</v>
      </c>
      <c r="K1" s="2" t="s">
        <v>40</v>
      </c>
      <c r="L1" s="2" t="s">
        <v>43</v>
      </c>
    </row>
    <row r="2" spans="1:15" s="1" customFormat="1" ht="20.25" customHeight="1">
      <c r="A2" s="19" t="s">
        <v>7</v>
      </c>
      <c r="B2" s="3" t="s">
        <v>8</v>
      </c>
      <c r="C2" s="3">
        <v>1</v>
      </c>
      <c r="D2" s="3">
        <v>4037</v>
      </c>
      <c r="E2" s="3">
        <f aca="true" t="shared" si="0" ref="E2:E24">C2*D2</f>
        <v>4037</v>
      </c>
      <c r="F2" s="3">
        <v>4037</v>
      </c>
      <c r="G2" s="13">
        <f>E2*1.15</f>
        <v>4642.549999999999</v>
      </c>
      <c r="H2" s="3">
        <v>5.1</v>
      </c>
      <c r="I2" s="3">
        <f>H2*70</f>
        <v>357</v>
      </c>
      <c r="J2" s="4">
        <f>I2+G2</f>
        <v>4999.549999999999</v>
      </c>
      <c r="K2" s="3">
        <v>4643</v>
      </c>
      <c r="L2" s="4">
        <f>J2-K2</f>
        <v>356.5499999999993</v>
      </c>
      <c r="O2" s="3"/>
    </row>
    <row r="3" spans="1:15" s="8" customFormat="1" ht="22.5" customHeight="1">
      <c r="A3" s="24" t="s">
        <v>9</v>
      </c>
      <c r="B3" s="9" t="s">
        <v>10</v>
      </c>
      <c r="C3" s="9">
        <v>2</v>
      </c>
      <c r="D3" s="9">
        <v>968</v>
      </c>
      <c r="E3" s="9">
        <f t="shared" si="0"/>
        <v>1936</v>
      </c>
      <c r="F3" s="9">
        <v>1936</v>
      </c>
      <c r="G3" s="14">
        <f>E3*1.15</f>
        <v>2226.3999999999996</v>
      </c>
      <c r="H3" s="9">
        <f>2*2.9</f>
        <v>5.8</v>
      </c>
      <c r="I3" s="9">
        <f aca="true" t="shared" si="1" ref="I3:I25">H3*70</f>
        <v>406</v>
      </c>
      <c r="J3" s="5">
        <f>I3+G3</f>
        <v>2632.3999999999996</v>
      </c>
      <c r="K3" s="9">
        <v>2226</v>
      </c>
      <c r="L3" s="5">
        <f aca="true" t="shared" si="2" ref="L3:L24">J3-K3</f>
        <v>406.39999999999964</v>
      </c>
      <c r="O3" s="9"/>
    </row>
    <row r="4" spans="1:15" s="1" customFormat="1" ht="23.25" customHeight="1">
      <c r="A4" s="19" t="s">
        <v>11</v>
      </c>
      <c r="B4" s="3" t="s">
        <v>12</v>
      </c>
      <c r="C4" s="3">
        <v>1</v>
      </c>
      <c r="D4" s="3">
        <v>837</v>
      </c>
      <c r="E4" s="3">
        <f t="shared" si="0"/>
        <v>837</v>
      </c>
      <c r="F4" s="3">
        <v>837</v>
      </c>
      <c r="G4" s="13">
        <f>E4*1.15</f>
        <v>962.55</v>
      </c>
      <c r="H4" s="3">
        <v>1</v>
      </c>
      <c r="I4" s="3">
        <f t="shared" si="1"/>
        <v>70</v>
      </c>
      <c r="J4" s="4">
        <f>I4+G4</f>
        <v>1032.55</v>
      </c>
      <c r="K4" s="3">
        <v>963</v>
      </c>
      <c r="L4" s="4">
        <f t="shared" si="2"/>
        <v>69.54999999999995</v>
      </c>
      <c r="O4" s="3"/>
    </row>
    <row r="5" spans="1:15" s="8" customFormat="1" ht="18.75" customHeight="1">
      <c r="A5" s="24" t="s">
        <v>13</v>
      </c>
      <c r="B5" s="9" t="s">
        <v>14</v>
      </c>
      <c r="C5" s="9">
        <v>4</v>
      </c>
      <c r="D5" s="9">
        <v>1116</v>
      </c>
      <c r="E5" s="9">
        <f t="shared" si="0"/>
        <v>4464</v>
      </c>
      <c r="F5" s="9">
        <v>4464</v>
      </c>
      <c r="G5" s="14">
        <f>E5*1.15</f>
        <v>5133.599999999999</v>
      </c>
      <c r="H5" s="9">
        <f>1.2*4</f>
        <v>4.8</v>
      </c>
      <c r="I5" s="9">
        <f t="shared" si="1"/>
        <v>336</v>
      </c>
      <c r="J5" s="5">
        <f>I5+G5</f>
        <v>5469.599999999999</v>
      </c>
      <c r="K5" s="9">
        <v>5134</v>
      </c>
      <c r="L5" s="5">
        <f t="shared" si="2"/>
        <v>335.59999999999945</v>
      </c>
      <c r="O5" s="9"/>
    </row>
    <row r="6" spans="1:15" s="1" customFormat="1" ht="12.75" customHeight="1">
      <c r="A6" s="19" t="s">
        <v>15</v>
      </c>
      <c r="B6" s="3" t="s">
        <v>16</v>
      </c>
      <c r="C6" s="3">
        <v>1</v>
      </c>
      <c r="D6" s="3">
        <v>4974</v>
      </c>
      <c r="E6" s="3">
        <f t="shared" si="0"/>
        <v>4974</v>
      </c>
      <c r="F6" s="3"/>
      <c r="G6" s="15"/>
      <c r="H6" s="3">
        <v>4.9</v>
      </c>
      <c r="I6" s="3">
        <f t="shared" si="1"/>
        <v>343</v>
      </c>
      <c r="J6" s="3"/>
      <c r="K6" s="3"/>
      <c r="L6" s="4">
        <f t="shared" si="2"/>
        <v>0</v>
      </c>
      <c r="O6" s="3"/>
    </row>
    <row r="7" spans="1:15" s="1" customFormat="1" ht="12.75" customHeight="1">
      <c r="A7" s="19" t="s">
        <v>15</v>
      </c>
      <c r="B7" s="3" t="s">
        <v>17</v>
      </c>
      <c r="C7" s="3">
        <v>1</v>
      </c>
      <c r="D7" s="3">
        <v>3853</v>
      </c>
      <c r="E7" s="3">
        <f t="shared" si="0"/>
        <v>3853</v>
      </c>
      <c r="F7" s="3"/>
      <c r="G7" s="15"/>
      <c r="H7" s="3">
        <v>3</v>
      </c>
      <c r="I7" s="3">
        <f t="shared" si="1"/>
        <v>210</v>
      </c>
      <c r="J7" s="3"/>
      <c r="K7" s="3"/>
      <c r="L7" s="4">
        <f t="shared" si="2"/>
        <v>0</v>
      </c>
      <c r="O7" s="3"/>
    </row>
    <row r="8" spans="1:15" s="1" customFormat="1" ht="12.75" customHeight="1">
      <c r="A8" s="19" t="s">
        <v>15</v>
      </c>
      <c r="B8" s="3" t="s">
        <v>18</v>
      </c>
      <c r="C8" s="3">
        <v>1</v>
      </c>
      <c r="D8" s="3">
        <v>1593</v>
      </c>
      <c r="E8" s="3">
        <f t="shared" si="0"/>
        <v>1593</v>
      </c>
      <c r="F8" s="3"/>
      <c r="G8" s="15"/>
      <c r="H8" s="3"/>
      <c r="I8" s="3">
        <f t="shared" si="1"/>
        <v>0</v>
      </c>
      <c r="J8" s="3"/>
      <c r="K8" s="3"/>
      <c r="L8" s="4">
        <f t="shared" si="2"/>
        <v>0</v>
      </c>
      <c r="O8" s="3"/>
    </row>
    <row r="9" spans="1:15" s="1" customFormat="1" ht="12.75" customHeight="1">
      <c r="A9" s="19" t="s">
        <v>15</v>
      </c>
      <c r="B9" s="3" t="s">
        <v>19</v>
      </c>
      <c r="C9" s="3">
        <v>10</v>
      </c>
      <c r="D9" s="3">
        <v>456</v>
      </c>
      <c r="E9" s="3">
        <f t="shared" si="0"/>
        <v>4560</v>
      </c>
      <c r="F9" s="3"/>
      <c r="G9" s="15"/>
      <c r="H9" s="3">
        <v>3</v>
      </c>
      <c r="I9" s="3">
        <f t="shared" si="1"/>
        <v>210</v>
      </c>
      <c r="J9" s="3"/>
      <c r="K9" s="3"/>
      <c r="L9" s="4">
        <f t="shared" si="2"/>
        <v>0</v>
      </c>
      <c r="O9" s="3"/>
    </row>
    <row r="10" spans="1:15" s="1" customFormat="1" ht="12.75" customHeight="1">
      <c r="A10" s="19" t="s">
        <v>15</v>
      </c>
      <c r="B10" s="3" t="s">
        <v>20</v>
      </c>
      <c r="C10" s="3">
        <v>7</v>
      </c>
      <c r="D10" s="3">
        <v>447</v>
      </c>
      <c r="E10" s="3">
        <f t="shared" si="0"/>
        <v>3129</v>
      </c>
      <c r="F10" s="3"/>
      <c r="G10" s="15"/>
      <c r="H10" s="3">
        <v>2.8</v>
      </c>
      <c r="I10" s="3">
        <f t="shared" si="1"/>
        <v>196</v>
      </c>
      <c r="J10" s="3"/>
      <c r="K10" s="3"/>
      <c r="L10" s="4">
        <f t="shared" si="2"/>
        <v>0</v>
      </c>
      <c r="O10" s="3"/>
    </row>
    <row r="11" spans="1:15" s="1" customFormat="1" ht="12.75" customHeight="1">
      <c r="A11" s="19" t="s">
        <v>15</v>
      </c>
      <c r="B11" s="3" t="s">
        <v>21</v>
      </c>
      <c r="C11" s="3">
        <v>10</v>
      </c>
      <c r="D11" s="3">
        <v>87</v>
      </c>
      <c r="E11" s="3">
        <f t="shared" si="0"/>
        <v>870</v>
      </c>
      <c r="F11" s="3"/>
      <c r="G11" s="15"/>
      <c r="H11" s="3">
        <v>2</v>
      </c>
      <c r="I11" s="3">
        <f t="shared" si="1"/>
        <v>140</v>
      </c>
      <c r="J11" s="3"/>
      <c r="K11" s="3"/>
      <c r="L11" s="4">
        <f t="shared" si="2"/>
        <v>0</v>
      </c>
      <c r="O11" s="3"/>
    </row>
    <row r="12" spans="1:15" s="1" customFormat="1" ht="12.75" customHeight="1">
      <c r="A12" s="19" t="s">
        <v>15</v>
      </c>
      <c r="B12" s="3" t="s">
        <v>22</v>
      </c>
      <c r="C12" s="3">
        <v>11</v>
      </c>
      <c r="D12" s="3">
        <v>101</v>
      </c>
      <c r="E12" s="3">
        <f t="shared" si="0"/>
        <v>1111</v>
      </c>
      <c r="F12" s="3"/>
      <c r="G12" s="15"/>
      <c r="H12" s="3">
        <v>1.1</v>
      </c>
      <c r="I12" s="3">
        <f t="shared" si="1"/>
        <v>77</v>
      </c>
      <c r="J12" s="3"/>
      <c r="K12" s="3"/>
      <c r="L12" s="4">
        <f t="shared" si="2"/>
        <v>0</v>
      </c>
      <c r="O12" s="3"/>
    </row>
    <row r="13" spans="1:15" s="1" customFormat="1" ht="12.75" customHeight="1">
      <c r="A13" s="19" t="s">
        <v>15</v>
      </c>
      <c r="B13" s="3" t="s">
        <v>23</v>
      </c>
      <c r="C13" s="3">
        <v>3</v>
      </c>
      <c r="D13" s="3">
        <v>87</v>
      </c>
      <c r="E13" s="3">
        <f t="shared" si="0"/>
        <v>261</v>
      </c>
      <c r="F13" s="3"/>
      <c r="G13" s="15"/>
      <c r="H13" s="3">
        <v>0.6</v>
      </c>
      <c r="I13" s="3">
        <f t="shared" si="1"/>
        <v>42</v>
      </c>
      <c r="J13" s="3"/>
      <c r="K13" s="3"/>
      <c r="L13" s="4">
        <f t="shared" si="2"/>
        <v>0</v>
      </c>
      <c r="O13" s="3"/>
    </row>
    <row r="14" spans="1:15" s="1" customFormat="1" ht="12.75" customHeight="1">
      <c r="A14" s="19" t="s">
        <v>15</v>
      </c>
      <c r="B14" s="3" t="s">
        <v>24</v>
      </c>
      <c r="C14" s="3">
        <v>5</v>
      </c>
      <c r="D14" s="3">
        <v>92</v>
      </c>
      <c r="E14" s="3">
        <f t="shared" si="0"/>
        <v>460</v>
      </c>
      <c r="F14" s="3">
        <v>20811</v>
      </c>
      <c r="G14" s="15">
        <v>22892</v>
      </c>
      <c r="H14" s="3">
        <v>1</v>
      </c>
      <c r="I14" s="3">
        <f t="shared" si="1"/>
        <v>70</v>
      </c>
      <c r="J14" s="3">
        <f>1288+G14</f>
        <v>24180</v>
      </c>
      <c r="K14" s="3">
        <v>22892</v>
      </c>
      <c r="L14" s="4">
        <f t="shared" si="2"/>
        <v>1288</v>
      </c>
      <c r="O14" s="3"/>
    </row>
    <row r="15" spans="1:15" s="8" customFormat="1" ht="17.25" customHeight="1">
      <c r="A15" s="24" t="s">
        <v>25</v>
      </c>
      <c r="B15" s="9" t="s">
        <v>26</v>
      </c>
      <c r="C15" s="25">
        <v>2</v>
      </c>
      <c r="D15" s="9">
        <v>2839</v>
      </c>
      <c r="E15" s="9">
        <f t="shared" si="0"/>
        <v>5678</v>
      </c>
      <c r="F15" s="9">
        <v>5678</v>
      </c>
      <c r="G15" s="14">
        <f>F15*1.1</f>
        <v>6245.8</v>
      </c>
      <c r="H15" s="9">
        <v>4.4</v>
      </c>
      <c r="I15" s="9">
        <f t="shared" si="1"/>
        <v>308</v>
      </c>
      <c r="J15" s="5">
        <f>I15+G15</f>
        <v>6553.8</v>
      </c>
      <c r="K15" s="9">
        <v>6242</v>
      </c>
      <c r="L15" s="5">
        <f t="shared" si="2"/>
        <v>311.8000000000002</v>
      </c>
      <c r="O15" s="9"/>
    </row>
    <row r="16" spans="1:15" s="33" customFormat="1" ht="24.75" customHeight="1">
      <c r="A16" s="27" t="s">
        <v>27</v>
      </c>
      <c r="B16" s="28" t="s">
        <v>28</v>
      </c>
      <c r="C16" s="29">
        <v>1</v>
      </c>
      <c r="D16" s="30">
        <v>1320</v>
      </c>
      <c r="E16" s="30">
        <f t="shared" si="0"/>
        <v>1320</v>
      </c>
      <c r="F16" s="30">
        <v>1320</v>
      </c>
      <c r="G16" s="31">
        <f>F16*1.15</f>
        <v>1517.9999999999998</v>
      </c>
      <c r="H16" s="30">
        <v>3.8</v>
      </c>
      <c r="I16" s="30">
        <f t="shared" si="1"/>
        <v>266</v>
      </c>
      <c r="J16" s="32">
        <f>I16+G16</f>
        <v>1783.9999999999998</v>
      </c>
      <c r="K16" s="30">
        <v>1518</v>
      </c>
      <c r="L16" s="32">
        <f t="shared" si="2"/>
        <v>265.9999999999998</v>
      </c>
      <c r="O16" s="30"/>
    </row>
    <row r="17" spans="1:15" s="8" customFormat="1" ht="32.25" customHeight="1">
      <c r="A17" s="23" t="s">
        <v>29</v>
      </c>
      <c r="B17" s="11" t="s">
        <v>30</v>
      </c>
      <c r="C17" s="22">
        <v>1</v>
      </c>
      <c r="D17" s="17">
        <v>2066</v>
      </c>
      <c r="E17" s="17">
        <f t="shared" si="0"/>
        <v>2066</v>
      </c>
      <c r="F17" s="17">
        <v>2066</v>
      </c>
      <c r="G17" s="14">
        <f>F17*1.15</f>
        <v>2375.8999999999996</v>
      </c>
      <c r="H17" s="9">
        <v>2.5</v>
      </c>
      <c r="I17" s="9">
        <f t="shared" si="1"/>
        <v>175</v>
      </c>
      <c r="J17" s="5">
        <f>I17+G17</f>
        <v>2550.8999999999996</v>
      </c>
      <c r="K17" s="9">
        <v>2376</v>
      </c>
      <c r="L17" s="5">
        <f t="shared" si="2"/>
        <v>174.89999999999964</v>
      </c>
      <c r="O17" s="9"/>
    </row>
    <row r="18" spans="1:15" s="33" customFormat="1" ht="21.75" customHeight="1">
      <c r="A18" s="34" t="s">
        <v>31</v>
      </c>
      <c r="B18" s="35" t="s">
        <v>32</v>
      </c>
      <c r="C18" s="29">
        <v>1</v>
      </c>
      <c r="D18" s="30">
        <v>2899</v>
      </c>
      <c r="E18" s="30">
        <f t="shared" si="0"/>
        <v>2899</v>
      </c>
      <c r="F18" s="30">
        <v>2899</v>
      </c>
      <c r="G18" s="36">
        <f>F18*1.15</f>
        <v>3333.85</v>
      </c>
      <c r="H18" s="30">
        <v>3.2</v>
      </c>
      <c r="I18" s="30">
        <f t="shared" si="1"/>
        <v>224</v>
      </c>
      <c r="J18" s="32">
        <f>I18+G18</f>
        <v>3557.85</v>
      </c>
      <c r="K18" s="30">
        <v>3334</v>
      </c>
      <c r="L18" s="32">
        <f t="shared" si="2"/>
        <v>223.8499999999999</v>
      </c>
      <c r="O18" s="30"/>
    </row>
    <row r="19" spans="1:15" s="8" customFormat="1" ht="12.75" customHeight="1" thickBot="1">
      <c r="A19" s="20" t="s">
        <v>33</v>
      </c>
      <c r="B19" s="26" t="s">
        <v>34</v>
      </c>
      <c r="C19" s="12">
        <v>1</v>
      </c>
      <c r="D19" s="9">
        <v>3724</v>
      </c>
      <c r="E19" s="9">
        <f t="shared" si="0"/>
        <v>3724</v>
      </c>
      <c r="F19" s="9"/>
      <c r="G19" s="16"/>
      <c r="H19" s="9">
        <v>4</v>
      </c>
      <c r="I19" s="9">
        <f t="shared" si="1"/>
        <v>280</v>
      </c>
      <c r="J19" s="9"/>
      <c r="K19" s="9"/>
      <c r="L19" s="5">
        <f t="shared" si="2"/>
        <v>0</v>
      </c>
      <c r="O19" s="9"/>
    </row>
    <row r="20" spans="1:15" s="8" customFormat="1" ht="12.75" customHeight="1" thickBot="1">
      <c r="A20" s="20" t="s">
        <v>33</v>
      </c>
      <c r="B20" s="11" t="s">
        <v>35</v>
      </c>
      <c r="C20" s="11">
        <v>1</v>
      </c>
      <c r="D20" s="9">
        <v>1485</v>
      </c>
      <c r="E20" s="9">
        <f t="shared" si="0"/>
        <v>1485</v>
      </c>
      <c r="F20" s="9"/>
      <c r="G20" s="16"/>
      <c r="H20" s="9">
        <v>1.9</v>
      </c>
      <c r="I20" s="9">
        <f t="shared" si="1"/>
        <v>133</v>
      </c>
      <c r="J20" s="9"/>
      <c r="K20" s="9"/>
      <c r="L20" s="5">
        <f t="shared" si="2"/>
        <v>0</v>
      </c>
      <c r="O20" s="9"/>
    </row>
    <row r="21" spans="1:15" s="8" customFormat="1" ht="12.75" customHeight="1" thickBot="1">
      <c r="A21" s="20" t="s">
        <v>33</v>
      </c>
      <c r="B21" s="11" t="s">
        <v>36</v>
      </c>
      <c r="C21" s="12">
        <v>2</v>
      </c>
      <c r="D21" s="9">
        <v>1033</v>
      </c>
      <c r="E21" s="9">
        <f t="shared" si="0"/>
        <v>2066</v>
      </c>
      <c r="F21" s="9"/>
      <c r="G21" s="16"/>
      <c r="H21" s="9">
        <v>2.8</v>
      </c>
      <c r="I21" s="9">
        <f t="shared" si="1"/>
        <v>196</v>
      </c>
      <c r="J21" s="9"/>
      <c r="K21" s="9"/>
      <c r="L21" s="5">
        <f t="shared" si="2"/>
        <v>0</v>
      </c>
      <c r="O21" s="9"/>
    </row>
    <row r="22" spans="1:15" s="8" customFormat="1" ht="12.75" customHeight="1" thickBot="1">
      <c r="A22" s="20" t="s">
        <v>33</v>
      </c>
      <c r="B22" s="11" t="s">
        <v>37</v>
      </c>
      <c r="C22" s="12">
        <v>1</v>
      </c>
      <c r="D22" s="9">
        <v>1070</v>
      </c>
      <c r="E22" s="9">
        <f t="shared" si="0"/>
        <v>1070</v>
      </c>
      <c r="F22" s="9"/>
      <c r="G22" s="16"/>
      <c r="H22" s="9">
        <v>1.2</v>
      </c>
      <c r="I22" s="9">
        <f t="shared" si="1"/>
        <v>84</v>
      </c>
      <c r="J22" s="9"/>
      <c r="K22" s="9"/>
      <c r="L22" s="5">
        <f t="shared" si="2"/>
        <v>0</v>
      </c>
      <c r="O22" s="9"/>
    </row>
    <row r="23" spans="1:15" s="8" customFormat="1" ht="12.75" customHeight="1" thickBot="1">
      <c r="A23" s="20" t="s">
        <v>33</v>
      </c>
      <c r="B23" s="11" t="s">
        <v>38</v>
      </c>
      <c r="C23" s="12">
        <v>1</v>
      </c>
      <c r="D23" s="9">
        <v>1651</v>
      </c>
      <c r="E23" s="9">
        <f t="shared" si="0"/>
        <v>1651</v>
      </c>
      <c r="F23" s="9"/>
      <c r="G23" s="16"/>
      <c r="H23" s="9">
        <v>3</v>
      </c>
      <c r="I23" s="9">
        <f t="shared" si="1"/>
        <v>210</v>
      </c>
      <c r="J23" s="9"/>
      <c r="K23" s="9"/>
      <c r="L23" s="5">
        <f t="shared" si="2"/>
        <v>0</v>
      </c>
      <c r="O23" s="9"/>
    </row>
    <row r="24" spans="1:15" s="8" customFormat="1" ht="27.75" customHeight="1" thickBot="1">
      <c r="A24" s="20" t="s">
        <v>33</v>
      </c>
      <c r="B24" s="11" t="s">
        <v>39</v>
      </c>
      <c r="C24" s="12">
        <v>1</v>
      </c>
      <c r="D24" s="9">
        <v>1803</v>
      </c>
      <c r="E24" s="9">
        <f t="shared" si="0"/>
        <v>1803</v>
      </c>
      <c r="F24" s="9">
        <v>11799</v>
      </c>
      <c r="G24" s="14">
        <f>F24*1.1</f>
        <v>12978.900000000001</v>
      </c>
      <c r="H24" s="9">
        <v>3.9</v>
      </c>
      <c r="I24" s="9">
        <f t="shared" si="1"/>
        <v>273</v>
      </c>
      <c r="J24" s="5">
        <f>1176+G24</f>
        <v>14154.900000000001</v>
      </c>
      <c r="K24" s="9">
        <v>13000</v>
      </c>
      <c r="L24" s="5">
        <f t="shared" si="2"/>
        <v>1154.9000000000015</v>
      </c>
      <c r="O24" s="9"/>
    </row>
    <row r="25" spans="1:15" s="7" customFormat="1" ht="12.75" customHeight="1">
      <c r="A25" s="21"/>
      <c r="B25" s="6"/>
      <c r="C25" s="6"/>
      <c r="D25" s="6"/>
      <c r="E25" s="6"/>
      <c r="F25" s="6"/>
      <c r="G25" s="10"/>
      <c r="H25" s="6"/>
      <c r="I25" s="3">
        <f t="shared" si="1"/>
        <v>0</v>
      </c>
      <c r="J25" s="6"/>
      <c r="K25" s="6"/>
      <c r="L25" s="6"/>
      <c r="O25" s="6"/>
    </row>
    <row r="26" spans="1:12" ht="12.75" customHeight="1">
      <c r="A26" s="18" t="s">
        <v>44</v>
      </c>
      <c r="H26">
        <v>0.2</v>
      </c>
      <c r="I26">
        <v>14</v>
      </c>
      <c r="L26">
        <v>14</v>
      </c>
    </row>
  </sheetData>
  <printOptions/>
  <pageMargins left="0.7" right="0.7" top="0.7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2014-01-05T07:48:05Z</cp:lastPrinted>
  <dcterms:created xsi:type="dcterms:W3CDTF">2014-01-05T10:47:56Z</dcterms:created>
  <dcterms:modified xsi:type="dcterms:W3CDTF">2014-01-05T10:47:56Z</dcterms:modified>
  <cp:category/>
  <cp:version/>
  <cp:contentType/>
  <cp:contentStatus/>
</cp:coreProperties>
</file>