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<sst xmlns="http://schemas.openxmlformats.org/spreadsheetml/2006/main" count="60" uniqueCount="40">
  <si>
    <t>светильник Cubic-LED 357015</t>
  </si>
  <si>
    <t>Врезной светильник Eye 369743 </t>
  </si>
  <si>
    <t>Врезной светильник Cubic 369514</t>
  </si>
  <si>
    <t> врезной Novotech 369880</t>
  </si>
  <si>
    <t>светильник Cliff 369548</t>
  </si>
  <si>
    <t>Classic 369700</t>
  </si>
  <si>
    <t>Бра Lino 2121/1W</t>
  </si>
  <si>
    <t>LSA-7910-01</t>
  </si>
  <si>
    <t>светильник Aqua 369308</t>
  </si>
  <si>
    <t> Бра Taili 2230/1W</t>
  </si>
  <si>
    <t>светильник Riga 226_Sonex</t>
  </si>
  <si>
    <t>Lido 2 LSQ-0101-02</t>
  </si>
  <si>
    <t>INFANTA ROSSO 002751_LS</t>
  </si>
  <si>
    <t> INFANTA AZZURO 002755_LS</t>
  </si>
  <si>
    <t>CL523521</t>
  </si>
  <si>
    <t>206-521-01 1</t>
  </si>
  <si>
    <t>lena_lena9498</t>
  </si>
  <si>
    <t>natacshka</t>
  </si>
  <si>
    <t>арт</t>
  </si>
  <si>
    <t>к-во</t>
  </si>
  <si>
    <t>Favourite 1342-6C</t>
  </si>
  <si>
    <t>LSL-7826-01</t>
  </si>
  <si>
    <t xml:space="preserve">сумма </t>
  </si>
  <si>
    <t xml:space="preserve">итого </t>
  </si>
  <si>
    <t xml:space="preserve">с орг </t>
  </si>
  <si>
    <t>марина1503</t>
  </si>
  <si>
    <t xml:space="preserve">2446/2 </t>
  </si>
  <si>
    <t>Эльберет</t>
  </si>
  <si>
    <t>Бра Blitz 1768-11</t>
  </si>
  <si>
    <t>Люстра Blitz 1768-23</t>
  </si>
  <si>
    <t>Beluchi</t>
  </si>
  <si>
    <t>2441/1W</t>
  </si>
  <si>
    <t>2441/1T</t>
  </si>
  <si>
    <t>2441/4C</t>
  </si>
  <si>
    <t>оплачено</t>
  </si>
  <si>
    <t>цена</t>
  </si>
  <si>
    <t>тр в кг</t>
  </si>
  <si>
    <t>итого</t>
  </si>
  <si>
    <t>долг</t>
  </si>
  <si>
    <t>тр(1кг=70р)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</si>
</sst>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sz val="9"/>
      <color indexed="8"/>
      <name val="Verdana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1" fontId="5" fillId="2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3" borderId="1" xfId="0" applyFill="1" applyBorder="1" applyAlignment="1">
      <alignment/>
    </xf>
    <xf numFmtId="0" fontId="5" fillId="3" borderId="1" xfId="0" applyFont="1" applyFill="1" applyBorder="1" applyAlignment="1">
      <alignment/>
    </xf>
    <xf numFmtId="0" fontId="0" fillId="3" borderId="0" xfId="0" applyFill="1" applyAlignment="1">
      <alignment/>
    </xf>
    <xf numFmtId="0" fontId="0" fillId="0" borderId="1" xfId="0" applyFill="1" applyBorder="1" applyAlignment="1">
      <alignment/>
    </xf>
    <xf numFmtId="0" fontId="0" fillId="3" borderId="2" xfId="0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left" wrapText="1" readingOrder="1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/>
    </xf>
    <xf numFmtId="0" fontId="0" fillId="0" borderId="0" xfId="0" applyFill="1" applyAlignment="1">
      <alignment/>
    </xf>
    <xf numFmtId="1" fontId="5" fillId="0" borderId="1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1" fontId="5" fillId="3" borderId="1" xfId="0" applyNumberFormat="1" applyFon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8"/>
  <sheetViews>
    <sheetView tabSelected="1" workbookViewId="0" topLeftCell="A1">
      <selection activeCell="N32" sqref="N32"/>
    </sheetView>
  </sheetViews>
  <sheetFormatPr defaultColWidth="9.140625" defaultRowHeight="12.75"/>
  <cols>
    <col min="1" max="1" width="12.7109375" style="0" customWidth="1"/>
    <col min="2" max="2" width="29.57421875" style="1" customWidth="1"/>
    <col min="3" max="3" width="6.57421875" style="0" customWidth="1"/>
    <col min="7" max="8" width="9.140625" style="12" customWidth="1"/>
    <col min="9" max="9" width="11.00390625" style="12" customWidth="1"/>
    <col min="10" max="10" width="9.140625" style="12" customWidth="1"/>
  </cols>
  <sheetData>
    <row r="2" spans="1:19" ht="12.75">
      <c r="A2" s="3"/>
      <c r="B2" s="4"/>
      <c r="C2" s="3"/>
      <c r="D2" s="3"/>
      <c r="E2" s="3"/>
      <c r="F2" s="3"/>
      <c r="G2" s="9"/>
      <c r="H2" s="9"/>
      <c r="I2" s="9"/>
      <c r="J2" s="9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3"/>
      <c r="B3" s="4" t="s">
        <v>18</v>
      </c>
      <c r="C3" s="3" t="s">
        <v>19</v>
      </c>
      <c r="D3" s="3" t="s">
        <v>35</v>
      </c>
      <c r="E3" s="3" t="s">
        <v>22</v>
      </c>
      <c r="F3" s="3" t="s">
        <v>23</v>
      </c>
      <c r="G3" s="9" t="s">
        <v>24</v>
      </c>
      <c r="H3" s="9" t="s">
        <v>36</v>
      </c>
      <c r="I3" s="9" t="s">
        <v>39</v>
      </c>
      <c r="J3" s="9" t="s">
        <v>37</v>
      </c>
      <c r="K3" s="3" t="s">
        <v>34</v>
      </c>
      <c r="L3" s="3" t="s">
        <v>38</v>
      </c>
      <c r="M3" s="3"/>
      <c r="N3" s="3"/>
      <c r="O3" s="3"/>
      <c r="P3" s="3"/>
      <c r="Q3" s="3"/>
      <c r="R3" s="3"/>
      <c r="S3" s="3"/>
    </row>
    <row r="4" spans="1:19" s="2" customFormat="1" ht="12.75">
      <c r="A4" s="5" t="s">
        <v>17</v>
      </c>
      <c r="B4" s="6" t="s">
        <v>0</v>
      </c>
      <c r="C4" s="7">
        <v>3</v>
      </c>
      <c r="D4" s="7">
        <v>541</v>
      </c>
      <c r="E4" s="7">
        <f>C4*D4</f>
        <v>1623</v>
      </c>
      <c r="F4" s="7"/>
      <c r="G4" s="10"/>
      <c r="H4" s="10">
        <f>3*0.5</f>
        <v>1.5</v>
      </c>
      <c r="I4" s="10">
        <f>H4*70</f>
        <v>105</v>
      </c>
      <c r="J4" s="10"/>
      <c r="K4" s="7"/>
      <c r="L4" s="7"/>
      <c r="M4" s="7"/>
      <c r="N4" s="7"/>
      <c r="O4" s="7"/>
      <c r="P4" s="7"/>
      <c r="Q4" s="7"/>
      <c r="R4" s="7"/>
      <c r="S4" s="7"/>
    </row>
    <row r="5" spans="1:19" s="2" customFormat="1" ht="23.25">
      <c r="A5" s="5" t="s">
        <v>17</v>
      </c>
      <c r="B5" s="6" t="s">
        <v>1</v>
      </c>
      <c r="C5" s="7">
        <v>5</v>
      </c>
      <c r="D5" s="7">
        <v>314</v>
      </c>
      <c r="E5" s="7">
        <f aca="true" t="shared" si="0" ref="E5:E28">C5*D5</f>
        <v>1570</v>
      </c>
      <c r="F5" s="7"/>
      <c r="G5" s="10"/>
      <c r="H5" s="10">
        <f>5*0.2</f>
        <v>1</v>
      </c>
      <c r="I5" s="10">
        <f aca="true" t="shared" si="1" ref="I5:I28">H5*70</f>
        <v>70</v>
      </c>
      <c r="J5" s="10"/>
      <c r="K5" s="7"/>
      <c r="L5" s="7"/>
      <c r="M5" s="7"/>
      <c r="N5" s="7"/>
      <c r="O5" s="7"/>
      <c r="P5" s="7"/>
      <c r="Q5" s="7"/>
      <c r="R5" s="7"/>
      <c r="S5" s="7"/>
    </row>
    <row r="6" spans="1:19" s="2" customFormat="1" ht="23.25">
      <c r="A6" s="5" t="s">
        <v>17</v>
      </c>
      <c r="B6" s="6" t="s">
        <v>2</v>
      </c>
      <c r="C6" s="7">
        <v>11</v>
      </c>
      <c r="D6" s="7">
        <v>337</v>
      </c>
      <c r="E6" s="7">
        <f t="shared" si="0"/>
        <v>3707</v>
      </c>
      <c r="F6" s="7"/>
      <c r="G6" s="10"/>
      <c r="H6" s="10">
        <f>11*0.3</f>
        <v>3.3</v>
      </c>
      <c r="I6" s="10">
        <f t="shared" si="1"/>
        <v>231</v>
      </c>
      <c r="J6" s="10"/>
      <c r="K6" s="7"/>
      <c r="L6" s="7"/>
      <c r="M6" s="7"/>
      <c r="N6" s="7"/>
      <c r="O6" s="7"/>
      <c r="P6" s="7"/>
      <c r="Q6" s="7"/>
      <c r="R6" s="7"/>
      <c r="S6" s="7"/>
    </row>
    <row r="7" spans="1:19" s="2" customFormat="1" ht="12.75">
      <c r="A7" s="5" t="s">
        <v>17</v>
      </c>
      <c r="B7" s="8" t="s">
        <v>3</v>
      </c>
      <c r="C7" s="7">
        <v>8</v>
      </c>
      <c r="D7" s="7">
        <v>554</v>
      </c>
      <c r="E7" s="7">
        <f t="shared" si="0"/>
        <v>4432</v>
      </c>
      <c r="F7" s="7"/>
      <c r="G7" s="10"/>
      <c r="H7" s="10">
        <f>8*0.2</f>
        <v>1.6</v>
      </c>
      <c r="I7" s="10">
        <f t="shared" si="1"/>
        <v>112</v>
      </c>
      <c r="J7" s="10"/>
      <c r="K7" s="7"/>
      <c r="L7" s="7"/>
      <c r="M7" s="7"/>
      <c r="N7" s="7"/>
      <c r="O7" s="7"/>
      <c r="P7" s="7"/>
      <c r="Q7" s="7"/>
      <c r="R7" s="7"/>
      <c r="S7" s="7"/>
    </row>
    <row r="8" spans="1:19" s="2" customFormat="1" ht="12.75">
      <c r="A8" s="5" t="s">
        <v>17</v>
      </c>
      <c r="B8" s="8" t="s">
        <v>4</v>
      </c>
      <c r="C8" s="7">
        <v>9</v>
      </c>
      <c r="D8" s="7">
        <v>350</v>
      </c>
      <c r="E8" s="7">
        <f t="shared" si="0"/>
        <v>3150</v>
      </c>
      <c r="F8" s="7"/>
      <c r="G8" s="10"/>
      <c r="H8" s="10">
        <f>9*0.2</f>
        <v>1.8</v>
      </c>
      <c r="I8" s="10">
        <f t="shared" si="1"/>
        <v>126</v>
      </c>
      <c r="J8" s="10"/>
      <c r="K8" s="7"/>
      <c r="L8" s="7"/>
      <c r="M8" s="7"/>
      <c r="N8" s="7"/>
      <c r="O8" s="7"/>
      <c r="P8" s="7"/>
      <c r="Q8" s="7"/>
      <c r="R8" s="7"/>
      <c r="S8" s="7"/>
    </row>
    <row r="9" spans="1:19" s="2" customFormat="1" ht="12.75">
      <c r="A9" s="5" t="s">
        <v>17</v>
      </c>
      <c r="B9" s="8" t="s">
        <v>5</v>
      </c>
      <c r="C9" s="7">
        <v>3</v>
      </c>
      <c r="D9" s="7">
        <v>37</v>
      </c>
      <c r="E9" s="7">
        <f t="shared" si="0"/>
        <v>111</v>
      </c>
      <c r="F9" s="7"/>
      <c r="G9" s="10"/>
      <c r="H9" s="10">
        <f>3*0.2</f>
        <v>0.6000000000000001</v>
      </c>
      <c r="I9" s="10">
        <f t="shared" si="1"/>
        <v>42.00000000000001</v>
      </c>
      <c r="J9" s="10"/>
      <c r="K9" s="7"/>
      <c r="L9" s="7"/>
      <c r="M9" s="7"/>
      <c r="N9" s="7"/>
      <c r="O9" s="7"/>
      <c r="P9" s="7"/>
      <c r="Q9" s="7"/>
      <c r="R9" s="7"/>
      <c r="S9" s="7"/>
    </row>
    <row r="10" spans="1:19" s="2" customFormat="1" ht="12.75">
      <c r="A10" s="5" t="s">
        <v>17</v>
      </c>
      <c r="B10" s="8" t="s">
        <v>6</v>
      </c>
      <c r="C10" s="7">
        <v>2</v>
      </c>
      <c r="D10" s="7">
        <v>1077</v>
      </c>
      <c r="E10" s="7">
        <f t="shared" si="0"/>
        <v>2154</v>
      </c>
      <c r="F10" s="7"/>
      <c r="G10" s="10"/>
      <c r="H10" s="10">
        <f>2*0.5</f>
        <v>1</v>
      </c>
      <c r="I10" s="10">
        <f t="shared" si="1"/>
        <v>70</v>
      </c>
      <c r="J10" s="10"/>
      <c r="K10" s="7"/>
      <c r="L10" s="7"/>
      <c r="M10" s="7"/>
      <c r="N10" s="7"/>
      <c r="O10" s="7"/>
      <c r="P10" s="7"/>
      <c r="Q10" s="7"/>
      <c r="R10" s="7"/>
      <c r="S10" s="7"/>
    </row>
    <row r="11" spans="1:19" s="2" customFormat="1" ht="12.75">
      <c r="A11" s="5" t="s">
        <v>17</v>
      </c>
      <c r="B11" s="8" t="s">
        <v>7</v>
      </c>
      <c r="C11" s="7">
        <v>2</v>
      </c>
      <c r="D11" s="7">
        <v>818</v>
      </c>
      <c r="E11" s="7">
        <f t="shared" si="0"/>
        <v>1636</v>
      </c>
      <c r="F11" s="7"/>
      <c r="G11" s="10"/>
      <c r="H11" s="10">
        <f>2*0.8</f>
        <v>1.6</v>
      </c>
      <c r="I11" s="10">
        <f t="shared" si="1"/>
        <v>112</v>
      </c>
      <c r="J11" s="10"/>
      <c r="K11" s="7"/>
      <c r="L11" s="7"/>
      <c r="M11" s="7"/>
      <c r="N11" s="7"/>
      <c r="O11" s="7"/>
      <c r="P11" s="7"/>
      <c r="Q11" s="7"/>
      <c r="R11" s="7"/>
      <c r="S11" s="7"/>
    </row>
    <row r="12" spans="1:19" s="2" customFormat="1" ht="12.75">
      <c r="A12" s="5" t="s">
        <v>17</v>
      </c>
      <c r="B12" s="8" t="s">
        <v>20</v>
      </c>
      <c r="C12" s="7">
        <v>5</v>
      </c>
      <c r="D12" s="7">
        <v>619</v>
      </c>
      <c r="E12" s="7">
        <f t="shared" si="0"/>
        <v>3095</v>
      </c>
      <c r="F12" s="7"/>
      <c r="G12" s="10"/>
      <c r="H12" s="10">
        <f>0.2*5</f>
        <v>1</v>
      </c>
      <c r="I12" s="10">
        <f t="shared" si="1"/>
        <v>70</v>
      </c>
      <c r="J12" s="10"/>
      <c r="K12" s="7"/>
      <c r="L12" s="7"/>
      <c r="M12" s="7"/>
      <c r="N12" s="7"/>
      <c r="O12" s="7"/>
      <c r="P12" s="7"/>
      <c r="Q12" s="7"/>
      <c r="R12" s="7"/>
      <c r="S12" s="7"/>
    </row>
    <row r="13" spans="1:19" s="2" customFormat="1" ht="12.75">
      <c r="A13" s="5" t="s">
        <v>17</v>
      </c>
      <c r="B13" s="8" t="s">
        <v>21</v>
      </c>
      <c r="C13" s="7">
        <v>3</v>
      </c>
      <c r="D13" s="7">
        <v>1217</v>
      </c>
      <c r="E13" s="7">
        <f t="shared" si="0"/>
        <v>3651</v>
      </c>
      <c r="F13" s="7"/>
      <c r="G13" s="10"/>
      <c r="H13" s="10">
        <f>3*1.4</f>
        <v>4.199999999999999</v>
      </c>
      <c r="I13" s="10">
        <f t="shared" si="1"/>
        <v>293.99999999999994</v>
      </c>
      <c r="J13" s="10"/>
      <c r="K13" s="7"/>
      <c r="L13" s="7"/>
      <c r="M13" s="7"/>
      <c r="N13" s="7"/>
      <c r="O13" s="7"/>
      <c r="P13" s="7"/>
      <c r="Q13" s="7"/>
      <c r="R13" s="7"/>
      <c r="S13" s="7"/>
    </row>
    <row r="14" spans="1:19" s="2" customFormat="1" ht="12.75">
      <c r="A14" s="5" t="s">
        <v>17</v>
      </c>
      <c r="B14" s="8" t="s">
        <v>8</v>
      </c>
      <c r="C14" s="7">
        <v>7</v>
      </c>
      <c r="D14" s="7">
        <v>266</v>
      </c>
      <c r="E14" s="7">
        <f t="shared" si="0"/>
        <v>1862</v>
      </c>
      <c r="F14" s="7"/>
      <c r="G14" s="10"/>
      <c r="H14" s="10">
        <f>0.2*7</f>
        <v>1.4000000000000001</v>
      </c>
      <c r="I14" s="10">
        <f t="shared" si="1"/>
        <v>98.00000000000001</v>
      </c>
      <c r="J14" s="10"/>
      <c r="K14" s="7"/>
      <c r="L14" s="7"/>
      <c r="M14" s="7"/>
      <c r="N14" s="7"/>
      <c r="O14" s="7"/>
      <c r="P14" s="7"/>
      <c r="Q14" s="7"/>
      <c r="R14" s="7"/>
      <c r="S14" s="7"/>
    </row>
    <row r="15" spans="1:19" s="2" customFormat="1" ht="12.75">
      <c r="A15" s="5" t="s">
        <v>17</v>
      </c>
      <c r="B15" s="8" t="s">
        <v>9</v>
      </c>
      <c r="C15" s="7">
        <v>1</v>
      </c>
      <c r="D15" s="7">
        <v>863</v>
      </c>
      <c r="E15" s="7">
        <f t="shared" si="0"/>
        <v>863</v>
      </c>
      <c r="F15" s="7"/>
      <c r="G15" s="10"/>
      <c r="H15" s="10">
        <v>0.6</v>
      </c>
      <c r="I15" s="10">
        <f t="shared" si="1"/>
        <v>42</v>
      </c>
      <c r="J15" s="10"/>
      <c r="K15" s="7"/>
      <c r="L15" s="7"/>
      <c r="M15" s="7"/>
      <c r="N15" s="7"/>
      <c r="O15" s="7"/>
      <c r="P15" s="7"/>
      <c r="Q15" s="7"/>
      <c r="R15" s="7"/>
      <c r="S15" s="7"/>
    </row>
    <row r="16" spans="1:19" s="2" customFormat="1" ht="12.75">
      <c r="A16" s="5" t="s">
        <v>17</v>
      </c>
      <c r="B16" s="8" t="s">
        <v>10</v>
      </c>
      <c r="C16" s="7">
        <v>2</v>
      </c>
      <c r="D16" s="7">
        <v>567</v>
      </c>
      <c r="E16" s="7">
        <f t="shared" si="0"/>
        <v>1134</v>
      </c>
      <c r="F16" s="7"/>
      <c r="G16" s="10"/>
      <c r="H16" s="10">
        <f>2*1.8</f>
        <v>3.6</v>
      </c>
      <c r="I16" s="10">
        <f t="shared" si="1"/>
        <v>252</v>
      </c>
      <c r="J16" s="10"/>
      <c r="K16" s="7"/>
      <c r="L16" s="7"/>
      <c r="M16" s="7"/>
      <c r="N16" s="7"/>
      <c r="O16" s="7"/>
      <c r="P16" s="7"/>
      <c r="Q16" s="7"/>
      <c r="R16" s="7"/>
      <c r="S16" s="7"/>
    </row>
    <row r="17" spans="1:19" s="2" customFormat="1" ht="12.75">
      <c r="A17" s="5" t="s">
        <v>17</v>
      </c>
      <c r="B17" s="8" t="s">
        <v>11</v>
      </c>
      <c r="C17" s="7">
        <v>1</v>
      </c>
      <c r="D17" s="7">
        <v>1309</v>
      </c>
      <c r="E17" s="7">
        <f t="shared" si="0"/>
        <v>1309</v>
      </c>
      <c r="F17" s="7"/>
      <c r="G17" s="10"/>
      <c r="H17" s="10">
        <v>0.5</v>
      </c>
      <c r="I17" s="10">
        <f t="shared" si="1"/>
        <v>35</v>
      </c>
      <c r="J17" s="10"/>
      <c r="K17" s="7"/>
      <c r="L17" s="7"/>
      <c r="M17" s="7"/>
      <c r="N17" s="7"/>
      <c r="O17" s="7"/>
      <c r="P17" s="7"/>
      <c r="Q17" s="7"/>
      <c r="R17" s="7"/>
      <c r="S17" s="7"/>
    </row>
    <row r="18" spans="1:19" s="2" customFormat="1" ht="12.75">
      <c r="A18" s="5" t="s">
        <v>17</v>
      </c>
      <c r="B18" s="8" t="s">
        <v>12</v>
      </c>
      <c r="C18" s="7">
        <v>5</v>
      </c>
      <c r="D18" s="7">
        <v>418</v>
      </c>
      <c r="E18" s="7">
        <f t="shared" si="0"/>
        <v>2090</v>
      </c>
      <c r="F18" s="7"/>
      <c r="G18" s="10"/>
      <c r="H18" s="10">
        <f>5*0.3</f>
        <v>1.5</v>
      </c>
      <c r="I18" s="10">
        <f t="shared" si="1"/>
        <v>105</v>
      </c>
      <c r="J18" s="10"/>
      <c r="K18" s="7"/>
      <c r="L18" s="7"/>
      <c r="M18" s="7"/>
      <c r="N18" s="7"/>
      <c r="O18" s="7"/>
      <c r="P18" s="7"/>
      <c r="Q18" s="7"/>
      <c r="R18" s="7"/>
      <c r="S18" s="7"/>
    </row>
    <row r="19" spans="1:19" s="2" customFormat="1" ht="12.75">
      <c r="A19" s="5" t="s">
        <v>17</v>
      </c>
      <c r="B19" s="8" t="s">
        <v>13</v>
      </c>
      <c r="C19" s="7">
        <v>2</v>
      </c>
      <c r="D19" s="7">
        <v>418</v>
      </c>
      <c r="E19" s="7">
        <f t="shared" si="0"/>
        <v>836</v>
      </c>
      <c r="F19" s="7">
        <v>33223</v>
      </c>
      <c r="G19" s="11">
        <f>F19*1.1</f>
        <v>36545.3</v>
      </c>
      <c r="H19" s="11">
        <f>2*0.3</f>
        <v>0.6</v>
      </c>
      <c r="I19" s="10">
        <f t="shared" si="1"/>
        <v>42</v>
      </c>
      <c r="J19" s="11">
        <f>1806+G19</f>
        <v>38351.3</v>
      </c>
      <c r="K19" s="7">
        <v>36545</v>
      </c>
      <c r="L19" s="27">
        <f>J19-K19</f>
        <v>1806.300000000003</v>
      </c>
      <c r="M19" s="7"/>
      <c r="N19" s="7"/>
      <c r="O19" s="7"/>
      <c r="P19" s="7"/>
      <c r="Q19" s="7"/>
      <c r="R19" s="7"/>
      <c r="S19" s="7"/>
    </row>
    <row r="20" spans="1:19" s="23" customFormat="1" ht="12.75">
      <c r="A20" s="20" t="s">
        <v>16</v>
      </c>
      <c r="B20" s="21" t="s">
        <v>14</v>
      </c>
      <c r="C20" s="16">
        <v>1</v>
      </c>
      <c r="D20" s="16">
        <v>1187</v>
      </c>
      <c r="E20" s="16">
        <f t="shared" si="0"/>
        <v>1187</v>
      </c>
      <c r="F20" s="16"/>
      <c r="G20" s="22"/>
      <c r="H20" s="22">
        <v>2</v>
      </c>
      <c r="I20" s="22">
        <f t="shared" si="1"/>
        <v>140</v>
      </c>
      <c r="J20" s="22"/>
      <c r="K20" s="16"/>
      <c r="L20" s="16"/>
      <c r="M20" s="16"/>
      <c r="N20" s="16"/>
      <c r="O20" s="16"/>
      <c r="P20" s="16"/>
      <c r="Q20" s="16"/>
      <c r="R20" s="16"/>
      <c r="S20" s="16"/>
    </row>
    <row r="21" spans="1:19" s="23" customFormat="1" ht="12.75">
      <c r="A21" s="20" t="s">
        <v>16</v>
      </c>
      <c r="B21" s="21" t="s">
        <v>15</v>
      </c>
      <c r="C21" s="16">
        <v>1</v>
      </c>
      <c r="D21" s="16">
        <v>1634</v>
      </c>
      <c r="E21" s="16">
        <f t="shared" si="0"/>
        <v>1634</v>
      </c>
      <c r="F21" s="16">
        <v>2821</v>
      </c>
      <c r="G21" s="24">
        <f>F21*1.15</f>
        <v>3244.1499999999996</v>
      </c>
      <c r="H21" s="24">
        <v>0.9</v>
      </c>
      <c r="I21" s="22">
        <f t="shared" si="1"/>
        <v>63</v>
      </c>
      <c r="J21" s="24">
        <f>203+G21</f>
        <v>3447.1499999999996</v>
      </c>
      <c r="K21" s="16">
        <v>3244</v>
      </c>
      <c r="L21" s="28">
        <f>J21-K21</f>
        <v>203.14999999999964</v>
      </c>
      <c r="M21" s="16"/>
      <c r="N21" s="16"/>
      <c r="O21" s="16"/>
      <c r="P21" s="16"/>
      <c r="Q21" s="16"/>
      <c r="R21" s="16"/>
      <c r="S21" s="16"/>
    </row>
    <row r="22" spans="1:19" s="15" customFormat="1" ht="12.75">
      <c r="A22" s="18" t="s">
        <v>25</v>
      </c>
      <c r="B22" s="18">
        <v>369374</v>
      </c>
      <c r="C22" s="17">
        <v>5</v>
      </c>
      <c r="D22" s="13">
        <v>200</v>
      </c>
      <c r="E22" s="13">
        <f t="shared" si="0"/>
        <v>1000</v>
      </c>
      <c r="F22" s="13"/>
      <c r="G22" s="14"/>
      <c r="H22" s="14">
        <f>5*0.2</f>
        <v>1</v>
      </c>
      <c r="I22" s="10">
        <f t="shared" si="1"/>
        <v>70</v>
      </c>
      <c r="J22" s="14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5" customFormat="1" ht="12.75">
      <c r="A23" s="18" t="s">
        <v>25</v>
      </c>
      <c r="B23" s="18" t="s">
        <v>26</v>
      </c>
      <c r="C23" s="17">
        <v>1</v>
      </c>
      <c r="D23" s="13">
        <v>492</v>
      </c>
      <c r="E23" s="13">
        <f t="shared" si="0"/>
        <v>492</v>
      </c>
      <c r="F23" s="13">
        <v>1492</v>
      </c>
      <c r="G23" s="14">
        <f>F23*1.15</f>
        <v>1715.8</v>
      </c>
      <c r="H23" s="14">
        <v>0.2</v>
      </c>
      <c r="I23" s="10">
        <f t="shared" si="1"/>
        <v>14</v>
      </c>
      <c r="J23" s="26">
        <f>84+G23</f>
        <v>1799.8</v>
      </c>
      <c r="K23" s="13">
        <v>1716</v>
      </c>
      <c r="L23" s="29">
        <f>J23-K23</f>
        <v>83.79999999999995</v>
      </c>
      <c r="M23" s="13"/>
      <c r="N23" s="13"/>
      <c r="O23" s="13"/>
      <c r="P23" s="13"/>
      <c r="Q23" s="13"/>
      <c r="R23" s="13"/>
      <c r="S23" s="13"/>
    </row>
    <row r="24" spans="1:19" s="23" customFormat="1" ht="12.75">
      <c r="A24" s="21" t="s">
        <v>27</v>
      </c>
      <c r="B24" s="21" t="s">
        <v>28</v>
      </c>
      <c r="C24" s="25">
        <v>2</v>
      </c>
      <c r="D24" s="16">
        <v>1301</v>
      </c>
      <c r="E24" s="16">
        <f t="shared" si="0"/>
        <v>2602</v>
      </c>
      <c r="F24" s="16"/>
      <c r="G24" s="22"/>
      <c r="H24" s="22">
        <f>2*0.7</f>
        <v>1.4</v>
      </c>
      <c r="I24" s="22">
        <f t="shared" si="1"/>
        <v>98</v>
      </c>
      <c r="J24" s="22"/>
      <c r="K24" s="16"/>
      <c r="L24" s="16"/>
      <c r="M24" s="16"/>
      <c r="N24" s="16"/>
      <c r="O24" s="16"/>
      <c r="P24" s="16"/>
      <c r="Q24" s="16"/>
      <c r="R24" s="16"/>
      <c r="S24" s="16"/>
    </row>
    <row r="25" spans="1:19" s="23" customFormat="1" ht="12.75">
      <c r="A25" s="21" t="s">
        <v>27</v>
      </c>
      <c r="B25" s="21" t="s">
        <v>29</v>
      </c>
      <c r="C25" s="25">
        <v>1</v>
      </c>
      <c r="D25" s="16">
        <v>2581</v>
      </c>
      <c r="E25" s="16">
        <f t="shared" si="0"/>
        <v>2581</v>
      </c>
      <c r="F25" s="16">
        <v>5183</v>
      </c>
      <c r="G25" s="22">
        <f>F25*1.1</f>
        <v>5701.3</v>
      </c>
      <c r="H25" s="22">
        <v>2</v>
      </c>
      <c r="I25" s="22">
        <f t="shared" si="1"/>
        <v>140</v>
      </c>
      <c r="J25" s="24">
        <f>238+G25</f>
        <v>5939.3</v>
      </c>
      <c r="K25" s="16">
        <v>5702</v>
      </c>
      <c r="L25" s="28">
        <f>J25-K25</f>
        <v>237.30000000000018</v>
      </c>
      <c r="M25" s="16"/>
      <c r="N25" s="16"/>
      <c r="O25" s="16"/>
      <c r="P25" s="16"/>
      <c r="Q25" s="16"/>
      <c r="R25" s="16"/>
      <c r="S25" s="16"/>
    </row>
    <row r="26" spans="1:19" s="15" customFormat="1" ht="12.75">
      <c r="A26" s="19" t="s">
        <v>30</v>
      </c>
      <c r="B26" s="19" t="s">
        <v>31</v>
      </c>
      <c r="C26" s="17">
        <v>1</v>
      </c>
      <c r="D26" s="13">
        <v>905</v>
      </c>
      <c r="E26" s="13">
        <f t="shared" si="0"/>
        <v>905</v>
      </c>
      <c r="F26" s="13"/>
      <c r="G26" s="14"/>
      <c r="H26" s="14">
        <v>0.2</v>
      </c>
      <c r="I26" s="10">
        <f t="shared" si="1"/>
        <v>14</v>
      </c>
      <c r="J26" s="14"/>
      <c r="K26" s="13"/>
      <c r="L26" s="13"/>
      <c r="M26" s="13"/>
      <c r="N26" s="13"/>
      <c r="O26" s="13"/>
      <c r="P26" s="13"/>
      <c r="Q26" s="13"/>
      <c r="R26" s="13"/>
      <c r="S26" s="13"/>
    </row>
    <row r="27" spans="1:19" s="15" customFormat="1" ht="12.75">
      <c r="A27" s="19" t="s">
        <v>30</v>
      </c>
      <c r="B27" s="19" t="s">
        <v>32</v>
      </c>
      <c r="C27" s="17">
        <v>1</v>
      </c>
      <c r="D27" s="13">
        <v>1067</v>
      </c>
      <c r="E27" s="13">
        <f t="shared" si="0"/>
        <v>1067</v>
      </c>
      <c r="F27" s="13"/>
      <c r="G27" s="14"/>
      <c r="H27" s="14">
        <v>0.9</v>
      </c>
      <c r="I27" s="10">
        <f t="shared" si="1"/>
        <v>63</v>
      </c>
      <c r="J27" s="14"/>
      <c r="K27" s="13"/>
      <c r="L27" s="13"/>
      <c r="M27" s="13"/>
      <c r="N27" s="13"/>
      <c r="O27" s="13"/>
      <c r="P27" s="13"/>
      <c r="Q27" s="13"/>
      <c r="R27" s="13"/>
      <c r="S27" s="13"/>
    </row>
    <row r="28" spans="1:19" s="15" customFormat="1" ht="12.75">
      <c r="A28" s="19" t="s">
        <v>30</v>
      </c>
      <c r="B28" s="19" t="s">
        <v>33</v>
      </c>
      <c r="C28" s="17">
        <v>1</v>
      </c>
      <c r="D28" s="13">
        <v>1987</v>
      </c>
      <c r="E28" s="13">
        <f t="shared" si="0"/>
        <v>1987</v>
      </c>
      <c r="F28" s="13">
        <v>3959</v>
      </c>
      <c r="G28" s="14">
        <f>F28*1.15</f>
        <v>4552.849999999999</v>
      </c>
      <c r="H28" s="14">
        <v>2.2</v>
      </c>
      <c r="I28" s="10">
        <f t="shared" si="1"/>
        <v>154</v>
      </c>
      <c r="J28" s="26">
        <f>231+G28</f>
        <v>4783.849999999999</v>
      </c>
      <c r="K28" s="13">
        <v>4553</v>
      </c>
      <c r="L28" s="29">
        <f>J28-K28</f>
        <v>230.84999999999945</v>
      </c>
      <c r="M28" s="13"/>
      <c r="N28" s="13"/>
      <c r="O28" s="13"/>
      <c r="P28" s="13"/>
      <c r="Q28" s="13"/>
      <c r="R28" s="13"/>
      <c r="S28" s="13"/>
    </row>
  </sheetData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2014-02-28T04:46:54Z</cp:lastPrinted>
  <dcterms:created xsi:type="dcterms:W3CDTF">1996-10-08T23:32:33Z</dcterms:created>
  <dcterms:modified xsi:type="dcterms:W3CDTF">2014-02-28T10:02:29Z</dcterms:modified>
  <cp:category/>
  <cp:version/>
  <cp:contentType/>
  <cp:contentStatus/>
</cp:coreProperties>
</file>