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22 с орг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<sst xmlns="http://schemas.openxmlformats.org/spreadsheetml/2006/main" count="75" uniqueCount="57">
  <si>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ОлесяФ</t>
  </si>
  <si>
    <t>Дюдюка Барбидокская</t>
  </si>
  <si>
    <t>2006/4C   Odeon Light хром Люстра потолочн G9 4*40W Forta</t>
  </si>
  <si>
    <t>Эйвелина</t>
  </si>
  <si>
    <t>1729/16  Odeon Light</t>
  </si>
  <si>
    <t>Глушакова Диана</t>
  </si>
  <si>
    <t>W8277-06</t>
  </si>
  <si>
    <t>juliandra</t>
  </si>
  <si>
    <t>Людмила-83</t>
  </si>
  <si>
    <t>MW-Light (Германия) Люстра Ариадна 450010905_MW</t>
  </si>
  <si>
    <t>ногуся</t>
  </si>
  <si>
    <t>zenitik</t>
  </si>
  <si>
    <t>0901_MN</t>
  </si>
  <si>
    <t>lin-tochka</t>
  </si>
  <si>
    <t>lsl-8701-03</t>
  </si>
  <si>
    <t>зупарак</t>
  </si>
  <si>
    <t>LSQ-7901-03</t>
  </si>
  <si>
    <t>LSA-3077-10</t>
  </si>
  <si>
    <t>1375/8   Odeon Light бронза Люстра G9 8*40W Hedys</t>
  </si>
  <si>
    <t>LSA-3075-07</t>
  </si>
  <si>
    <t>1375/2T   Odeon Light бронза Н/лампа G9 2*40W Hedys</t>
  </si>
  <si>
    <t>2281/5   Odeon Light цветн Люстра E14 4*40W Dream</t>
  </si>
  <si>
    <t>ник</t>
  </si>
  <si>
    <t>арт</t>
  </si>
  <si>
    <t>к-во</t>
  </si>
  <si>
    <t>цена</t>
  </si>
  <si>
    <t>MAFANIA</t>
  </si>
  <si>
    <t>1583_GL</t>
  </si>
  <si>
    <t>olessya-onu</t>
  </si>
  <si>
    <t>2069/3C Odeon Light мат ник Потолочный светильник E14 3*40W Sinco</t>
  </si>
  <si>
    <t>TanTanya</t>
  </si>
  <si>
    <t>A890-PT50-G_MY</t>
  </si>
  <si>
    <t>Lin-tochka</t>
  </si>
  <si>
    <t>2245/4C Odeon Light хром/хрусталь Люстра потолочн G9 4*40W Candy</t>
  </si>
  <si>
    <t>SL116.502.06 </t>
  </si>
  <si>
    <t>2447/1</t>
  </si>
  <si>
    <t>2446/2</t>
  </si>
  <si>
    <t>4101_GL </t>
  </si>
  <si>
    <t>2480/1W</t>
  </si>
  <si>
    <t>арт 315-205-02</t>
  </si>
  <si>
    <t>МаМакса</t>
  </si>
  <si>
    <t>A6140SP-3BK</t>
  </si>
  <si>
    <t>1178-9U</t>
  </si>
  <si>
    <t>sl892-502-08</t>
  </si>
  <si>
    <t>sl892-501-03</t>
  </si>
  <si>
    <t>Nataly-0610</t>
  </si>
  <si>
    <t>2542/5C</t>
  </si>
  <si>
    <t>tansolop</t>
  </si>
  <si>
    <t>LSL-0411-04</t>
  </si>
  <si>
    <t xml:space="preserve"> итого</t>
  </si>
  <si>
    <t>сумма с орг</t>
  </si>
  <si>
    <t>сдано</t>
  </si>
  <si>
    <t>102478 Norrsundet Св-к для ванной IP 44</t>
  </si>
  <si>
    <t>тр в кг</t>
  </si>
  <si>
    <t>тр ( 1кг=56р)</t>
  </si>
  <si>
    <t>итого</t>
  </si>
  <si>
    <t>долг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</si>
</sst>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u val="single"/>
      <sz val="8"/>
      <color indexed="12"/>
      <name val="Arial"/>
      <family val="0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wrapText="1" readingOrder="1"/>
    </xf>
    <xf numFmtId="0" fontId="22" fillId="0" borderId="12" xfId="0" applyFont="1" applyFill="1" applyBorder="1" applyAlignment="1">
      <alignment wrapText="1"/>
    </xf>
    <xf numFmtId="0" fontId="22" fillId="0" borderId="17" xfId="0" applyFont="1" applyFill="1" applyBorder="1" applyAlignment="1">
      <alignment horizontal="left" wrapText="1" readingOrder="1"/>
    </xf>
    <xf numFmtId="0" fontId="22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wrapText="1" readingOrder="1"/>
    </xf>
    <xf numFmtId="0" fontId="22" fillId="0" borderId="15" xfId="0" applyFont="1" applyFill="1" applyBorder="1" applyAlignment="1">
      <alignment horizontal="left" wrapText="1" readingOrder="1"/>
    </xf>
    <xf numFmtId="0" fontId="24" fillId="0" borderId="11" xfId="0" applyFont="1" applyFill="1" applyBorder="1" applyAlignment="1">
      <alignment wrapText="1"/>
    </xf>
    <xf numFmtId="1" fontId="24" fillId="22" borderId="11" xfId="0" applyNumberFormat="1" applyFont="1" applyFill="1" applyBorder="1" applyAlignment="1">
      <alignment wrapText="1"/>
    </xf>
    <xf numFmtId="1" fontId="24" fillId="0" borderId="11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168" fontId="24" fillId="0" borderId="11" xfId="0" applyNumberFormat="1" applyFont="1" applyFill="1" applyBorder="1" applyAlignment="1">
      <alignment wrapText="1"/>
    </xf>
    <xf numFmtId="168" fontId="24" fillId="0" borderId="0" xfId="0" applyNumberFormat="1" applyFont="1" applyFill="1" applyAlignment="1">
      <alignment wrapText="1"/>
    </xf>
    <xf numFmtId="0" fontId="26" fillId="0" borderId="11" xfId="0" applyFont="1" applyFill="1" applyBorder="1" applyAlignment="1">
      <alignment wrapText="1"/>
    </xf>
    <xf numFmtId="1" fontId="0" fillId="0" borderId="0" xfId="0" applyNumberFormat="1" applyFill="1" applyAlignment="1">
      <alignment wrapText="1"/>
    </xf>
    <xf numFmtId="0" fontId="22" fillId="24" borderId="11" xfId="0" applyFont="1" applyFill="1" applyBorder="1" applyAlignment="1">
      <alignment wrapText="1"/>
    </xf>
    <xf numFmtId="0" fontId="0" fillId="24" borderId="11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1" fontId="0" fillId="24" borderId="16" xfId="0" applyNumberFormat="1" applyFill="1" applyBorder="1" applyAlignment="1">
      <alignment wrapText="1"/>
    </xf>
    <xf numFmtId="1" fontId="24" fillId="24" borderId="11" xfId="0" applyNumberFormat="1" applyFont="1" applyFill="1" applyBorder="1" applyAlignment="1">
      <alignment wrapText="1"/>
    </xf>
    <xf numFmtId="168" fontId="24" fillId="24" borderId="11" xfId="0" applyNumberFormat="1" applyFont="1" applyFill="1" applyBorder="1" applyAlignment="1">
      <alignment wrapText="1"/>
    </xf>
    <xf numFmtId="0" fontId="0" fillId="24" borderId="0" xfId="0" applyFill="1" applyAlignment="1">
      <alignment wrapText="1"/>
    </xf>
    <xf numFmtId="0" fontId="23" fillId="24" borderId="11" xfId="56" applyFont="1" applyFill="1" applyBorder="1" applyAlignment="1" applyProtection="1">
      <alignment wrapText="1"/>
      <protection/>
    </xf>
    <xf numFmtId="0" fontId="3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wrapText="1"/>
    </xf>
    <xf numFmtId="0" fontId="22" fillId="24" borderId="12" xfId="0" applyFont="1" applyFill="1" applyBorder="1" applyAlignment="1">
      <alignment horizontal="left" wrapText="1" readingOrder="1"/>
    </xf>
    <xf numFmtId="0" fontId="22" fillId="24" borderId="12" xfId="0" applyFont="1" applyFill="1" applyBorder="1" applyAlignment="1">
      <alignment horizontal="left" wrapText="1" readingOrder="1"/>
    </xf>
    <xf numFmtId="0" fontId="0" fillId="24" borderId="12" xfId="0" applyFont="1" applyFill="1" applyBorder="1" applyAlignment="1">
      <alignment horizontal="right" wrapText="1"/>
    </xf>
    <xf numFmtId="0" fontId="0" fillId="24" borderId="18" xfId="0" applyFill="1" applyBorder="1" applyAlignment="1">
      <alignment wrapText="1"/>
    </xf>
    <xf numFmtId="0" fontId="0" fillId="24" borderId="14" xfId="0" applyFill="1" applyBorder="1" applyAlignment="1">
      <alignment wrapText="1"/>
    </xf>
    <xf numFmtId="0" fontId="22" fillId="24" borderId="17" xfId="0" applyFont="1" applyFill="1" applyBorder="1" applyAlignment="1">
      <alignment horizontal="left" wrapText="1" readingOrder="1"/>
    </xf>
    <xf numFmtId="0" fontId="22" fillId="24" borderId="15" xfId="0" applyFont="1" applyFill="1" applyBorder="1" applyAlignment="1">
      <alignment horizontal="left" wrapText="1" readingOrder="1"/>
    </xf>
    <xf numFmtId="0" fontId="0" fillId="24" borderId="15" xfId="0" applyFont="1" applyFill="1" applyBorder="1" applyAlignment="1">
      <alignment horizontal="right" wrapText="1"/>
    </xf>
    <xf numFmtId="0" fontId="0" fillId="24" borderId="16" xfId="0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24" borderId="16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1" fontId="27" fillId="24" borderId="11" xfId="0" applyNumberFormat="1" applyFont="1" applyFill="1" applyBorder="1" applyAlignment="1">
      <alignment wrapText="1"/>
    </xf>
    <xf numFmtId="1" fontId="27" fillId="0" borderId="11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60638&amp;postdays=0&amp;postorder=asc&amp;start=1605" TargetMode="External" /><Relationship Id="rId2" Type="http://schemas.openxmlformats.org/officeDocument/2006/relationships/hyperlink" Target="http://forum.sibmama.ru/viewtopic.php?t=660638&amp;postdays=0&amp;postorder=asc&amp;start=160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O39" sqref="O39"/>
    </sheetView>
  </sheetViews>
  <sheetFormatPr defaultColWidth="17.140625" defaultRowHeight="12.75" customHeight="1"/>
  <cols>
    <col min="1" max="1" width="13.421875" style="17" customWidth="1"/>
    <col min="2" max="2" width="17.140625" style="17" customWidth="1"/>
    <col min="3" max="3" width="7.28125" style="2" customWidth="1"/>
    <col min="4" max="4" width="9.140625" style="2" customWidth="1"/>
    <col min="5" max="5" width="8.28125" style="2" customWidth="1"/>
    <col min="6" max="6" width="9.8515625" style="2" customWidth="1"/>
    <col min="7" max="7" width="7.8515625" style="23" customWidth="1"/>
    <col min="8" max="8" width="7.8515625" style="25" customWidth="1"/>
    <col min="9" max="10" width="7.8515625" style="23" customWidth="1"/>
    <col min="11" max="11" width="17.140625" style="23" customWidth="1"/>
    <col min="12" max="16384" width="17.140625" style="2" customWidth="1"/>
  </cols>
  <sheetData>
    <row r="1" spans="1:12" ht="12.75" customHeight="1">
      <c r="A1" s="12" t="s">
        <v>22</v>
      </c>
      <c r="B1" s="17" t="s">
        <v>23</v>
      </c>
      <c r="C1" s="2" t="s">
        <v>24</v>
      </c>
      <c r="D1" s="2" t="s">
        <v>25</v>
      </c>
      <c r="E1" s="2" t="s">
        <v>49</v>
      </c>
      <c r="F1" s="10"/>
      <c r="G1" s="20" t="s">
        <v>50</v>
      </c>
      <c r="H1" s="24" t="s">
        <v>53</v>
      </c>
      <c r="I1" s="26" t="s">
        <v>54</v>
      </c>
      <c r="J1" s="20" t="s">
        <v>55</v>
      </c>
      <c r="K1" s="49" t="s">
        <v>51</v>
      </c>
      <c r="L1" s="51" t="s">
        <v>56</v>
      </c>
    </row>
    <row r="2" spans="1:12" s="34" customFormat="1" ht="21.75" customHeight="1">
      <c r="A2" s="28" t="s">
        <v>1</v>
      </c>
      <c r="B2" s="28" t="s">
        <v>2</v>
      </c>
      <c r="C2" s="29">
        <v>1</v>
      </c>
      <c r="D2" s="29">
        <v>3724</v>
      </c>
      <c r="E2" s="30">
        <f>C2*D2</f>
        <v>3724</v>
      </c>
      <c r="F2" s="31">
        <v>3724</v>
      </c>
      <c r="G2" s="32">
        <f>F2*1.15</f>
        <v>4282.599999999999</v>
      </c>
      <c r="H2" s="33">
        <v>4</v>
      </c>
      <c r="I2" s="32">
        <f aca="true" t="shared" si="0" ref="I2:I38">H2*56</f>
        <v>224</v>
      </c>
      <c r="J2" s="32">
        <f>G2+I2</f>
        <v>4506.599999999999</v>
      </c>
      <c r="K2" s="50">
        <v>4283</v>
      </c>
      <c r="L2" s="52">
        <f>J2-K2</f>
        <v>223.59999999999945</v>
      </c>
    </row>
    <row r="3" spans="1:12" ht="12.75" customHeight="1">
      <c r="A3" s="13" t="s">
        <v>3</v>
      </c>
      <c r="B3" s="13" t="s">
        <v>4</v>
      </c>
      <c r="C3" s="3">
        <v>1</v>
      </c>
      <c r="D3" s="3">
        <v>4581</v>
      </c>
      <c r="E3" s="1">
        <f>C3*D3</f>
        <v>4581</v>
      </c>
      <c r="F3" s="11">
        <v>4581</v>
      </c>
      <c r="G3" s="22">
        <f>F3*1.15</f>
        <v>5268.15</v>
      </c>
      <c r="H3" s="24">
        <v>4.6</v>
      </c>
      <c r="I3" s="22">
        <f t="shared" si="0"/>
        <v>257.59999999999997</v>
      </c>
      <c r="J3" s="21">
        <f>G3+I3</f>
        <v>5525.75</v>
      </c>
      <c r="K3" s="49">
        <v>5268</v>
      </c>
      <c r="L3" s="53">
        <f>J3-K3</f>
        <v>257.75</v>
      </c>
    </row>
    <row r="4" spans="1:12" s="34" customFormat="1" ht="12.75" customHeight="1">
      <c r="A4" s="28" t="s">
        <v>5</v>
      </c>
      <c r="B4" s="28" t="s">
        <v>6</v>
      </c>
      <c r="C4" s="29">
        <v>1</v>
      </c>
      <c r="D4" s="29">
        <v>4521</v>
      </c>
      <c r="E4" s="30">
        <f>C4*D4</f>
        <v>4521</v>
      </c>
      <c r="F4" s="31">
        <v>4521</v>
      </c>
      <c r="G4" s="32">
        <f>F4*1.15</f>
        <v>5199.15</v>
      </c>
      <c r="H4" s="33">
        <v>6.5</v>
      </c>
      <c r="I4" s="32">
        <f t="shared" si="0"/>
        <v>364</v>
      </c>
      <c r="J4" s="32">
        <f>G4+I4</f>
        <v>5563.15</v>
      </c>
      <c r="K4" s="50">
        <v>5199</v>
      </c>
      <c r="L4" s="52">
        <f>J4-K4</f>
        <v>364.14999999999964</v>
      </c>
    </row>
    <row r="5" spans="1:12" ht="12.75" customHeight="1">
      <c r="A5" s="13" t="s">
        <v>7</v>
      </c>
      <c r="B5" s="4" t="s">
        <v>41</v>
      </c>
      <c r="C5" s="3">
        <v>1</v>
      </c>
      <c r="D5" s="3">
        <v>2364</v>
      </c>
      <c r="E5" s="1">
        <v>2364</v>
      </c>
      <c r="F5" s="11">
        <v>2364</v>
      </c>
      <c r="G5" s="22">
        <f>F5*1.15</f>
        <v>2718.6</v>
      </c>
      <c r="H5" s="24">
        <v>3.7</v>
      </c>
      <c r="I5" s="22">
        <f t="shared" si="0"/>
        <v>207.20000000000002</v>
      </c>
      <c r="J5" s="21">
        <f>G5+I5</f>
        <v>2925.7999999999997</v>
      </c>
      <c r="K5" s="49">
        <v>2719</v>
      </c>
      <c r="L5" s="53">
        <f>J5-K5</f>
        <v>206.79999999999973</v>
      </c>
    </row>
    <row r="6" spans="1:12" s="34" customFormat="1" ht="24" customHeight="1">
      <c r="A6" s="28" t="s">
        <v>8</v>
      </c>
      <c r="B6" s="28" t="s">
        <v>9</v>
      </c>
      <c r="C6" s="29">
        <v>1</v>
      </c>
      <c r="D6" s="29">
        <v>4820</v>
      </c>
      <c r="E6" s="30">
        <f aca="true" t="shared" si="1" ref="E6:E17">C6*D6</f>
        <v>4820</v>
      </c>
      <c r="F6" s="31">
        <v>4820</v>
      </c>
      <c r="G6" s="32">
        <f>F6*1.15</f>
        <v>5543</v>
      </c>
      <c r="H6" s="33">
        <v>5.5</v>
      </c>
      <c r="I6" s="32">
        <f t="shared" si="0"/>
        <v>308</v>
      </c>
      <c r="J6" s="32">
        <f>G6+I6</f>
        <v>5851</v>
      </c>
      <c r="K6" s="50">
        <v>5543</v>
      </c>
      <c r="L6" s="52">
        <f>J6-K6</f>
        <v>308</v>
      </c>
    </row>
    <row r="7" spans="1:12" ht="17.25" customHeight="1">
      <c r="A7" s="13" t="s">
        <v>10</v>
      </c>
      <c r="B7" s="13" t="s">
        <v>43</v>
      </c>
      <c r="C7" s="3">
        <v>1</v>
      </c>
      <c r="D7" s="3">
        <v>6076</v>
      </c>
      <c r="E7" s="1">
        <f t="shared" si="1"/>
        <v>6076</v>
      </c>
      <c r="F7" s="11"/>
      <c r="G7" s="20"/>
      <c r="H7" s="24">
        <v>5.8</v>
      </c>
      <c r="I7" s="22">
        <f t="shared" si="0"/>
        <v>324.8</v>
      </c>
      <c r="J7" s="20"/>
      <c r="K7" s="49"/>
      <c r="L7" s="53"/>
    </row>
    <row r="8" spans="1:12" ht="12.75" customHeight="1">
      <c r="A8" s="13" t="s">
        <v>10</v>
      </c>
      <c r="B8" s="13" t="s">
        <v>44</v>
      </c>
      <c r="C8" s="3">
        <v>1</v>
      </c>
      <c r="D8" s="3">
        <v>2088</v>
      </c>
      <c r="E8" s="1">
        <f t="shared" si="1"/>
        <v>2088</v>
      </c>
      <c r="F8" s="11">
        <v>8164</v>
      </c>
      <c r="G8" s="22">
        <f>F8*1.1</f>
        <v>8980.400000000001</v>
      </c>
      <c r="H8" s="24">
        <v>2</v>
      </c>
      <c r="I8" s="22">
        <f>H8*56</f>
        <v>112</v>
      </c>
      <c r="J8" s="22">
        <f>437+G8</f>
        <v>9417.400000000001</v>
      </c>
      <c r="K8" s="49">
        <v>8572</v>
      </c>
      <c r="L8" s="53">
        <f>J8-K8</f>
        <v>845.4000000000015</v>
      </c>
    </row>
    <row r="9" spans="1:12" s="34" customFormat="1" ht="17.25" customHeight="1">
      <c r="A9" s="28" t="s">
        <v>11</v>
      </c>
      <c r="B9" s="28" t="s">
        <v>12</v>
      </c>
      <c r="C9" s="29">
        <v>1</v>
      </c>
      <c r="D9" s="29">
        <v>10812</v>
      </c>
      <c r="E9" s="30">
        <f t="shared" si="1"/>
        <v>10812</v>
      </c>
      <c r="F9" s="31">
        <v>10810</v>
      </c>
      <c r="G9" s="32">
        <f>F9*1.1</f>
        <v>11891.000000000002</v>
      </c>
      <c r="H9" s="33">
        <v>5.7</v>
      </c>
      <c r="I9" s="32">
        <f t="shared" si="0"/>
        <v>319.2</v>
      </c>
      <c r="J9" s="32">
        <f>319+G9</f>
        <v>12210.000000000002</v>
      </c>
      <c r="K9" s="50">
        <v>11891</v>
      </c>
      <c r="L9" s="52">
        <f>J9-K9</f>
        <v>319.0000000000018</v>
      </c>
    </row>
    <row r="10" spans="1:12" ht="52.5" customHeight="1">
      <c r="A10" s="14" t="s">
        <v>32</v>
      </c>
      <c r="B10" s="18" t="s">
        <v>33</v>
      </c>
      <c r="C10" s="7">
        <v>1</v>
      </c>
      <c r="D10" s="7">
        <v>3813</v>
      </c>
      <c r="E10" s="1">
        <f t="shared" si="1"/>
        <v>3813</v>
      </c>
      <c r="F10" s="11"/>
      <c r="G10" s="22">
        <f>F10*1.15</f>
        <v>0</v>
      </c>
      <c r="H10" s="24">
        <v>5.8</v>
      </c>
      <c r="I10" s="22">
        <f t="shared" si="0"/>
        <v>324.8</v>
      </c>
      <c r="J10" s="22"/>
      <c r="K10" s="49"/>
      <c r="L10" s="53"/>
    </row>
    <row r="11" spans="1:12" ht="52.5" customHeight="1">
      <c r="A11" s="13" t="s">
        <v>13</v>
      </c>
      <c r="B11" s="13">
        <v>369499</v>
      </c>
      <c r="C11" s="3">
        <v>5</v>
      </c>
      <c r="D11" s="3">
        <v>256</v>
      </c>
      <c r="E11" s="1">
        <f t="shared" si="1"/>
        <v>1280</v>
      </c>
      <c r="F11" s="11"/>
      <c r="G11" s="22"/>
      <c r="H11" s="24">
        <v>1</v>
      </c>
      <c r="I11" s="22">
        <f t="shared" si="0"/>
        <v>56</v>
      </c>
      <c r="J11" s="22"/>
      <c r="K11" s="49"/>
      <c r="L11" s="53"/>
    </row>
    <row r="12" spans="1:12" ht="52.5" customHeight="1">
      <c r="A12" s="13" t="s">
        <v>13</v>
      </c>
      <c r="B12" s="13">
        <v>369503</v>
      </c>
      <c r="C12" s="3">
        <v>2</v>
      </c>
      <c r="D12" s="3">
        <v>262</v>
      </c>
      <c r="E12" s="1">
        <f t="shared" si="1"/>
        <v>524</v>
      </c>
      <c r="F12" s="11"/>
      <c r="G12" s="22"/>
      <c r="H12" s="24">
        <v>0.4</v>
      </c>
      <c r="I12" s="22">
        <f t="shared" si="0"/>
        <v>22.400000000000002</v>
      </c>
      <c r="J12" s="22"/>
      <c r="K12" s="49"/>
      <c r="L12" s="53"/>
    </row>
    <row r="13" spans="1:12" ht="12.75" customHeight="1">
      <c r="A13" s="13" t="s">
        <v>13</v>
      </c>
      <c r="B13" s="13">
        <v>369426</v>
      </c>
      <c r="C13" s="3">
        <v>4</v>
      </c>
      <c r="D13" s="3">
        <v>112</v>
      </c>
      <c r="E13" s="1">
        <f t="shared" si="1"/>
        <v>448</v>
      </c>
      <c r="F13" s="11"/>
      <c r="G13" s="22"/>
      <c r="H13" s="24">
        <v>0.4</v>
      </c>
      <c r="I13" s="22">
        <f t="shared" si="0"/>
        <v>22.400000000000002</v>
      </c>
      <c r="J13" s="22"/>
      <c r="K13" s="49"/>
      <c r="L13" s="53"/>
    </row>
    <row r="14" spans="1:12" ht="12.75" customHeight="1">
      <c r="A14" s="13" t="s">
        <v>13</v>
      </c>
      <c r="B14" s="13" t="s">
        <v>14</v>
      </c>
      <c r="C14" s="3">
        <v>1</v>
      </c>
      <c r="D14" s="3">
        <v>3314</v>
      </c>
      <c r="E14" s="1">
        <f t="shared" si="1"/>
        <v>3314</v>
      </c>
      <c r="F14" s="11">
        <v>9379</v>
      </c>
      <c r="G14" s="22">
        <f>F14*1.1</f>
        <v>10316.900000000001</v>
      </c>
      <c r="H14" s="24">
        <v>1.3</v>
      </c>
      <c r="I14" s="22">
        <f t="shared" si="0"/>
        <v>72.8</v>
      </c>
      <c r="J14" s="22">
        <f>498+G14</f>
        <v>10814.900000000001</v>
      </c>
      <c r="K14" s="49">
        <v>10508</v>
      </c>
      <c r="L14" s="53">
        <f>J14-K14</f>
        <v>306.90000000000146</v>
      </c>
    </row>
    <row r="15" spans="1:12" s="34" customFormat="1" ht="15" customHeight="1">
      <c r="A15" s="28" t="s">
        <v>15</v>
      </c>
      <c r="B15" s="28" t="s">
        <v>16</v>
      </c>
      <c r="C15" s="29">
        <v>2</v>
      </c>
      <c r="D15" s="29">
        <v>1463</v>
      </c>
      <c r="E15" s="30">
        <f t="shared" si="1"/>
        <v>2926</v>
      </c>
      <c r="F15" s="31"/>
      <c r="G15" s="32"/>
      <c r="H15" s="33">
        <v>1</v>
      </c>
      <c r="I15" s="32">
        <f t="shared" si="0"/>
        <v>56</v>
      </c>
      <c r="J15" s="32"/>
      <c r="K15" s="50"/>
      <c r="L15" s="52"/>
    </row>
    <row r="16" spans="1:12" s="34" customFormat="1" ht="13.5" customHeight="1">
      <c r="A16" s="28" t="s">
        <v>15</v>
      </c>
      <c r="B16" s="28" t="s">
        <v>17</v>
      </c>
      <c r="C16" s="29">
        <v>1</v>
      </c>
      <c r="D16" s="29">
        <v>3613</v>
      </c>
      <c r="E16" s="30">
        <f t="shared" si="1"/>
        <v>3613</v>
      </c>
      <c r="F16" s="31"/>
      <c r="G16" s="32"/>
      <c r="H16" s="33">
        <v>3</v>
      </c>
      <c r="I16" s="32">
        <f t="shared" si="0"/>
        <v>168</v>
      </c>
      <c r="J16" s="32"/>
      <c r="K16" s="50"/>
      <c r="L16" s="52"/>
    </row>
    <row r="17" spans="1:12" s="34" customFormat="1" ht="32.25" customHeight="1">
      <c r="A17" s="28" t="s">
        <v>15</v>
      </c>
      <c r="B17" s="28" t="s">
        <v>18</v>
      </c>
      <c r="C17" s="29">
        <v>1</v>
      </c>
      <c r="D17" s="29">
        <v>3837</v>
      </c>
      <c r="E17" s="30">
        <f t="shared" si="1"/>
        <v>3837</v>
      </c>
      <c r="F17" s="31"/>
      <c r="G17" s="32"/>
      <c r="H17" s="33">
        <v>2.9</v>
      </c>
      <c r="I17" s="32">
        <f t="shared" si="0"/>
        <v>162.4</v>
      </c>
      <c r="J17" s="32"/>
      <c r="K17" s="50"/>
      <c r="L17" s="52"/>
    </row>
    <row r="18" spans="1:12" s="34" customFormat="1" ht="21.75" customHeight="1">
      <c r="A18" s="28" t="s">
        <v>15</v>
      </c>
      <c r="B18" s="28" t="s">
        <v>19</v>
      </c>
      <c r="C18" s="29">
        <v>1</v>
      </c>
      <c r="D18" s="29">
        <v>5361</v>
      </c>
      <c r="E18" s="30">
        <v>5361</v>
      </c>
      <c r="F18" s="31"/>
      <c r="G18" s="32"/>
      <c r="H18" s="33">
        <v>9</v>
      </c>
      <c r="I18" s="32">
        <f t="shared" si="0"/>
        <v>504</v>
      </c>
      <c r="J18" s="32"/>
      <c r="K18" s="50"/>
      <c r="L18" s="52"/>
    </row>
    <row r="19" spans="1:12" s="34" customFormat="1" ht="35.25" customHeight="1">
      <c r="A19" s="28" t="s">
        <v>15</v>
      </c>
      <c r="B19" s="28" t="s">
        <v>20</v>
      </c>
      <c r="C19" s="29">
        <v>2</v>
      </c>
      <c r="D19" s="29">
        <v>1468</v>
      </c>
      <c r="E19" s="30">
        <f>C19*D19</f>
        <v>2936</v>
      </c>
      <c r="F19" s="31">
        <v>18673</v>
      </c>
      <c r="G19" s="32">
        <f>F19*1.1</f>
        <v>20540.300000000003</v>
      </c>
      <c r="H19" s="33">
        <v>3</v>
      </c>
      <c r="I19" s="32">
        <f t="shared" si="0"/>
        <v>168</v>
      </c>
      <c r="J19" s="32">
        <f>1058+G19</f>
        <v>21598.300000000003</v>
      </c>
      <c r="K19" s="50">
        <v>20540</v>
      </c>
      <c r="L19" s="52">
        <f>J19-K19</f>
        <v>1058.300000000003</v>
      </c>
    </row>
    <row r="20" spans="1:12" ht="12.75" customHeight="1">
      <c r="A20" s="13" t="s">
        <v>0</v>
      </c>
      <c r="B20" s="13" t="s">
        <v>42</v>
      </c>
      <c r="C20" s="3">
        <v>1</v>
      </c>
      <c r="D20" s="3">
        <v>11210</v>
      </c>
      <c r="E20" s="1">
        <v>11210</v>
      </c>
      <c r="F20" s="11"/>
      <c r="G20" s="22"/>
      <c r="H20" s="24">
        <v>8</v>
      </c>
      <c r="I20" s="22">
        <f t="shared" si="0"/>
        <v>448</v>
      </c>
      <c r="J20" s="22"/>
      <c r="K20" s="49"/>
      <c r="L20" s="53"/>
    </row>
    <row r="21" spans="1:12" ht="12.75" customHeight="1">
      <c r="A21" s="15" t="s">
        <v>0</v>
      </c>
      <c r="B21" s="15">
        <v>369104</v>
      </c>
      <c r="C21" s="5">
        <v>3</v>
      </c>
      <c r="D21" s="5">
        <v>101</v>
      </c>
      <c r="E21" s="6">
        <f aca="true" t="shared" si="2" ref="E21:E29">C21*D21</f>
        <v>303</v>
      </c>
      <c r="F21" s="11"/>
      <c r="G21" s="22"/>
      <c r="H21" s="24">
        <v>0.6</v>
      </c>
      <c r="I21" s="22">
        <f t="shared" si="0"/>
        <v>33.6</v>
      </c>
      <c r="J21" s="22"/>
      <c r="K21" s="49"/>
      <c r="L21" s="53"/>
    </row>
    <row r="22" spans="1:12" ht="12.75" customHeight="1">
      <c r="A22" s="47" t="s">
        <v>0</v>
      </c>
      <c r="B22" s="48" t="s">
        <v>52</v>
      </c>
      <c r="H22" s="25">
        <v>1.3</v>
      </c>
      <c r="I22" s="22">
        <f t="shared" si="0"/>
        <v>72.8</v>
      </c>
      <c r="J22" s="22"/>
      <c r="L22" s="53"/>
    </row>
    <row r="23" spans="1:12" ht="37.5" customHeight="1">
      <c r="A23" s="13" t="s">
        <v>0</v>
      </c>
      <c r="B23" s="13" t="s">
        <v>21</v>
      </c>
      <c r="C23" s="3">
        <v>1</v>
      </c>
      <c r="D23" s="3">
        <v>3709</v>
      </c>
      <c r="E23" s="1">
        <f t="shared" si="2"/>
        <v>3709</v>
      </c>
      <c r="F23" s="11">
        <v>15222</v>
      </c>
      <c r="G23" s="22">
        <f>F23*1.1</f>
        <v>16744.2</v>
      </c>
      <c r="H23" s="24">
        <v>3</v>
      </c>
      <c r="I23" s="22">
        <f t="shared" si="0"/>
        <v>168</v>
      </c>
      <c r="J23" s="22">
        <f>722+G23</f>
        <v>17466.2</v>
      </c>
      <c r="K23" s="49">
        <v>16744</v>
      </c>
      <c r="L23" s="53">
        <f>J23-K23</f>
        <v>722.2000000000007</v>
      </c>
    </row>
    <row r="24" spans="1:12" s="34" customFormat="1" ht="12.75" customHeight="1">
      <c r="A24" s="35" t="s">
        <v>26</v>
      </c>
      <c r="B24" s="36" t="s">
        <v>27</v>
      </c>
      <c r="C24" s="29">
        <v>2</v>
      </c>
      <c r="D24" s="29">
        <v>977</v>
      </c>
      <c r="E24" s="30">
        <f t="shared" si="2"/>
        <v>1954</v>
      </c>
      <c r="F24" s="31"/>
      <c r="G24" s="32"/>
      <c r="H24" s="33">
        <v>1</v>
      </c>
      <c r="I24" s="32">
        <f t="shared" si="0"/>
        <v>56</v>
      </c>
      <c r="J24" s="32"/>
      <c r="K24" s="50"/>
      <c r="L24" s="52"/>
    </row>
    <row r="25" spans="1:12" s="34" customFormat="1" ht="12.75" customHeight="1">
      <c r="A25" s="35" t="s">
        <v>26</v>
      </c>
      <c r="B25" s="36">
        <v>369371</v>
      </c>
      <c r="C25" s="29">
        <v>8</v>
      </c>
      <c r="D25" s="29">
        <v>290</v>
      </c>
      <c r="E25" s="30">
        <f t="shared" si="2"/>
        <v>2320</v>
      </c>
      <c r="F25" s="31"/>
      <c r="G25" s="32"/>
      <c r="H25" s="33">
        <v>5.5</v>
      </c>
      <c r="I25" s="32">
        <f t="shared" si="0"/>
        <v>308</v>
      </c>
      <c r="J25" s="32"/>
      <c r="K25" s="50"/>
      <c r="L25" s="52"/>
    </row>
    <row r="26" spans="1:12" s="34" customFormat="1" ht="12.75" customHeight="1">
      <c r="A26" s="35" t="s">
        <v>26</v>
      </c>
      <c r="B26" s="36">
        <v>100046</v>
      </c>
      <c r="C26" s="29">
        <v>1</v>
      </c>
      <c r="D26" s="29">
        <v>1609</v>
      </c>
      <c r="E26" s="30">
        <f t="shared" si="2"/>
        <v>1609</v>
      </c>
      <c r="F26" s="31"/>
      <c r="G26" s="32"/>
      <c r="H26" s="33">
        <v>1</v>
      </c>
      <c r="I26" s="32">
        <f t="shared" si="0"/>
        <v>56</v>
      </c>
      <c r="J26" s="32"/>
      <c r="K26" s="50"/>
      <c r="L26" s="52"/>
    </row>
    <row r="27" spans="1:12" s="34" customFormat="1" ht="12.75" customHeight="1">
      <c r="A27" s="35" t="s">
        <v>26</v>
      </c>
      <c r="B27" s="37" t="s">
        <v>34</v>
      </c>
      <c r="C27" s="29">
        <v>1</v>
      </c>
      <c r="D27" s="29">
        <v>7981</v>
      </c>
      <c r="E27" s="30">
        <f t="shared" si="2"/>
        <v>7981</v>
      </c>
      <c r="F27" s="31">
        <v>13864</v>
      </c>
      <c r="G27" s="32">
        <f>F27*1.1</f>
        <v>15250.400000000001</v>
      </c>
      <c r="H27" s="33">
        <v>12.2</v>
      </c>
      <c r="I27" s="32">
        <f t="shared" si="0"/>
        <v>683.1999999999999</v>
      </c>
      <c r="J27" s="32">
        <f>1103+G27</f>
        <v>16353.400000000001</v>
      </c>
      <c r="K27" s="50">
        <v>15250</v>
      </c>
      <c r="L27" s="52">
        <f>J27-K27</f>
        <v>1103.4000000000015</v>
      </c>
    </row>
    <row r="28" spans="1:12" ht="21" customHeight="1">
      <c r="A28" s="14" t="s">
        <v>28</v>
      </c>
      <c r="B28" s="18" t="s">
        <v>29</v>
      </c>
      <c r="C28" s="7">
        <v>1</v>
      </c>
      <c r="D28" s="7">
        <v>1170</v>
      </c>
      <c r="E28" s="1">
        <f t="shared" si="2"/>
        <v>1170</v>
      </c>
      <c r="F28" s="11">
        <v>1170</v>
      </c>
      <c r="G28" s="22">
        <f>F28*1.15</f>
        <v>1345.5</v>
      </c>
      <c r="H28" s="24">
        <v>1.8</v>
      </c>
      <c r="I28" s="22">
        <f t="shared" si="0"/>
        <v>100.8</v>
      </c>
      <c r="J28" s="22">
        <f>101+G28</f>
        <v>1446.5</v>
      </c>
      <c r="K28" s="49">
        <v>1368</v>
      </c>
      <c r="L28" s="53">
        <f>J28-K28</f>
        <v>78.5</v>
      </c>
    </row>
    <row r="29" spans="1:12" s="34" customFormat="1" ht="26.25" customHeight="1">
      <c r="A29" s="38" t="s">
        <v>30</v>
      </c>
      <c r="B29" s="39" t="s">
        <v>31</v>
      </c>
      <c r="C29" s="40">
        <v>1</v>
      </c>
      <c r="D29" s="40">
        <v>11671</v>
      </c>
      <c r="E29" s="30">
        <f t="shared" si="2"/>
        <v>11671</v>
      </c>
      <c r="F29" s="31">
        <v>11671</v>
      </c>
      <c r="G29" s="32">
        <f>F29*1.15</f>
        <v>13421.65</v>
      </c>
      <c r="H29" s="33">
        <v>7.2</v>
      </c>
      <c r="I29" s="32">
        <f t="shared" si="0"/>
        <v>403.2</v>
      </c>
      <c r="J29" s="32">
        <f>403+G29</f>
        <v>13824.65</v>
      </c>
      <c r="K29" s="50">
        <v>13422</v>
      </c>
      <c r="L29" s="52">
        <f>J29-K29</f>
        <v>402.64999999999964</v>
      </c>
    </row>
    <row r="30" spans="1:12" ht="45.75" customHeight="1">
      <c r="A30" s="14"/>
      <c r="B30" s="18"/>
      <c r="C30" s="7"/>
      <c r="D30" s="7"/>
      <c r="E30" s="1"/>
      <c r="F30" s="11"/>
      <c r="G30" s="22"/>
      <c r="H30" s="24"/>
      <c r="I30" s="22">
        <f t="shared" si="0"/>
        <v>0</v>
      </c>
      <c r="J30" s="21"/>
      <c r="K30" s="49"/>
      <c r="L30" s="53"/>
    </row>
    <row r="31" spans="1:12" s="34" customFormat="1" ht="16.5" customHeight="1">
      <c r="A31" s="35" t="s">
        <v>40</v>
      </c>
      <c r="B31" s="36" t="s">
        <v>35</v>
      </c>
      <c r="C31" s="29">
        <v>2</v>
      </c>
      <c r="D31" s="41">
        <v>334</v>
      </c>
      <c r="E31" s="30">
        <f aca="true" t="shared" si="3" ref="E31:E38">C31*D31</f>
        <v>668</v>
      </c>
      <c r="F31" s="31"/>
      <c r="G31" s="32"/>
      <c r="H31" s="33">
        <v>0.5</v>
      </c>
      <c r="I31" s="32">
        <f t="shared" si="0"/>
        <v>28</v>
      </c>
      <c r="J31" s="32"/>
      <c r="K31" s="50"/>
      <c r="L31" s="52"/>
    </row>
    <row r="32" spans="1:12" s="34" customFormat="1" ht="12.75" customHeight="1">
      <c r="A32" s="35" t="s">
        <v>40</v>
      </c>
      <c r="B32" s="36" t="s">
        <v>36</v>
      </c>
      <c r="C32" s="29">
        <v>1</v>
      </c>
      <c r="D32" s="42">
        <v>512</v>
      </c>
      <c r="E32" s="30">
        <f t="shared" si="3"/>
        <v>512</v>
      </c>
      <c r="F32" s="31"/>
      <c r="G32" s="32"/>
      <c r="H32" s="33">
        <v>0.25</v>
      </c>
      <c r="I32" s="32">
        <f t="shared" si="0"/>
        <v>14</v>
      </c>
      <c r="J32" s="32"/>
      <c r="K32" s="50"/>
      <c r="L32" s="52"/>
    </row>
    <row r="33" spans="1:12" s="34" customFormat="1" ht="12.75" customHeight="1">
      <c r="A33" s="35" t="s">
        <v>40</v>
      </c>
      <c r="B33" s="36" t="s">
        <v>37</v>
      </c>
      <c r="C33" s="29">
        <v>1</v>
      </c>
      <c r="D33" s="42">
        <v>939</v>
      </c>
      <c r="E33" s="30">
        <f t="shared" si="3"/>
        <v>939</v>
      </c>
      <c r="F33" s="31"/>
      <c r="G33" s="32"/>
      <c r="H33" s="33">
        <v>0.7</v>
      </c>
      <c r="I33" s="32">
        <f t="shared" si="0"/>
        <v>39.199999999999996</v>
      </c>
      <c r="J33" s="32"/>
      <c r="K33" s="50"/>
      <c r="L33" s="52"/>
    </row>
    <row r="34" spans="1:12" s="34" customFormat="1" ht="12.75" customHeight="1">
      <c r="A34" s="35" t="s">
        <v>40</v>
      </c>
      <c r="B34" s="36" t="s">
        <v>38</v>
      </c>
      <c r="C34" s="29">
        <v>2</v>
      </c>
      <c r="D34" s="42">
        <v>1005</v>
      </c>
      <c r="E34" s="30">
        <f t="shared" si="3"/>
        <v>2010</v>
      </c>
      <c r="F34" s="31"/>
      <c r="G34" s="32"/>
      <c r="H34" s="33">
        <v>2</v>
      </c>
      <c r="I34" s="32">
        <f t="shared" si="0"/>
        <v>112</v>
      </c>
      <c r="J34" s="32"/>
      <c r="K34" s="50"/>
      <c r="L34" s="52"/>
    </row>
    <row r="35" spans="1:12" s="34" customFormat="1" ht="12.75" customHeight="1" thickBot="1">
      <c r="A35" s="35" t="s">
        <v>40</v>
      </c>
      <c r="B35" s="36" t="s">
        <v>39</v>
      </c>
      <c r="C35" s="29">
        <v>1</v>
      </c>
      <c r="D35" s="42">
        <v>1101</v>
      </c>
      <c r="E35" s="30">
        <f t="shared" si="3"/>
        <v>1101</v>
      </c>
      <c r="F35" s="31">
        <v>5230</v>
      </c>
      <c r="G35" s="32">
        <f>F35*1.1</f>
        <v>5753.000000000001</v>
      </c>
      <c r="H35" s="33">
        <v>3.8</v>
      </c>
      <c r="I35" s="32">
        <f t="shared" si="0"/>
        <v>212.79999999999998</v>
      </c>
      <c r="J35" s="32">
        <f>406+G35</f>
        <v>6159.000000000001</v>
      </c>
      <c r="K35" s="50">
        <v>5753</v>
      </c>
      <c r="L35" s="52">
        <f>J35-K35</f>
        <v>406.0000000000009</v>
      </c>
    </row>
    <row r="36" spans="1:12" ht="21.75" customHeight="1" thickBot="1">
      <c r="A36" s="16" t="s">
        <v>45</v>
      </c>
      <c r="B36" s="19" t="s">
        <v>46</v>
      </c>
      <c r="C36" s="9">
        <v>1</v>
      </c>
      <c r="D36" s="8">
        <v>4377</v>
      </c>
      <c r="E36" s="1">
        <f t="shared" si="3"/>
        <v>4377</v>
      </c>
      <c r="F36" s="11">
        <v>4377</v>
      </c>
      <c r="G36" s="22">
        <f>F36*1.15</f>
        <v>5033.549999999999</v>
      </c>
      <c r="H36" s="24">
        <v>4.5</v>
      </c>
      <c r="I36" s="22">
        <f t="shared" si="0"/>
        <v>252</v>
      </c>
      <c r="J36" s="22">
        <f>I36+G36</f>
        <v>5285.549999999999</v>
      </c>
      <c r="K36" s="49">
        <v>5034</v>
      </c>
      <c r="L36" s="53">
        <f>J36-K36</f>
        <v>251.54999999999927</v>
      </c>
    </row>
    <row r="37" spans="1:12" s="34" customFormat="1" ht="18.75" customHeight="1" thickBot="1">
      <c r="A37" s="43" t="s">
        <v>47</v>
      </c>
      <c r="B37" s="44" t="s">
        <v>48</v>
      </c>
      <c r="C37" s="45">
        <v>1</v>
      </c>
      <c r="D37" s="45">
        <v>1129</v>
      </c>
      <c r="E37" s="30">
        <f t="shared" si="3"/>
        <v>1129</v>
      </c>
      <c r="F37" s="46">
        <v>1129</v>
      </c>
      <c r="G37" s="32">
        <f>F37*1.15</f>
        <v>1298.35</v>
      </c>
      <c r="H37" s="33">
        <v>1.8</v>
      </c>
      <c r="I37" s="32">
        <f t="shared" si="0"/>
        <v>100.8</v>
      </c>
      <c r="J37" s="32">
        <f>I37+G37</f>
        <v>1399.1499999999999</v>
      </c>
      <c r="K37" s="50">
        <v>1298</v>
      </c>
      <c r="L37" s="52">
        <f>J37-K37</f>
        <v>101.14999999999986</v>
      </c>
    </row>
    <row r="38" spans="5:12" ht="12.75" customHeight="1">
      <c r="E38" s="1">
        <f t="shared" si="3"/>
        <v>0</v>
      </c>
      <c r="G38" s="20"/>
      <c r="H38" s="24"/>
      <c r="I38" s="22">
        <f t="shared" si="0"/>
        <v>0</v>
      </c>
      <c r="J38" s="22">
        <f>I38+G38</f>
        <v>0</v>
      </c>
      <c r="K38" s="49"/>
      <c r="L38" s="53"/>
    </row>
    <row r="39" ht="12.75" customHeight="1">
      <c r="L39" s="27">
        <f>J39-K39</f>
        <v>0</v>
      </c>
    </row>
    <row r="40" ht="12.75" customHeight="1">
      <c r="L40" s="27">
        <f>J40-K40</f>
        <v>0</v>
      </c>
    </row>
  </sheetData>
  <sheetProtection/>
  <hyperlinks>
    <hyperlink ref="A31" r:id="rId1" display="http://forum.sibmama.ru/viewtopic.php?t=660638&amp;postdays=0&amp;postorder=asc&amp;start=1605"/>
    <hyperlink ref="A32:A35" r:id="rId2" display="http://forum.sibmama.ru/viewtopic.php?t=660638&amp;postdays=0&amp;postorder=asc&amp;start=1605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2014-01-29T04:24:01Z</cp:lastPrinted>
  <dcterms:created xsi:type="dcterms:W3CDTF">2014-01-13T16:22:34Z</dcterms:created>
  <dcterms:modified xsi:type="dcterms:W3CDTF">2014-01-29T10:56:21Z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