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85" windowWidth="20775" windowHeight="11445" activeTab="0"/>
  </bookViews>
  <sheets>
    <sheet name="сверка сп 16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<sst xmlns="http://schemas.openxmlformats.org/spreadsheetml/2006/main" count="48" uniqueCount="38">
  <si>
    <t>ник</t>
  </si>
  <si>
    <t>арт</t>
  </si>
  <si>
    <t>количество</t>
  </si>
  <si>
    <t>итого</t>
  </si>
  <si>
    <t xml:space="preserve">сумма </t>
  </si>
  <si>
    <t>ТА\\ТА</t>
  </si>
  <si>
    <t>1375/8   Odeon Light бронза Люстра G9 8*40W Hedys</t>
  </si>
  <si>
    <t>Инюся</t>
  </si>
  <si>
    <t>5012-32</t>
  </si>
  <si>
    <t>saravica</t>
  </si>
  <si>
    <t>2229/1W   Odeon Light цветн Бра c выкл E14 40W Taili</t>
  </si>
  <si>
    <t>***mom Nadia***</t>
  </si>
  <si>
    <t>2021/1W   Odeon Light бронзов Настенный светильник R7s 100W Lan</t>
  </si>
  <si>
    <t>2057/3   Odeon Light бронзов Люстра E14 3*60W Vesto</t>
  </si>
  <si>
    <t>SL484.602.04</t>
  </si>
  <si>
    <t>лапуля-ля</t>
  </si>
  <si>
    <t>YW9822AB-T1, производитель WunderLicht</t>
  </si>
  <si>
    <t> 223-121-02</t>
  </si>
  <si>
    <t>223-122-04</t>
  </si>
  <si>
    <t> 011004R_LS</t>
  </si>
  <si>
    <t> 247-102-01</t>
  </si>
  <si>
    <t>EYESSKY</t>
  </si>
  <si>
    <t>002614_LS</t>
  </si>
  <si>
    <t>шуршанчик</t>
  </si>
  <si>
    <t>2205/3C</t>
  </si>
  <si>
    <t>Raduga28</t>
  </si>
  <si>
    <t xml:space="preserve">2469/12C </t>
  </si>
  <si>
    <t>SL484.502,04</t>
  </si>
  <si>
    <t>сумма с орг</t>
  </si>
  <si>
    <t xml:space="preserve">сдано </t>
  </si>
  <si>
    <t>emalka</t>
  </si>
  <si>
    <t>трансп в кг</t>
  </si>
  <si>
    <t>транспортн ( 1кг=43р)</t>
  </si>
  <si>
    <t xml:space="preserve">итого </t>
  </si>
  <si>
    <t>долг</t>
  </si>
  <si>
    <t>stasyavesna</t>
  </si>
  <si>
    <t>плафон</t>
  </si>
  <si>
    <t>цена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</si>
</sst>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m/d/yy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22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8"/>
      <color indexed="18"/>
      <name val="Cambria"/>
      <family val="0"/>
    </font>
    <font>
      <b/>
      <sz val="15"/>
      <color indexed="18"/>
      <name val="Calibri"/>
      <family val="0"/>
    </font>
    <font>
      <b/>
      <sz val="13"/>
      <color indexed="18"/>
      <name val="Calibri"/>
      <family val="0"/>
    </font>
    <font>
      <b/>
      <sz val="11"/>
      <color indexed="18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16"/>
      <name val="Calibri"/>
      <family val="0"/>
    </font>
    <font>
      <sz val="11"/>
      <color indexed="18"/>
      <name val="Calibri"/>
      <family val="0"/>
    </font>
    <font>
      <b/>
      <sz val="11"/>
      <color indexed="8"/>
      <name val="Calibri"/>
      <family val="0"/>
    </font>
    <font>
      <b/>
      <sz val="11"/>
      <color indexed="13"/>
      <name val="Calibri"/>
      <family val="0"/>
    </font>
    <font>
      <sz val="11"/>
      <color indexed="13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sz val="11"/>
      <color indexed="9"/>
      <name val="Calibri"/>
      <family val="0"/>
    </font>
    <font>
      <sz val="8"/>
      <name val="Arial"/>
      <family val="0"/>
    </font>
    <font>
      <sz val="12"/>
      <color indexed="8"/>
      <name val="Arial"/>
      <family val="0"/>
    </font>
    <font>
      <sz val="12"/>
      <color indexed="8"/>
      <name val="Verdana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7" fillId="2" borderId="0" applyNumberFormat="0" applyBorder="0" applyAlignment="0" applyProtection="0"/>
    <xf numFmtId="0" fontId="11" fillId="2" borderId="1" applyNumberFormat="0" applyAlignment="0" applyProtection="0"/>
    <xf numFmtId="0" fontId="13" fillId="11" borderId="2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2" borderId="1" applyNumberFormat="0" applyAlignment="0" applyProtection="0"/>
    <xf numFmtId="0" fontId="12" fillId="0" borderId="6" applyNumberFormat="0" applyFill="0" applyAlignment="0" applyProtection="0"/>
    <xf numFmtId="0" fontId="8" fillId="2" borderId="0" applyNumberFormat="0" applyBorder="0" applyAlignment="0" applyProtection="0"/>
    <xf numFmtId="0" fontId="0" fillId="3" borderId="7" applyNumberFormat="0" applyFont="0" applyAlignment="0" applyProtection="0"/>
    <xf numFmtId="0" fontId="10" fillId="2" borderId="8" applyNumberFormat="0" applyAlignment="0" applyProtection="0"/>
    <xf numFmtId="0" fontId="2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 wrapText="1"/>
    </xf>
    <xf numFmtId="0" fontId="18" fillId="0" borderId="0" xfId="0" applyFont="1" applyFill="1" applyAlignment="1">
      <alignment wrapText="1"/>
    </xf>
    <xf numFmtId="0" fontId="18" fillId="0" borderId="10" xfId="0" applyFont="1" applyFill="1" applyBorder="1" applyAlignment="1">
      <alignment wrapText="1"/>
    </xf>
    <xf numFmtId="1" fontId="18" fillId="0" borderId="10" xfId="0" applyNumberFormat="1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0" xfId="0" applyFont="1" applyAlignment="1">
      <alignment wrapText="1"/>
    </xf>
    <xf numFmtId="0" fontId="18" fillId="0" borderId="11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1" fontId="18" fillId="0" borderId="10" xfId="0" applyNumberFormat="1" applyFont="1" applyBorder="1" applyAlignment="1">
      <alignment wrapText="1"/>
    </xf>
    <xf numFmtId="1" fontId="18" fillId="0" borderId="0" xfId="0" applyNumberFormat="1" applyFont="1" applyAlignment="1">
      <alignment wrapText="1"/>
    </xf>
    <xf numFmtId="170" fontId="18" fillId="0" borderId="10" xfId="0" applyNumberFormat="1" applyFont="1" applyFill="1" applyBorder="1" applyAlignment="1">
      <alignment wrapText="1"/>
    </xf>
    <xf numFmtId="0" fontId="18" fillId="5" borderId="10" xfId="0" applyFont="1" applyFill="1" applyBorder="1" applyAlignment="1">
      <alignment wrapText="1"/>
    </xf>
    <xf numFmtId="0" fontId="19" fillId="5" borderId="10" xfId="0" applyFont="1" applyFill="1" applyBorder="1" applyAlignment="1">
      <alignment wrapText="1"/>
    </xf>
    <xf numFmtId="1" fontId="18" fillId="5" borderId="10" xfId="0" applyNumberFormat="1" applyFont="1" applyFill="1" applyBorder="1" applyAlignment="1">
      <alignment wrapText="1"/>
    </xf>
    <xf numFmtId="170" fontId="18" fillId="5" borderId="10" xfId="0" applyNumberFormat="1" applyFont="1" applyFill="1" applyBorder="1" applyAlignment="1">
      <alignment wrapText="1"/>
    </xf>
    <xf numFmtId="0" fontId="18" fillId="5" borderId="0" xfId="0" applyFont="1" applyFill="1" applyAlignment="1">
      <alignment wrapText="1"/>
    </xf>
    <xf numFmtId="0" fontId="18" fillId="5" borderId="10" xfId="0" applyFont="1" applyFill="1" applyBorder="1" applyAlignment="1">
      <alignment wrapText="1"/>
    </xf>
    <xf numFmtId="0" fontId="18" fillId="5" borderId="12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10" xfId="0" applyFont="1" applyFill="1" applyBorder="1" applyAlignment="1">
      <alignment wrapText="1"/>
    </xf>
    <xf numFmtId="1" fontId="20" fillId="0" borderId="10" xfId="0" applyNumberFormat="1" applyFont="1" applyFill="1" applyBorder="1" applyAlignment="1">
      <alignment wrapText="1"/>
    </xf>
    <xf numFmtId="0" fontId="20" fillId="5" borderId="10" xfId="0" applyFont="1" applyFill="1" applyBorder="1" applyAlignment="1">
      <alignment wrapText="1"/>
    </xf>
    <xf numFmtId="1" fontId="20" fillId="5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0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pane ySplit="2" topLeftCell="BM3" activePane="bottomLeft" state="frozen"/>
      <selection pane="topLeft" activeCell="A1" sqref="A1"/>
      <selection pane="bottomLeft" activeCell="K32" sqref="K32"/>
    </sheetView>
  </sheetViews>
  <sheetFormatPr defaultColWidth="17.140625" defaultRowHeight="12.75" customHeight="1"/>
  <cols>
    <col min="1" max="1" width="26.140625" style="5" customWidth="1"/>
    <col min="2" max="2" width="17.140625" style="5" customWidth="1"/>
    <col min="3" max="3" width="6.421875" style="5" customWidth="1"/>
    <col min="4" max="4" width="9.57421875" style="5" customWidth="1"/>
    <col min="5" max="5" width="11.28125" style="5" customWidth="1"/>
    <col min="6" max="6" width="10.140625" style="5" customWidth="1"/>
    <col min="7" max="10" width="11.00390625" style="9" customWidth="1"/>
    <col min="11" max="11" width="10.421875" style="5" customWidth="1"/>
    <col min="12" max="12" width="17.140625" style="23" customWidth="1"/>
    <col min="13" max="16384" width="17.140625" style="5" customWidth="1"/>
  </cols>
  <sheetData>
    <row r="1" spans="1:12" s="29" customFormat="1" ht="25.5" customHeight="1">
      <c r="A1" s="24" t="s">
        <v>0</v>
      </c>
      <c r="B1" s="24" t="s">
        <v>1</v>
      </c>
      <c r="C1" s="24" t="s">
        <v>2</v>
      </c>
      <c r="D1" s="24" t="s">
        <v>37</v>
      </c>
      <c r="E1" s="24" t="s">
        <v>3</v>
      </c>
      <c r="F1" s="25" t="s">
        <v>4</v>
      </c>
      <c r="G1" s="26" t="s">
        <v>28</v>
      </c>
      <c r="H1" s="26" t="s">
        <v>31</v>
      </c>
      <c r="I1" s="26" t="s">
        <v>32</v>
      </c>
      <c r="J1" s="26" t="s">
        <v>33</v>
      </c>
      <c r="K1" s="27" t="s">
        <v>29</v>
      </c>
      <c r="L1" s="28" t="s">
        <v>34</v>
      </c>
    </row>
    <row r="2" spans="1:12" s="1" customFormat="1" ht="12.75" customHeight="1">
      <c r="A2" s="2" t="s">
        <v>11</v>
      </c>
      <c r="B2" s="2">
        <v>369668</v>
      </c>
      <c r="C2" s="2">
        <v>3</v>
      </c>
      <c r="D2" s="2">
        <v>161</v>
      </c>
      <c r="E2" s="6">
        <f aca="true" t="shared" si="0" ref="E2:E21">C2*D2</f>
        <v>483</v>
      </c>
      <c r="F2" s="2"/>
      <c r="G2" s="3"/>
      <c r="H2" s="10">
        <v>0.6</v>
      </c>
      <c r="I2" s="3">
        <f>H2*43</f>
        <v>25.8</v>
      </c>
      <c r="J2" s="3"/>
      <c r="K2" s="2"/>
      <c r="L2" s="19"/>
    </row>
    <row r="3" spans="1:12" s="1" customFormat="1" ht="32.25" customHeight="1">
      <c r="A3" s="2" t="s">
        <v>11</v>
      </c>
      <c r="B3" s="2">
        <v>369440</v>
      </c>
      <c r="C3" s="2">
        <v>2</v>
      </c>
      <c r="D3" s="2">
        <v>340</v>
      </c>
      <c r="E3" s="2">
        <f t="shared" si="0"/>
        <v>680</v>
      </c>
      <c r="F3" s="2"/>
      <c r="G3" s="3"/>
      <c r="H3" s="10">
        <v>0.4</v>
      </c>
      <c r="I3" s="3">
        <f aca="true" t="shared" si="1" ref="I3:I21">H3*43</f>
        <v>17.2</v>
      </c>
      <c r="J3" s="3"/>
      <c r="K3" s="2"/>
      <c r="L3" s="19"/>
    </row>
    <row r="4" spans="1:12" s="1" customFormat="1" ht="12.75" customHeight="1">
      <c r="A4" s="2" t="s">
        <v>11</v>
      </c>
      <c r="B4" s="2" t="s">
        <v>12</v>
      </c>
      <c r="C4" s="2">
        <v>1</v>
      </c>
      <c r="D4" s="2">
        <v>799</v>
      </c>
      <c r="E4" s="2">
        <f t="shared" si="0"/>
        <v>799</v>
      </c>
      <c r="F4" s="2"/>
      <c r="G4" s="3"/>
      <c r="H4" s="10">
        <v>1</v>
      </c>
      <c r="I4" s="3">
        <f t="shared" si="1"/>
        <v>43</v>
      </c>
      <c r="J4" s="3"/>
      <c r="K4" s="2"/>
      <c r="L4" s="19"/>
    </row>
    <row r="5" spans="1:12" s="1" customFormat="1" ht="12.75" customHeight="1">
      <c r="A5" s="2" t="s">
        <v>11</v>
      </c>
      <c r="B5" s="2" t="s">
        <v>13</v>
      </c>
      <c r="C5" s="2">
        <v>1</v>
      </c>
      <c r="D5" s="2">
        <v>2940</v>
      </c>
      <c r="E5" s="2">
        <f t="shared" si="0"/>
        <v>2940</v>
      </c>
      <c r="F5" s="2"/>
      <c r="G5" s="3"/>
      <c r="H5" s="10">
        <v>2.9</v>
      </c>
      <c r="I5" s="3">
        <f t="shared" si="1"/>
        <v>124.7</v>
      </c>
      <c r="J5" s="3"/>
      <c r="K5" s="2"/>
      <c r="L5" s="19"/>
    </row>
    <row r="6" spans="1:12" s="1" customFormat="1" ht="12.75" customHeight="1">
      <c r="A6" s="2" t="s">
        <v>11</v>
      </c>
      <c r="B6" s="2" t="s">
        <v>14</v>
      </c>
      <c r="C6" s="2">
        <v>1</v>
      </c>
      <c r="D6" s="2">
        <v>2900</v>
      </c>
      <c r="E6" s="2">
        <f t="shared" si="0"/>
        <v>2900</v>
      </c>
      <c r="F6" s="2">
        <v>7802</v>
      </c>
      <c r="G6" s="3">
        <f>F6*1.1</f>
        <v>8582.2</v>
      </c>
      <c r="H6" s="10">
        <v>4.4</v>
      </c>
      <c r="I6" s="3">
        <f t="shared" si="1"/>
        <v>189.20000000000002</v>
      </c>
      <c r="J6" s="3">
        <f>400+G6</f>
        <v>8982.2</v>
      </c>
      <c r="K6" s="2">
        <v>8582</v>
      </c>
      <c r="L6" s="20">
        <f>J6-K6</f>
        <v>400.2000000000007</v>
      </c>
    </row>
    <row r="7" spans="1:12" s="15" customFormat="1" ht="12.75" customHeight="1">
      <c r="A7" s="11" t="s">
        <v>30</v>
      </c>
      <c r="B7" s="12" t="s">
        <v>17</v>
      </c>
      <c r="C7" s="11">
        <v>1</v>
      </c>
      <c r="D7" s="11">
        <v>992</v>
      </c>
      <c r="E7" s="11">
        <f t="shared" si="0"/>
        <v>992</v>
      </c>
      <c r="F7" s="11"/>
      <c r="G7" s="13"/>
      <c r="H7" s="14">
        <v>0.8</v>
      </c>
      <c r="I7" s="13">
        <f t="shared" si="1"/>
        <v>34.4</v>
      </c>
      <c r="J7" s="13"/>
      <c r="K7" s="11"/>
      <c r="L7" s="21"/>
    </row>
    <row r="8" spans="1:12" s="15" customFormat="1" ht="12.75" customHeight="1">
      <c r="A8" s="11" t="s">
        <v>30</v>
      </c>
      <c r="B8" s="12" t="s">
        <v>18</v>
      </c>
      <c r="C8" s="11">
        <v>1</v>
      </c>
      <c r="D8" s="11">
        <v>1929</v>
      </c>
      <c r="E8" s="11">
        <f t="shared" si="0"/>
        <v>1929</v>
      </c>
      <c r="F8" s="11"/>
      <c r="G8" s="13"/>
      <c r="H8" s="14">
        <v>1.7</v>
      </c>
      <c r="I8" s="13">
        <f t="shared" si="1"/>
        <v>73.1</v>
      </c>
      <c r="J8" s="13"/>
      <c r="K8" s="11"/>
      <c r="L8" s="21"/>
    </row>
    <row r="9" spans="1:12" s="15" customFormat="1" ht="12.75" customHeight="1">
      <c r="A9" s="11" t="s">
        <v>30</v>
      </c>
      <c r="B9" s="12" t="s">
        <v>19</v>
      </c>
      <c r="C9" s="11">
        <v>10</v>
      </c>
      <c r="D9" s="11">
        <v>105</v>
      </c>
      <c r="E9" s="11">
        <f t="shared" si="0"/>
        <v>1050</v>
      </c>
      <c r="F9" s="11"/>
      <c r="G9" s="13"/>
      <c r="H9" s="14">
        <v>2</v>
      </c>
      <c r="I9" s="13">
        <f t="shared" si="1"/>
        <v>86</v>
      </c>
      <c r="J9" s="13"/>
      <c r="K9" s="11"/>
      <c r="L9" s="21"/>
    </row>
    <row r="10" spans="1:12" s="15" customFormat="1" ht="12.75" customHeight="1">
      <c r="A10" s="11" t="s">
        <v>30</v>
      </c>
      <c r="B10" s="12" t="s">
        <v>20</v>
      </c>
      <c r="C10" s="11">
        <v>1</v>
      </c>
      <c r="D10" s="11">
        <v>639</v>
      </c>
      <c r="E10" s="11">
        <f t="shared" si="0"/>
        <v>639</v>
      </c>
      <c r="F10" s="11">
        <v>4610</v>
      </c>
      <c r="G10" s="13">
        <f>F10*1.15</f>
        <v>5301.5</v>
      </c>
      <c r="H10" s="14">
        <v>0.5</v>
      </c>
      <c r="I10" s="13">
        <f t="shared" si="1"/>
        <v>21.5</v>
      </c>
      <c r="J10" s="13">
        <f>215+G10</f>
        <v>5516.5</v>
      </c>
      <c r="K10" s="11">
        <v>5302</v>
      </c>
      <c r="L10" s="22">
        <f>J10-K10</f>
        <v>214.5</v>
      </c>
    </row>
    <row r="11" spans="1:12" s="1" customFormat="1" ht="13.5" customHeight="1">
      <c r="A11" s="2" t="s">
        <v>21</v>
      </c>
      <c r="B11" s="2" t="s">
        <v>27</v>
      </c>
      <c r="C11" s="2">
        <v>1</v>
      </c>
      <c r="D11" s="2">
        <v>2900</v>
      </c>
      <c r="E11" s="2">
        <f t="shared" si="0"/>
        <v>2900</v>
      </c>
      <c r="F11" s="2">
        <v>2900</v>
      </c>
      <c r="G11" s="3">
        <f>F11*1.15</f>
        <v>3334.9999999999995</v>
      </c>
      <c r="H11" s="10">
        <v>4.4</v>
      </c>
      <c r="I11" s="3">
        <f t="shared" si="1"/>
        <v>189.20000000000002</v>
      </c>
      <c r="J11" s="3">
        <f>189+G11</f>
        <v>3523.9999999999995</v>
      </c>
      <c r="K11" s="2">
        <v>3340</v>
      </c>
      <c r="L11" s="20">
        <f>J11-K11</f>
        <v>183.99999999999955</v>
      </c>
    </row>
    <row r="12" spans="1:12" s="15" customFormat="1" ht="12.75" customHeight="1">
      <c r="A12" s="16" t="s">
        <v>25</v>
      </c>
      <c r="B12" s="16" t="s">
        <v>24</v>
      </c>
      <c r="C12" s="11">
        <v>1</v>
      </c>
      <c r="D12" s="11">
        <v>1902</v>
      </c>
      <c r="E12" s="11">
        <f t="shared" si="0"/>
        <v>1902</v>
      </c>
      <c r="F12" s="11"/>
      <c r="G12" s="13"/>
      <c r="H12" s="14">
        <v>3</v>
      </c>
      <c r="I12" s="13">
        <f t="shared" si="1"/>
        <v>129</v>
      </c>
      <c r="J12" s="13"/>
      <c r="K12" s="11"/>
      <c r="L12" s="21"/>
    </row>
    <row r="13" spans="1:12" s="15" customFormat="1" ht="12.75" customHeight="1">
      <c r="A13" s="16" t="s">
        <v>25</v>
      </c>
      <c r="B13" s="16" t="s">
        <v>26</v>
      </c>
      <c r="C13" s="11">
        <v>1</v>
      </c>
      <c r="D13" s="11">
        <v>4184</v>
      </c>
      <c r="E13" s="11">
        <f t="shared" si="0"/>
        <v>4184</v>
      </c>
      <c r="F13" s="11"/>
      <c r="G13" s="13"/>
      <c r="H13" s="14">
        <v>4</v>
      </c>
      <c r="I13" s="13">
        <f t="shared" si="1"/>
        <v>172</v>
      </c>
      <c r="J13" s="13"/>
      <c r="K13" s="11"/>
      <c r="L13" s="21"/>
    </row>
    <row r="14" spans="1:12" s="15" customFormat="1" ht="12.75" customHeight="1">
      <c r="A14" s="16" t="s">
        <v>25</v>
      </c>
      <c r="B14" s="16">
        <v>24728</v>
      </c>
      <c r="C14" s="11">
        <v>1</v>
      </c>
      <c r="D14" s="11">
        <v>1483</v>
      </c>
      <c r="E14" s="11">
        <f t="shared" si="0"/>
        <v>1483</v>
      </c>
      <c r="F14" s="11"/>
      <c r="G14" s="13"/>
      <c r="H14" s="14">
        <v>1</v>
      </c>
      <c r="I14" s="13">
        <f t="shared" si="1"/>
        <v>43</v>
      </c>
      <c r="J14" s="13"/>
      <c r="K14" s="11"/>
      <c r="L14" s="21"/>
    </row>
    <row r="15" spans="1:12" s="15" customFormat="1" ht="12.75" customHeight="1">
      <c r="A15" s="17" t="s">
        <v>25</v>
      </c>
      <c r="B15" s="16">
        <v>24725</v>
      </c>
      <c r="C15" s="11">
        <v>1</v>
      </c>
      <c r="D15" s="11">
        <v>843</v>
      </c>
      <c r="E15" s="11">
        <f t="shared" si="0"/>
        <v>843</v>
      </c>
      <c r="F15" s="11">
        <v>8412</v>
      </c>
      <c r="G15" s="13">
        <f>F15*1.1</f>
        <v>9253.2</v>
      </c>
      <c r="H15" s="14">
        <v>0.5</v>
      </c>
      <c r="I15" s="13">
        <f t="shared" si="1"/>
        <v>21.5</v>
      </c>
      <c r="J15" s="13">
        <f>366+G15</f>
        <v>9619.2</v>
      </c>
      <c r="K15" s="11">
        <v>9253</v>
      </c>
      <c r="L15" s="22">
        <f>J15-K15</f>
        <v>366.2000000000007</v>
      </c>
    </row>
    <row r="16" spans="1:12" s="1" customFormat="1" ht="12.75" customHeight="1">
      <c r="A16" s="2" t="s">
        <v>9</v>
      </c>
      <c r="B16" s="2" t="s">
        <v>10</v>
      </c>
      <c r="C16" s="2">
        <v>1</v>
      </c>
      <c r="D16" s="2">
        <v>924</v>
      </c>
      <c r="E16" s="2">
        <f t="shared" si="0"/>
        <v>924</v>
      </c>
      <c r="F16" s="2">
        <v>924</v>
      </c>
      <c r="G16" s="3">
        <f>F16*1.15</f>
        <v>1062.6</v>
      </c>
      <c r="H16" s="10">
        <v>0.5</v>
      </c>
      <c r="I16" s="3">
        <f t="shared" si="1"/>
        <v>21.5</v>
      </c>
      <c r="J16" s="3">
        <f>22+G16</f>
        <v>1084.6</v>
      </c>
      <c r="K16" s="2">
        <v>924</v>
      </c>
      <c r="L16" s="20">
        <f>J16-K16</f>
        <v>160.5999999999999</v>
      </c>
    </row>
    <row r="17" spans="1:12" s="15" customFormat="1" ht="12.75" customHeight="1">
      <c r="A17" s="11" t="s">
        <v>7</v>
      </c>
      <c r="B17" s="11" t="s">
        <v>8</v>
      </c>
      <c r="C17" s="11">
        <v>2</v>
      </c>
      <c r="D17" s="11">
        <v>994</v>
      </c>
      <c r="E17" s="11">
        <f t="shared" si="0"/>
        <v>1988</v>
      </c>
      <c r="F17" s="11">
        <v>1988</v>
      </c>
      <c r="G17" s="13">
        <f>F17*1.15</f>
        <v>2286.2</v>
      </c>
      <c r="H17" s="14">
        <v>4</v>
      </c>
      <c r="I17" s="13">
        <f t="shared" si="1"/>
        <v>172</v>
      </c>
      <c r="J17" s="13">
        <f>172+G17</f>
        <v>2458.2</v>
      </c>
      <c r="K17" s="11">
        <v>2300</v>
      </c>
      <c r="L17" s="22">
        <f>J17-K17</f>
        <v>158.19999999999982</v>
      </c>
    </row>
    <row r="18" spans="1:12" s="1" customFormat="1" ht="12.75" customHeight="1">
      <c r="A18" s="2" t="s">
        <v>15</v>
      </c>
      <c r="B18" s="2" t="s">
        <v>16</v>
      </c>
      <c r="C18" s="2">
        <v>1</v>
      </c>
      <c r="D18" s="2">
        <v>1761</v>
      </c>
      <c r="E18" s="2">
        <f t="shared" si="0"/>
        <v>1761</v>
      </c>
      <c r="F18" s="2">
        <v>1761</v>
      </c>
      <c r="G18" s="3">
        <f>F18*1.15</f>
        <v>2025.1499999999999</v>
      </c>
      <c r="H18" s="10">
        <v>2.5</v>
      </c>
      <c r="I18" s="3">
        <f t="shared" si="1"/>
        <v>107.5</v>
      </c>
      <c r="J18" s="3">
        <f>108+G18</f>
        <v>2133.1499999999996</v>
      </c>
      <c r="K18" s="2">
        <v>2025</v>
      </c>
      <c r="L18" s="20">
        <f>J18-K18</f>
        <v>108.14999999999964</v>
      </c>
    </row>
    <row r="19" spans="1:12" s="15" customFormat="1" ht="12.75" customHeight="1">
      <c r="A19" s="11" t="s">
        <v>5</v>
      </c>
      <c r="B19" s="11" t="s">
        <v>6</v>
      </c>
      <c r="C19" s="11">
        <v>1</v>
      </c>
      <c r="D19" s="11">
        <v>4160</v>
      </c>
      <c r="E19" s="11">
        <f t="shared" si="0"/>
        <v>4160</v>
      </c>
      <c r="F19" s="11">
        <v>4160</v>
      </c>
      <c r="G19" s="13">
        <f>F19*1.15</f>
        <v>4784</v>
      </c>
      <c r="H19" s="14">
        <v>3</v>
      </c>
      <c r="I19" s="13">
        <f t="shared" si="1"/>
        <v>129</v>
      </c>
      <c r="J19" s="13">
        <f>129+G19</f>
        <v>4913</v>
      </c>
      <c r="K19" s="11">
        <v>4784</v>
      </c>
      <c r="L19" s="22">
        <f>J19-K19</f>
        <v>129</v>
      </c>
    </row>
    <row r="20" spans="1:12" s="1" customFormat="1" ht="12.75" customHeight="1">
      <c r="A20" s="2" t="s">
        <v>23</v>
      </c>
      <c r="B20" s="7" t="s">
        <v>22</v>
      </c>
      <c r="C20" s="2">
        <v>3</v>
      </c>
      <c r="D20" s="2">
        <v>490</v>
      </c>
      <c r="E20" s="2">
        <f t="shared" si="0"/>
        <v>1470</v>
      </c>
      <c r="F20" s="2">
        <v>1470</v>
      </c>
      <c r="G20" s="3">
        <f>F20*1.15</f>
        <v>1690.4999999999998</v>
      </c>
      <c r="H20" s="10">
        <v>0.6</v>
      </c>
      <c r="I20" s="3">
        <f t="shared" si="1"/>
        <v>25.8</v>
      </c>
      <c r="J20" s="3">
        <f>26+G20</f>
        <v>1716.4999999999998</v>
      </c>
      <c r="K20" s="2">
        <v>1691</v>
      </c>
      <c r="L20" s="20">
        <f>J20-K20</f>
        <v>25.499999999999773</v>
      </c>
    </row>
    <row r="21" spans="1:12" s="15" customFormat="1" ht="12.75" customHeight="1">
      <c r="A21" s="11" t="s">
        <v>35</v>
      </c>
      <c r="B21" s="11" t="s">
        <v>36</v>
      </c>
      <c r="C21" s="11">
        <v>1</v>
      </c>
      <c r="D21" s="11"/>
      <c r="E21" s="11">
        <f t="shared" si="0"/>
        <v>0</v>
      </c>
      <c r="F21" s="11"/>
      <c r="G21" s="13"/>
      <c r="H21" s="14">
        <v>1</v>
      </c>
      <c r="I21" s="13">
        <f t="shared" si="1"/>
        <v>43</v>
      </c>
      <c r="J21" s="13">
        <v>43</v>
      </c>
      <c r="K21" s="11">
        <v>0</v>
      </c>
      <c r="L21" s="21">
        <v>43</v>
      </c>
    </row>
    <row r="22" spans="1:12" ht="12.75" customHeight="1">
      <c r="A22" s="4"/>
      <c r="B22" s="4"/>
      <c r="C22" s="4"/>
      <c r="D22" s="4"/>
      <c r="E22" s="4"/>
      <c r="F22" s="4"/>
      <c r="G22" s="8"/>
      <c r="H22" s="8"/>
      <c r="I22" s="8"/>
      <c r="J22" s="8"/>
      <c r="K22" s="4"/>
      <c r="L22" s="18"/>
    </row>
  </sheetData>
  <printOptions/>
  <pageMargins left="0.7" right="0.7" top="0.75" bottom="0.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cp:lastPrinted>2013-08-20T15:36:16Z</cp:lastPrinted>
  <dcterms:created xsi:type="dcterms:W3CDTF">2013-08-21T14:09:47Z</dcterms:created>
  <dcterms:modified xsi:type="dcterms:W3CDTF">2013-08-21T14:10:54Z</dcterms:modified>
  <cp:category/>
  <cp:version/>
  <cp:contentType/>
  <cp:contentStatus/>
</cp:coreProperties>
</file>