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<sst xmlns="http://schemas.openxmlformats.org/spreadsheetml/2006/main" count="135" uniqueCount="52">
  <si>
    <t>УЗ</t>
  </si>
  <si>
    <t>Заказ</t>
  </si>
  <si>
    <t>Кол-во</t>
  </si>
  <si>
    <t>Цена за ед.</t>
  </si>
  <si>
    <t>Лиатрис</t>
  </si>
  <si>
    <t>Опрыскиватель 'Туман' складной модифицированный ОГ-303М</t>
  </si>
  <si>
    <t>Насадка дождевальная НД-200</t>
  </si>
  <si>
    <t>Насадка для полива 'ВЕЕР' НПУ-200</t>
  </si>
  <si>
    <t>Каледония</t>
  </si>
  <si>
    <t>Вакуумная крышка КВК-100</t>
  </si>
  <si>
    <t>Вакуумная крышка КВК-70</t>
  </si>
  <si>
    <t>Вакуумная крышка КВК-82</t>
  </si>
  <si>
    <t>Вакуумный насос НВР-3</t>
  </si>
  <si>
    <t>Вакуумный набор в блистерной упаковке ВАКС82Б</t>
  </si>
  <si>
    <t>olga6164</t>
  </si>
  <si>
    <t>Парник арочный 7-секционный ПА-7 Габариты 4,3 х 1,2..1,5 х 0,9...0,96 м</t>
  </si>
  <si>
    <t>Цукатик</t>
  </si>
  <si>
    <t>Насадка для полива 'ДУШ' модернизированная НПУ-400М Насадка лейка с краном перекрытия воды</t>
  </si>
  <si>
    <t>Насадка для полива модернизированная НПУ-700М насадка лейка с удлинителем и краном перекрытия воды</t>
  </si>
  <si>
    <t>Регулятор уровня воды РУВ-1 предназначен для автоматического регулирования уровня воды в баке на дачных и приусадебных участках</t>
  </si>
  <si>
    <t>Минипарник 7-секционный ПДМ-7 Габариты минипарника: 4,3х0,7х0,46 м</t>
  </si>
  <si>
    <t>Anutik1205</t>
  </si>
  <si>
    <t>Комплект капельного полива КПК-24</t>
  </si>
  <si>
    <t>Фильтр очистки воды ФОВ-037</t>
  </si>
  <si>
    <t>Кустодержатель УФК-1</t>
  </si>
  <si>
    <t>Вакуумная крышка КВК-82</t>
  </si>
  <si>
    <t>ирина 17</t>
  </si>
  <si>
    <t>Парник арочный 5-секционный ПА-5</t>
  </si>
  <si>
    <t>Кран водопроводный Кран водопроводный</t>
  </si>
  <si>
    <t>Гадя Петрович</t>
  </si>
  <si>
    <t>Поддон для рассады ПР-1</t>
  </si>
  <si>
    <t>Altai1981</t>
  </si>
  <si>
    <t>Ящик для рассады ЯР-9</t>
  </si>
  <si>
    <t>Насадка для полива  'УЛИТКА' НПУ-500</t>
  </si>
  <si>
    <t>Вакуумная крышка КВК-100</t>
  </si>
  <si>
    <t>Вакуумная крышка КВК-70</t>
  </si>
  <si>
    <t>Natali_Ign</t>
  </si>
  <si>
    <t>Дачный водопроводный комплект ДВК-25</t>
  </si>
  <si>
    <t>адоч-ка</t>
  </si>
  <si>
    <t>Вакуумная крышка КВК-100 предназначена для укупорки резьбовых банок с диаметром горловины 89 мм или 100 мм</t>
  </si>
  <si>
    <t>Кустодержатель УФК-1 Для формирования кроны смородины и других растений   0,405   0,900 Коробка 430*430*60 1 185,00</t>
  </si>
  <si>
    <t>итого</t>
  </si>
  <si>
    <t>скидка 0,9%</t>
  </si>
  <si>
    <t>с орг%</t>
  </si>
  <si>
    <t>к оплате</t>
  </si>
  <si>
    <t>сдано</t>
  </si>
  <si>
    <t>я</t>
  </si>
  <si>
    <t>ведро секционное</t>
  </si>
  <si>
    <t>тр-т</t>
  </si>
  <si>
    <t>тр.вес</t>
  </si>
  <si>
    <t>итого,вес</t>
  </si>
  <si>
    <t>долг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</si>
</sst>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:C30"/>
    </sheetView>
  </sheetViews>
  <sheetFormatPr defaultColWidth="9.140625" defaultRowHeight="12.75"/>
  <cols>
    <col min="1" max="1" width="31.421875" style="11" customWidth="1"/>
    <col min="2" max="2" width="68.28125" style="9" customWidth="1"/>
    <col min="3" max="3" width="9.140625" style="7" customWidth="1"/>
    <col min="4" max="16384" width="9.140625" style="5" customWidth="1"/>
  </cols>
  <sheetData>
    <row r="1" spans="1:3" ht="23.25">
      <c r="A1" s="10" t="s">
        <v>4</v>
      </c>
      <c r="B1" s="8" t="s">
        <v>5</v>
      </c>
      <c r="C1" s="6">
        <v>1</v>
      </c>
    </row>
    <row r="2" spans="1:3" ht="23.25">
      <c r="A2" s="10" t="s">
        <v>4</v>
      </c>
      <c r="B2" s="8" t="s">
        <v>6</v>
      </c>
      <c r="C2" s="6">
        <v>2</v>
      </c>
    </row>
    <row r="3" spans="1:3" ht="23.25">
      <c r="A3" s="10" t="s">
        <v>4</v>
      </c>
      <c r="B3" s="8" t="s">
        <v>7</v>
      </c>
      <c r="C3" s="6">
        <v>2</v>
      </c>
    </row>
    <row r="4" spans="1:3" ht="23.25">
      <c r="A4" s="10" t="s">
        <v>8</v>
      </c>
      <c r="B4" s="8" t="s">
        <v>9</v>
      </c>
      <c r="C4" s="6">
        <v>10</v>
      </c>
    </row>
    <row r="5" spans="1:3" ht="23.25">
      <c r="A5" s="10" t="s">
        <v>8</v>
      </c>
      <c r="B5" s="8" t="s">
        <v>10</v>
      </c>
      <c r="C5" s="6">
        <v>10</v>
      </c>
    </row>
    <row r="6" spans="1:3" ht="23.25">
      <c r="A6" s="10" t="s">
        <v>8</v>
      </c>
      <c r="B6" s="8" t="s">
        <v>11</v>
      </c>
      <c r="C6" s="6">
        <v>15</v>
      </c>
    </row>
    <row r="7" spans="1:3" ht="23.25">
      <c r="A7" s="10" t="s">
        <v>8</v>
      </c>
      <c r="B7" s="8" t="s">
        <v>12</v>
      </c>
      <c r="C7" s="6">
        <v>1</v>
      </c>
    </row>
    <row r="8" spans="1:3" ht="23.25">
      <c r="A8" s="10" t="s">
        <v>8</v>
      </c>
      <c r="B8" s="8" t="s">
        <v>13</v>
      </c>
      <c r="C8" s="6">
        <v>1</v>
      </c>
    </row>
    <row r="9" spans="1:3" ht="23.25">
      <c r="A9" s="10" t="s">
        <v>16</v>
      </c>
      <c r="B9" s="8" t="s">
        <v>13</v>
      </c>
      <c r="C9" s="6">
        <v>1</v>
      </c>
    </row>
    <row r="10" spans="1:3" ht="23.25">
      <c r="A10" s="10" t="s">
        <v>16</v>
      </c>
      <c r="B10" s="8" t="s">
        <v>9</v>
      </c>
      <c r="C10" s="6">
        <v>5</v>
      </c>
    </row>
    <row r="11" spans="1:3" ht="23.25">
      <c r="A11" s="10" t="s">
        <v>14</v>
      </c>
      <c r="B11" s="8" t="s">
        <v>17</v>
      </c>
      <c r="C11" s="6">
        <v>1</v>
      </c>
    </row>
    <row r="12" spans="1:3" ht="23.25">
      <c r="A12" s="10" t="s">
        <v>14</v>
      </c>
      <c r="B12" s="8" t="s">
        <v>15</v>
      </c>
      <c r="C12" s="6">
        <v>2</v>
      </c>
    </row>
    <row r="13" spans="1:3" ht="23.25">
      <c r="A13" s="10" t="s">
        <v>14</v>
      </c>
      <c r="B13" s="8" t="s">
        <v>18</v>
      </c>
      <c r="C13" s="6">
        <v>1</v>
      </c>
    </row>
    <row r="14" spans="1:3" ht="23.25">
      <c r="A14" s="10" t="s">
        <v>14</v>
      </c>
      <c r="B14" s="8" t="s">
        <v>19</v>
      </c>
      <c r="C14" s="6">
        <v>1</v>
      </c>
    </row>
    <row r="15" spans="1:3" ht="23.25">
      <c r="A15" s="10" t="s">
        <v>14</v>
      </c>
      <c r="B15" s="8" t="s">
        <v>40</v>
      </c>
      <c r="C15" s="6">
        <v>2</v>
      </c>
    </row>
    <row r="16" spans="1:3" ht="23.25">
      <c r="A16" s="10" t="s">
        <v>14</v>
      </c>
      <c r="B16" s="8" t="s">
        <v>20</v>
      </c>
      <c r="C16" s="6">
        <v>1</v>
      </c>
    </row>
    <row r="17" spans="1:3" ht="23.25">
      <c r="A17" s="10" t="s">
        <v>21</v>
      </c>
      <c r="B17" s="8" t="s">
        <v>22</v>
      </c>
      <c r="C17" s="6">
        <v>2</v>
      </c>
    </row>
    <row r="18" spans="1:3" ht="23.25">
      <c r="A18" s="10" t="s">
        <v>21</v>
      </c>
      <c r="B18" s="8" t="s">
        <v>23</v>
      </c>
      <c r="C18" s="6">
        <v>2</v>
      </c>
    </row>
    <row r="19" spans="1:3" ht="23.25">
      <c r="A19" s="10" t="s">
        <v>21</v>
      </c>
      <c r="B19" s="8" t="s">
        <v>24</v>
      </c>
      <c r="C19" s="6">
        <v>1</v>
      </c>
    </row>
    <row r="20" spans="1:3" ht="23.25">
      <c r="A20" s="10" t="s">
        <v>21</v>
      </c>
      <c r="B20" s="8" t="s">
        <v>37</v>
      </c>
      <c r="C20" s="6">
        <v>2</v>
      </c>
    </row>
    <row r="21" spans="1:3" ht="23.25">
      <c r="A21" s="10" t="s">
        <v>21</v>
      </c>
      <c r="B21" s="8" t="s">
        <v>25</v>
      </c>
      <c r="C21" s="6">
        <v>5</v>
      </c>
    </row>
    <row r="22" spans="1:3" ht="23.25">
      <c r="A22" s="10" t="s">
        <v>26</v>
      </c>
      <c r="B22" s="8" t="s">
        <v>27</v>
      </c>
      <c r="C22" s="6">
        <v>1</v>
      </c>
    </row>
    <row r="23" spans="1:3" ht="23.25">
      <c r="A23" s="10" t="s">
        <v>26</v>
      </c>
      <c r="B23" s="8" t="s">
        <v>28</v>
      </c>
      <c r="C23" s="6">
        <v>4</v>
      </c>
    </row>
    <row r="24" spans="1:3" ht="23.25">
      <c r="A24" s="10" t="s">
        <v>29</v>
      </c>
      <c r="B24" s="8" t="s">
        <v>30</v>
      </c>
      <c r="C24" s="6">
        <v>5</v>
      </c>
    </row>
    <row r="25" spans="1:3" ht="23.25">
      <c r="A25" s="10" t="s">
        <v>31</v>
      </c>
      <c r="B25" s="8" t="s">
        <v>32</v>
      </c>
      <c r="C25" s="6">
        <v>3</v>
      </c>
    </row>
    <row r="26" spans="1:3" ht="23.25">
      <c r="A26" s="10" t="s">
        <v>31</v>
      </c>
      <c r="B26" s="8" t="s">
        <v>33</v>
      </c>
      <c r="C26" s="6">
        <v>1</v>
      </c>
    </row>
    <row r="27" spans="1:3" ht="23.25">
      <c r="A27" s="10" t="s">
        <v>31</v>
      </c>
      <c r="B27" s="8" t="s">
        <v>34</v>
      </c>
      <c r="C27" s="6">
        <v>5</v>
      </c>
    </row>
    <row r="28" spans="1:3" ht="23.25">
      <c r="A28" s="10" t="s">
        <v>31</v>
      </c>
      <c r="B28" s="8" t="s">
        <v>35</v>
      </c>
      <c r="C28" s="6">
        <v>20</v>
      </c>
    </row>
    <row r="29" spans="1:3" ht="23.25">
      <c r="A29" s="10" t="s">
        <v>36</v>
      </c>
      <c r="B29" s="8" t="s">
        <v>22</v>
      </c>
      <c r="C29" s="6">
        <v>2</v>
      </c>
    </row>
    <row r="30" spans="1:3" ht="23.25">
      <c r="A30" s="10" t="s">
        <v>38</v>
      </c>
      <c r="B30" s="8" t="s">
        <v>39</v>
      </c>
      <c r="C30" s="6">
        <v>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workbookViewId="0" topLeftCell="A10">
      <selection activeCell="L39" sqref="L39"/>
    </sheetView>
  </sheetViews>
  <sheetFormatPr defaultColWidth="9.140625" defaultRowHeight="12.75"/>
  <cols>
    <col min="1" max="1" width="16.421875" style="1" customWidth="1"/>
    <col min="2" max="2" width="64.8515625" style="1" customWidth="1"/>
    <col min="3" max="3" width="9.140625" style="12" customWidth="1"/>
    <col min="4" max="4" width="9.140625" style="1" customWidth="1"/>
    <col min="5" max="5" width="7.00390625" style="1" customWidth="1"/>
    <col min="6" max="6" width="16.28125" style="1" customWidth="1"/>
    <col min="7" max="7" width="9.140625" style="1" customWidth="1"/>
    <col min="8" max="8" width="11.28125" style="1" customWidth="1"/>
    <col min="9" max="9" width="9.140625" style="1" customWidth="1"/>
    <col min="10" max="10" width="9.140625" style="12" customWidth="1"/>
    <col min="11" max="11" width="12.421875" style="12" customWidth="1"/>
    <col min="12" max="12" width="9.140625" style="1" customWidth="1"/>
    <col min="13" max="13" width="9.140625" style="14" customWidth="1"/>
    <col min="14" max="16384" width="9.140625" style="1" customWidth="1"/>
  </cols>
  <sheetData>
    <row r="1" spans="1:13" ht="15.75">
      <c r="A1" s="1" t="s">
        <v>0</v>
      </c>
      <c r="B1" s="1" t="s">
        <v>1</v>
      </c>
      <c r="C1" s="12" t="s">
        <v>2</v>
      </c>
      <c r="D1" s="1" t="s">
        <v>3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2" t="s">
        <v>49</v>
      </c>
      <c r="K1" s="12" t="s">
        <v>50</v>
      </c>
      <c r="L1" s="1" t="s">
        <v>48</v>
      </c>
      <c r="M1" s="14" t="s">
        <v>51</v>
      </c>
    </row>
    <row r="2" spans="1:13" s="2" customFormat="1" ht="15.75">
      <c r="A2" s="2" t="s">
        <v>4</v>
      </c>
      <c r="B2" s="2" t="s">
        <v>5</v>
      </c>
      <c r="C2" s="13">
        <v>1</v>
      </c>
      <c r="D2" s="2">
        <v>178</v>
      </c>
      <c r="E2" s="2">
        <f>Лист1!C1*D2</f>
        <v>178</v>
      </c>
      <c r="F2" s="2">
        <f>E2*(1-0.9%)</f>
        <v>176.398</v>
      </c>
      <c r="G2" s="3">
        <f>F2*(1+15%)</f>
        <v>202.85769999999997</v>
      </c>
      <c r="J2" s="13">
        <v>0.2</v>
      </c>
      <c r="K2" s="13">
        <f>C2*J2</f>
        <v>0.2</v>
      </c>
      <c r="L2" s="3">
        <f>(K2*2013.5)/39.826</f>
        <v>10.111484959574149</v>
      </c>
      <c r="M2" s="14"/>
    </row>
    <row r="3" spans="1:13" s="2" customFormat="1" ht="15.75">
      <c r="A3" s="2" t="s">
        <v>4</v>
      </c>
      <c r="B3" s="2" t="s">
        <v>6</v>
      </c>
      <c r="C3" s="13">
        <v>2</v>
      </c>
      <c r="D3" s="2">
        <v>26</v>
      </c>
      <c r="E3" s="2">
        <f>Лист1!C2*D3</f>
        <v>52</v>
      </c>
      <c r="F3" s="2">
        <f aca="true" t="shared" si="0" ref="F3:F32">E3*(1-0.9%)</f>
        <v>51.532</v>
      </c>
      <c r="G3" s="3">
        <f aca="true" t="shared" si="1" ref="G3:G32">F3*(1+15%)</f>
        <v>59.261799999999994</v>
      </c>
      <c r="J3" s="13">
        <v>0.016</v>
      </c>
      <c r="K3" s="13">
        <f aca="true" t="shared" si="2" ref="K3:K32">C3*J3</f>
        <v>0.032</v>
      </c>
      <c r="L3" s="3">
        <f aca="true" t="shared" si="3" ref="L3:L32">(K3*2013.5)/39.826</f>
        <v>1.6178375935318636</v>
      </c>
      <c r="M3" s="14"/>
    </row>
    <row r="4" spans="1:13" s="2" customFormat="1" ht="15.75">
      <c r="A4" s="2" t="s">
        <v>4</v>
      </c>
      <c r="B4" s="2" t="s">
        <v>7</v>
      </c>
      <c r="C4" s="13">
        <v>2</v>
      </c>
      <c r="D4" s="2">
        <v>42</v>
      </c>
      <c r="E4" s="2">
        <f>Лист1!C3*D4</f>
        <v>84</v>
      </c>
      <c r="F4" s="2">
        <f t="shared" si="0"/>
        <v>83.244</v>
      </c>
      <c r="G4" s="3">
        <f t="shared" si="1"/>
        <v>95.7306</v>
      </c>
      <c r="H4" s="4">
        <v>358</v>
      </c>
      <c r="I4" s="2">
        <v>358</v>
      </c>
      <c r="J4" s="13">
        <v>0.04</v>
      </c>
      <c r="K4" s="13">
        <f t="shared" si="2"/>
        <v>0.08</v>
      </c>
      <c r="L4" s="3">
        <f t="shared" si="3"/>
        <v>4.044593983829659</v>
      </c>
      <c r="M4" s="14">
        <v>16</v>
      </c>
    </row>
    <row r="5" spans="1:13" s="2" customFormat="1" ht="15.75">
      <c r="A5" s="2" t="s">
        <v>8</v>
      </c>
      <c r="B5" s="2" t="s">
        <v>9</v>
      </c>
      <c r="C5" s="13">
        <v>10</v>
      </c>
      <c r="D5" s="2">
        <v>17</v>
      </c>
      <c r="E5" s="2">
        <f>Лист1!C4*D5</f>
        <v>170</v>
      </c>
      <c r="F5" s="2">
        <f t="shared" si="0"/>
        <v>168.47</v>
      </c>
      <c r="G5" s="3">
        <f t="shared" si="1"/>
        <v>193.7405</v>
      </c>
      <c r="J5" s="13">
        <v>0.01</v>
      </c>
      <c r="K5" s="13">
        <f t="shared" si="2"/>
        <v>0.1</v>
      </c>
      <c r="L5" s="3">
        <f t="shared" si="3"/>
        <v>5.0557424797870745</v>
      </c>
      <c r="M5" s="14"/>
    </row>
    <row r="6" spans="1:13" s="2" customFormat="1" ht="15.75">
      <c r="A6" s="2" t="s">
        <v>8</v>
      </c>
      <c r="B6" s="2" t="s">
        <v>10</v>
      </c>
      <c r="C6" s="13">
        <v>10</v>
      </c>
      <c r="D6" s="2">
        <v>10.5</v>
      </c>
      <c r="E6" s="2">
        <f>Лист1!C5*D6</f>
        <v>105</v>
      </c>
      <c r="F6" s="2">
        <f t="shared" si="0"/>
        <v>104.05499999999999</v>
      </c>
      <c r="G6" s="3">
        <f t="shared" si="1"/>
        <v>119.66324999999998</v>
      </c>
      <c r="J6" s="13">
        <v>0.01</v>
      </c>
      <c r="K6" s="13">
        <f t="shared" si="2"/>
        <v>0.1</v>
      </c>
      <c r="L6" s="3">
        <f t="shared" si="3"/>
        <v>5.0557424797870745</v>
      </c>
      <c r="M6" s="14"/>
    </row>
    <row r="7" spans="1:13" s="2" customFormat="1" ht="15.75">
      <c r="A7" s="2" t="s">
        <v>8</v>
      </c>
      <c r="B7" s="2" t="s">
        <v>11</v>
      </c>
      <c r="C7" s="13">
        <v>15</v>
      </c>
      <c r="D7" s="2">
        <v>13.6</v>
      </c>
      <c r="E7" s="2">
        <f>Лист1!C6*D7</f>
        <v>204</v>
      </c>
      <c r="F7" s="2">
        <f t="shared" si="0"/>
        <v>202.164</v>
      </c>
      <c r="G7" s="3">
        <f t="shared" si="1"/>
        <v>232.48859999999996</v>
      </c>
      <c r="J7" s="13">
        <v>0.01</v>
      </c>
      <c r="K7" s="13">
        <f t="shared" si="2"/>
        <v>0.15</v>
      </c>
      <c r="L7" s="3">
        <f t="shared" si="3"/>
        <v>7.58361371968061</v>
      </c>
      <c r="M7" s="14"/>
    </row>
    <row r="8" spans="1:13" s="2" customFormat="1" ht="15.75">
      <c r="A8" s="2" t="s">
        <v>8</v>
      </c>
      <c r="B8" s="2" t="s">
        <v>12</v>
      </c>
      <c r="C8" s="13">
        <v>1</v>
      </c>
      <c r="D8" s="2">
        <v>84</v>
      </c>
      <c r="E8" s="2">
        <f>Лист1!C7*D8</f>
        <v>84</v>
      </c>
      <c r="F8" s="2">
        <f t="shared" si="0"/>
        <v>83.244</v>
      </c>
      <c r="G8" s="3">
        <f t="shared" si="1"/>
        <v>95.7306</v>
      </c>
      <c r="J8" s="13">
        <v>0.06</v>
      </c>
      <c r="K8" s="13">
        <f t="shared" si="2"/>
        <v>0.06</v>
      </c>
      <c r="L8" s="3">
        <f t="shared" si="3"/>
        <v>3.0334454878722443</v>
      </c>
      <c r="M8" s="14"/>
    </row>
    <row r="9" spans="1:13" s="2" customFormat="1" ht="15.75">
      <c r="A9" s="2" t="s">
        <v>8</v>
      </c>
      <c r="B9" s="2" t="s">
        <v>13</v>
      </c>
      <c r="C9" s="13">
        <v>1</v>
      </c>
      <c r="D9" s="2">
        <v>210</v>
      </c>
      <c r="E9" s="2">
        <f>Лист1!C8*D9</f>
        <v>210</v>
      </c>
      <c r="F9" s="2">
        <f t="shared" si="0"/>
        <v>208.10999999999999</v>
      </c>
      <c r="G9" s="3">
        <f t="shared" si="1"/>
        <v>239.32649999999995</v>
      </c>
      <c r="H9" s="4">
        <v>881</v>
      </c>
      <c r="I9" s="2">
        <v>900</v>
      </c>
      <c r="J9" s="13">
        <v>0.2</v>
      </c>
      <c r="K9" s="13">
        <f t="shared" si="2"/>
        <v>0.2</v>
      </c>
      <c r="L9" s="3">
        <f t="shared" si="3"/>
        <v>10.111484959574149</v>
      </c>
      <c r="M9" s="14">
        <v>12</v>
      </c>
    </row>
    <row r="10" spans="1:13" s="2" customFormat="1" ht="14.25" customHeight="1">
      <c r="A10" s="2" t="s">
        <v>16</v>
      </c>
      <c r="B10" s="2" t="s">
        <v>13</v>
      </c>
      <c r="C10" s="13">
        <v>1</v>
      </c>
      <c r="D10" s="2">
        <v>210</v>
      </c>
      <c r="E10" s="2">
        <f>Лист1!C9*D10</f>
        <v>210</v>
      </c>
      <c r="F10" s="2">
        <f t="shared" si="0"/>
        <v>208.10999999999999</v>
      </c>
      <c r="G10" s="3">
        <f t="shared" si="1"/>
        <v>239.32649999999995</v>
      </c>
      <c r="J10" s="13">
        <v>0.2</v>
      </c>
      <c r="K10" s="13">
        <f t="shared" si="2"/>
        <v>0.2</v>
      </c>
      <c r="L10" s="3">
        <f t="shared" si="3"/>
        <v>10.111484959574149</v>
      </c>
      <c r="M10" s="14"/>
    </row>
    <row r="11" spans="1:13" s="2" customFormat="1" ht="15.75">
      <c r="A11" s="2" t="s">
        <v>16</v>
      </c>
      <c r="B11" s="2" t="s">
        <v>9</v>
      </c>
      <c r="C11" s="13">
        <v>5</v>
      </c>
      <c r="D11" s="2">
        <v>17</v>
      </c>
      <c r="E11" s="2">
        <f>Лист1!C10*D11</f>
        <v>85</v>
      </c>
      <c r="F11" s="2">
        <f t="shared" si="0"/>
        <v>84.235</v>
      </c>
      <c r="G11" s="3">
        <f t="shared" si="1"/>
        <v>96.87025</v>
      </c>
      <c r="H11" s="4">
        <v>336</v>
      </c>
      <c r="I11" s="2">
        <v>336</v>
      </c>
      <c r="J11" s="13">
        <v>0.01</v>
      </c>
      <c r="K11" s="13">
        <f t="shared" si="2"/>
        <v>0.05</v>
      </c>
      <c r="L11" s="3">
        <f t="shared" si="3"/>
        <v>2.5278712398935372</v>
      </c>
      <c r="M11" s="14">
        <v>13</v>
      </c>
    </row>
    <row r="12" spans="1:13" s="2" customFormat="1" ht="15.75">
      <c r="A12" s="2" t="s">
        <v>14</v>
      </c>
      <c r="B12" s="2" t="s">
        <v>17</v>
      </c>
      <c r="C12" s="13">
        <v>1</v>
      </c>
      <c r="D12" s="2">
        <v>65</v>
      </c>
      <c r="E12" s="2">
        <f>Лист1!C11*D12</f>
        <v>65</v>
      </c>
      <c r="F12" s="2">
        <f t="shared" si="0"/>
        <v>64.415</v>
      </c>
      <c r="G12" s="3">
        <f t="shared" si="1"/>
        <v>74.07725</v>
      </c>
      <c r="J12" s="13">
        <v>0.02</v>
      </c>
      <c r="K12" s="13">
        <f t="shared" si="2"/>
        <v>0.02</v>
      </c>
      <c r="L12" s="3">
        <f t="shared" si="3"/>
        <v>1.0111484959574149</v>
      </c>
      <c r="M12" s="14"/>
    </row>
    <row r="13" spans="1:13" s="2" customFormat="1" ht="15.75">
      <c r="A13" s="2" t="s">
        <v>14</v>
      </c>
      <c r="B13" s="2" t="s">
        <v>15</v>
      </c>
      <c r="C13" s="13">
        <v>2</v>
      </c>
      <c r="D13" s="2">
        <v>735</v>
      </c>
      <c r="E13" s="2">
        <f>Лист1!C12*D13</f>
        <v>1470</v>
      </c>
      <c r="F13" s="2">
        <f>E13*(1-0.9%)</f>
        <v>1456.77</v>
      </c>
      <c r="G13" s="3">
        <f>F13*(1+15%)</f>
        <v>1675.2855</v>
      </c>
      <c r="J13" s="13">
        <v>4.6</v>
      </c>
      <c r="K13" s="13">
        <f t="shared" si="2"/>
        <v>9.2</v>
      </c>
      <c r="L13" s="3">
        <f t="shared" si="3"/>
        <v>465.1283081404107</v>
      </c>
      <c r="M13" s="14"/>
    </row>
    <row r="14" spans="1:13" s="2" customFormat="1" ht="15.75">
      <c r="A14" s="2" t="s">
        <v>14</v>
      </c>
      <c r="B14" s="2" t="s">
        <v>18</v>
      </c>
      <c r="C14" s="13">
        <v>1</v>
      </c>
      <c r="D14" s="2">
        <v>82</v>
      </c>
      <c r="E14" s="2">
        <f>Лист1!C13*D14</f>
        <v>82</v>
      </c>
      <c r="F14" s="2">
        <f t="shared" si="0"/>
        <v>81.262</v>
      </c>
      <c r="G14" s="3">
        <f t="shared" si="1"/>
        <v>93.45129999999999</v>
      </c>
      <c r="J14" s="13">
        <v>0.09</v>
      </c>
      <c r="K14" s="13">
        <f t="shared" si="2"/>
        <v>0.09</v>
      </c>
      <c r="L14" s="3">
        <f t="shared" si="3"/>
        <v>4.5501682318083665</v>
      </c>
      <c r="M14" s="14"/>
    </row>
    <row r="15" spans="1:13" s="2" customFormat="1" ht="15.75">
      <c r="A15" s="2" t="s">
        <v>14</v>
      </c>
      <c r="B15" s="2" t="s">
        <v>19</v>
      </c>
      <c r="C15" s="13">
        <v>1</v>
      </c>
      <c r="D15" s="2">
        <v>84</v>
      </c>
      <c r="E15" s="2">
        <f>Лист1!C14*D15</f>
        <v>84</v>
      </c>
      <c r="F15" s="2">
        <f t="shared" si="0"/>
        <v>83.244</v>
      </c>
      <c r="G15" s="3">
        <f t="shared" si="1"/>
        <v>95.7306</v>
      </c>
      <c r="J15" s="13">
        <v>0.2</v>
      </c>
      <c r="K15" s="13">
        <f t="shared" si="2"/>
        <v>0.2</v>
      </c>
      <c r="L15" s="3">
        <f t="shared" si="3"/>
        <v>10.111484959574149</v>
      </c>
      <c r="M15" s="14"/>
    </row>
    <row r="16" spans="1:13" s="2" customFormat="1" ht="15.75">
      <c r="A16" s="2" t="s">
        <v>14</v>
      </c>
      <c r="B16" s="2" t="s">
        <v>40</v>
      </c>
      <c r="C16" s="13">
        <v>2</v>
      </c>
      <c r="D16" s="2">
        <v>185</v>
      </c>
      <c r="E16" s="2">
        <f>Лист1!C15*D16</f>
        <v>370</v>
      </c>
      <c r="F16" s="2">
        <f>E16*(1-0.9%)</f>
        <v>366.67</v>
      </c>
      <c r="G16" s="3">
        <f>F16*(1+15%)</f>
        <v>421.6705</v>
      </c>
      <c r="J16" s="13">
        <v>0.6</v>
      </c>
      <c r="K16" s="13">
        <f t="shared" si="2"/>
        <v>1.2</v>
      </c>
      <c r="L16" s="3">
        <f t="shared" si="3"/>
        <v>60.66890975744488</v>
      </c>
      <c r="M16" s="14"/>
    </row>
    <row r="17" spans="1:13" s="2" customFormat="1" ht="15.75">
      <c r="A17" s="2" t="s">
        <v>14</v>
      </c>
      <c r="B17" s="2" t="s">
        <v>20</v>
      </c>
      <c r="C17" s="13">
        <v>1</v>
      </c>
      <c r="D17" s="2">
        <v>410</v>
      </c>
      <c r="E17" s="2">
        <f>Лист1!C16*D17</f>
        <v>410</v>
      </c>
      <c r="F17" s="2">
        <f t="shared" si="0"/>
        <v>406.31</v>
      </c>
      <c r="G17" s="3">
        <f t="shared" si="1"/>
        <v>467.25649999999996</v>
      </c>
      <c r="H17" s="4">
        <v>2828</v>
      </c>
      <c r="I17" s="2">
        <v>2828</v>
      </c>
      <c r="J17" s="13">
        <v>1.79</v>
      </c>
      <c r="K17" s="13">
        <f t="shared" si="2"/>
        <v>1.79</v>
      </c>
      <c r="L17" s="3">
        <f t="shared" si="3"/>
        <v>90.49779038818862</v>
      </c>
      <c r="M17" s="14">
        <v>632</v>
      </c>
    </row>
    <row r="18" spans="1:13" s="2" customFormat="1" ht="15.75">
      <c r="A18" s="2" t="s">
        <v>21</v>
      </c>
      <c r="B18" s="2" t="s">
        <v>22</v>
      </c>
      <c r="C18" s="13">
        <v>2</v>
      </c>
      <c r="D18" s="2">
        <v>370</v>
      </c>
      <c r="E18" s="2">
        <f>Лист1!C17*D18</f>
        <v>740</v>
      </c>
      <c r="F18" s="2">
        <f t="shared" si="0"/>
        <v>733.34</v>
      </c>
      <c r="G18" s="3">
        <f t="shared" si="1"/>
        <v>843.341</v>
      </c>
      <c r="J18" s="13">
        <v>0.65</v>
      </c>
      <c r="K18" s="13">
        <f t="shared" si="2"/>
        <v>1.3</v>
      </c>
      <c r="L18" s="3">
        <f t="shared" si="3"/>
        <v>65.72465223723196</v>
      </c>
      <c r="M18" s="14"/>
    </row>
    <row r="19" spans="1:13" s="2" customFormat="1" ht="15.75">
      <c r="A19" s="2" t="s">
        <v>21</v>
      </c>
      <c r="B19" s="2" t="s">
        <v>23</v>
      </c>
      <c r="C19" s="13">
        <v>2</v>
      </c>
      <c r="D19" s="2">
        <v>85</v>
      </c>
      <c r="E19" s="2">
        <f>Лист1!C18*D19</f>
        <v>170</v>
      </c>
      <c r="F19" s="2">
        <f t="shared" si="0"/>
        <v>168.47</v>
      </c>
      <c r="G19" s="3">
        <f t="shared" si="1"/>
        <v>193.7405</v>
      </c>
      <c r="J19" s="13">
        <v>0.056</v>
      </c>
      <c r="K19" s="13">
        <f t="shared" si="2"/>
        <v>0.112</v>
      </c>
      <c r="L19" s="3">
        <f t="shared" si="3"/>
        <v>5.662431577361523</v>
      </c>
      <c r="M19" s="14"/>
    </row>
    <row r="20" spans="1:13" s="2" customFormat="1" ht="15.75">
      <c r="A20" s="2" t="s">
        <v>21</v>
      </c>
      <c r="B20" s="2" t="s">
        <v>24</v>
      </c>
      <c r="C20" s="13">
        <v>1</v>
      </c>
      <c r="D20" s="2">
        <v>185</v>
      </c>
      <c r="E20" s="2">
        <f>Лист1!C19*D20</f>
        <v>185</v>
      </c>
      <c r="F20" s="2">
        <f t="shared" si="0"/>
        <v>183.335</v>
      </c>
      <c r="G20" s="3">
        <f t="shared" si="1"/>
        <v>210.83525</v>
      </c>
      <c r="J20" s="13">
        <v>0.6</v>
      </c>
      <c r="K20" s="13">
        <f t="shared" si="2"/>
        <v>0.6</v>
      </c>
      <c r="L20" s="3">
        <f t="shared" si="3"/>
        <v>30.33445487872244</v>
      </c>
      <c r="M20" s="14"/>
    </row>
    <row r="21" spans="1:13" s="2" customFormat="1" ht="15.75">
      <c r="A21" s="2" t="s">
        <v>21</v>
      </c>
      <c r="B21" s="2" t="s">
        <v>37</v>
      </c>
      <c r="C21" s="13">
        <v>2</v>
      </c>
      <c r="D21" s="2">
        <v>1300</v>
      </c>
      <c r="E21" s="2">
        <f>Лист1!C20*D21</f>
        <v>2600</v>
      </c>
      <c r="F21" s="2">
        <f>E21*(1-0.9%)</f>
        <v>2576.6</v>
      </c>
      <c r="G21" s="3">
        <f>F21*(1+15%)</f>
        <v>2963.0899999999997</v>
      </c>
      <c r="J21" s="13">
        <v>5.05</v>
      </c>
      <c r="K21" s="13">
        <f t="shared" si="2"/>
        <v>10.1</v>
      </c>
      <c r="L21" s="3">
        <f t="shared" si="3"/>
        <v>510.62999045849443</v>
      </c>
      <c r="M21" s="14"/>
    </row>
    <row r="22" spans="1:13" s="2" customFormat="1" ht="15.75">
      <c r="A22" s="2" t="s">
        <v>21</v>
      </c>
      <c r="B22" s="2" t="s">
        <v>25</v>
      </c>
      <c r="C22" s="13">
        <v>5</v>
      </c>
      <c r="D22" s="2">
        <v>13.6</v>
      </c>
      <c r="E22" s="2">
        <f>Лист1!C21*D22</f>
        <v>68</v>
      </c>
      <c r="F22" s="2">
        <f t="shared" si="0"/>
        <v>67.388</v>
      </c>
      <c r="G22" s="3">
        <f t="shared" si="1"/>
        <v>77.4962</v>
      </c>
      <c r="H22" s="4">
        <v>4288</v>
      </c>
      <c r="I22" s="2">
        <v>4288</v>
      </c>
      <c r="J22" s="13">
        <v>0.01</v>
      </c>
      <c r="K22" s="13">
        <f t="shared" si="2"/>
        <v>0.05</v>
      </c>
      <c r="L22" s="3">
        <f t="shared" si="3"/>
        <v>2.5278712398935372</v>
      </c>
      <c r="M22" s="14">
        <v>615</v>
      </c>
    </row>
    <row r="23" spans="1:13" s="2" customFormat="1" ht="15.75">
      <c r="A23" s="2" t="s">
        <v>26</v>
      </c>
      <c r="B23" s="2" t="s">
        <v>27</v>
      </c>
      <c r="C23" s="13">
        <v>1</v>
      </c>
      <c r="D23" s="2">
        <v>550</v>
      </c>
      <c r="E23" s="2">
        <f>Лист1!C22*D23</f>
        <v>550</v>
      </c>
      <c r="F23" s="2">
        <f t="shared" si="0"/>
        <v>545.05</v>
      </c>
      <c r="G23" s="3">
        <f t="shared" si="1"/>
        <v>626.8074999999999</v>
      </c>
      <c r="J23" s="13">
        <v>3.5</v>
      </c>
      <c r="K23" s="13">
        <f t="shared" si="2"/>
        <v>3.5</v>
      </c>
      <c r="L23" s="3">
        <f t="shared" si="3"/>
        <v>176.95098679254758</v>
      </c>
      <c r="M23" s="14"/>
    </row>
    <row r="24" spans="1:13" s="2" customFormat="1" ht="15.75">
      <c r="A24" s="2" t="s">
        <v>26</v>
      </c>
      <c r="B24" s="2" t="s">
        <v>28</v>
      </c>
      <c r="C24" s="13">
        <v>4</v>
      </c>
      <c r="D24" s="2">
        <v>42</v>
      </c>
      <c r="E24" s="2">
        <f>Лист1!C23*D24</f>
        <v>168</v>
      </c>
      <c r="F24" s="2">
        <f t="shared" si="0"/>
        <v>166.488</v>
      </c>
      <c r="G24" s="3">
        <f t="shared" si="1"/>
        <v>191.4612</v>
      </c>
      <c r="H24" s="4">
        <v>818</v>
      </c>
      <c r="I24" s="2">
        <v>818</v>
      </c>
      <c r="J24" s="13">
        <v>0.035</v>
      </c>
      <c r="K24" s="13">
        <f t="shared" si="2"/>
        <v>0.14</v>
      </c>
      <c r="L24" s="3">
        <f t="shared" si="3"/>
        <v>7.078039471701905</v>
      </c>
      <c r="M24" s="14">
        <v>184</v>
      </c>
    </row>
    <row r="25" spans="1:13" s="2" customFormat="1" ht="15.75">
      <c r="A25" s="2" t="s">
        <v>29</v>
      </c>
      <c r="B25" s="2" t="s">
        <v>30</v>
      </c>
      <c r="C25" s="13">
        <v>5</v>
      </c>
      <c r="D25" s="2">
        <v>30</v>
      </c>
      <c r="E25" s="2">
        <f>Лист1!C24*D25</f>
        <v>150</v>
      </c>
      <c r="F25" s="2">
        <f t="shared" si="0"/>
        <v>148.65</v>
      </c>
      <c r="G25" s="3">
        <f t="shared" si="1"/>
        <v>170.9475</v>
      </c>
      <c r="H25" s="4">
        <v>171</v>
      </c>
      <c r="I25" s="2">
        <v>171</v>
      </c>
      <c r="J25" s="13">
        <v>0.18</v>
      </c>
      <c r="K25" s="13">
        <f t="shared" si="2"/>
        <v>0.8999999999999999</v>
      </c>
      <c r="L25" s="3">
        <f t="shared" si="3"/>
        <v>45.50168231808366</v>
      </c>
      <c r="M25" s="14">
        <v>46</v>
      </c>
    </row>
    <row r="26" spans="1:13" s="2" customFormat="1" ht="15.75">
      <c r="A26" s="2" t="s">
        <v>31</v>
      </c>
      <c r="B26" s="2" t="s">
        <v>32</v>
      </c>
      <c r="C26" s="13">
        <v>3</v>
      </c>
      <c r="D26" s="2">
        <v>54</v>
      </c>
      <c r="E26" s="2">
        <f>Лист1!C25*D26</f>
        <v>162</v>
      </c>
      <c r="F26" s="2">
        <f t="shared" si="0"/>
        <v>160.542</v>
      </c>
      <c r="G26" s="3">
        <f t="shared" si="1"/>
        <v>184.6233</v>
      </c>
      <c r="J26" s="13">
        <v>0.5</v>
      </c>
      <c r="K26" s="13">
        <f t="shared" si="2"/>
        <v>1.5</v>
      </c>
      <c r="L26" s="3">
        <f t="shared" si="3"/>
        <v>75.8361371968061</v>
      </c>
      <c r="M26" s="14"/>
    </row>
    <row r="27" spans="1:13" s="2" customFormat="1" ht="15.75">
      <c r="A27" s="2" t="s">
        <v>31</v>
      </c>
      <c r="B27" s="2" t="s">
        <v>33</v>
      </c>
      <c r="C27" s="13">
        <v>1</v>
      </c>
      <c r="D27" s="2">
        <v>23</v>
      </c>
      <c r="E27" s="2">
        <f>Лист1!C26*D27</f>
        <v>23</v>
      </c>
      <c r="F27" s="2">
        <f t="shared" si="0"/>
        <v>22.793</v>
      </c>
      <c r="G27" s="3">
        <f t="shared" si="1"/>
        <v>26.211949999999998</v>
      </c>
      <c r="J27" s="13">
        <v>0.042</v>
      </c>
      <c r="K27" s="13">
        <f t="shared" si="2"/>
        <v>0.042</v>
      </c>
      <c r="L27" s="3">
        <f t="shared" si="3"/>
        <v>2.123411841510571</v>
      </c>
      <c r="M27" s="14"/>
    </row>
    <row r="28" spans="1:13" s="2" customFormat="1" ht="15.75">
      <c r="A28" s="2" t="s">
        <v>31</v>
      </c>
      <c r="B28" s="2" t="s">
        <v>34</v>
      </c>
      <c r="C28" s="13">
        <v>5</v>
      </c>
      <c r="D28" s="2">
        <v>17</v>
      </c>
      <c r="E28" s="2">
        <f>Лист1!C27*D28</f>
        <v>85</v>
      </c>
      <c r="F28" s="2">
        <f t="shared" si="0"/>
        <v>84.235</v>
      </c>
      <c r="G28" s="3">
        <f t="shared" si="1"/>
        <v>96.87025</v>
      </c>
      <c r="J28" s="13">
        <v>0.01</v>
      </c>
      <c r="K28" s="13">
        <f t="shared" si="2"/>
        <v>0.05</v>
      </c>
      <c r="L28" s="3">
        <f t="shared" si="3"/>
        <v>2.5278712398935372</v>
      </c>
      <c r="M28" s="14"/>
    </row>
    <row r="29" spans="1:13" s="2" customFormat="1" ht="15.75">
      <c r="A29" s="2" t="s">
        <v>31</v>
      </c>
      <c r="B29" s="2" t="s">
        <v>35</v>
      </c>
      <c r="C29" s="13">
        <v>20</v>
      </c>
      <c r="D29" s="2">
        <v>10.5</v>
      </c>
      <c r="E29" s="2">
        <f>Лист1!C28*D29</f>
        <v>210</v>
      </c>
      <c r="F29" s="2">
        <f t="shared" si="0"/>
        <v>208.10999999999999</v>
      </c>
      <c r="G29" s="3">
        <f t="shared" si="1"/>
        <v>239.32649999999995</v>
      </c>
      <c r="H29" s="4">
        <v>547</v>
      </c>
      <c r="I29" s="2">
        <v>547</v>
      </c>
      <c r="J29" s="13">
        <v>0.01</v>
      </c>
      <c r="K29" s="13">
        <f t="shared" si="2"/>
        <v>0.2</v>
      </c>
      <c r="L29" s="3">
        <f t="shared" si="3"/>
        <v>10.111484959574149</v>
      </c>
      <c r="M29" s="14">
        <v>90.5</v>
      </c>
    </row>
    <row r="30" spans="1:13" s="2" customFormat="1" ht="15.75">
      <c r="A30" s="2" t="s">
        <v>36</v>
      </c>
      <c r="B30" s="2" t="s">
        <v>22</v>
      </c>
      <c r="C30" s="13">
        <v>2</v>
      </c>
      <c r="D30" s="2">
        <v>370</v>
      </c>
      <c r="E30" s="2">
        <f>Лист1!C29*D30</f>
        <v>740</v>
      </c>
      <c r="F30" s="2">
        <f t="shared" si="0"/>
        <v>733.34</v>
      </c>
      <c r="G30" s="3">
        <f t="shared" si="1"/>
        <v>843.341</v>
      </c>
      <c r="H30" s="4">
        <v>843</v>
      </c>
      <c r="I30" s="2">
        <v>850</v>
      </c>
      <c r="J30" s="13">
        <v>0.65</v>
      </c>
      <c r="K30" s="13">
        <f t="shared" si="2"/>
        <v>1.3</v>
      </c>
      <c r="L30" s="3">
        <f t="shared" si="3"/>
        <v>65.72465223723196</v>
      </c>
      <c r="M30" s="14">
        <v>59</v>
      </c>
    </row>
    <row r="31" spans="1:13" s="2" customFormat="1" ht="15.75">
      <c r="A31" s="2" t="s">
        <v>38</v>
      </c>
      <c r="B31" s="2" t="s">
        <v>39</v>
      </c>
      <c r="C31" s="13">
        <v>6</v>
      </c>
      <c r="D31" s="2">
        <v>17</v>
      </c>
      <c r="E31" s="2">
        <f>Лист1!C30*D31</f>
        <v>102</v>
      </c>
      <c r="F31" s="2">
        <f t="shared" si="0"/>
        <v>101.082</v>
      </c>
      <c r="G31" s="3">
        <f t="shared" si="1"/>
        <v>116.24429999999998</v>
      </c>
      <c r="H31" s="4">
        <v>116</v>
      </c>
      <c r="I31" s="2">
        <v>116</v>
      </c>
      <c r="J31" s="13">
        <v>0.01</v>
      </c>
      <c r="K31" s="13">
        <f t="shared" si="2"/>
        <v>0.06</v>
      </c>
      <c r="L31" s="3">
        <f t="shared" si="3"/>
        <v>3.0334454878722443</v>
      </c>
      <c r="M31" s="14">
        <v>3</v>
      </c>
    </row>
    <row r="32" spans="1:13" s="2" customFormat="1" ht="15.75">
      <c r="A32" s="2" t="s">
        <v>46</v>
      </c>
      <c r="B32" s="2" t="s">
        <v>47</v>
      </c>
      <c r="C32" s="13">
        <v>9</v>
      </c>
      <c r="D32" s="2">
        <v>242.55</v>
      </c>
      <c r="E32" s="2">
        <f>C32*D32</f>
        <v>2182.9500000000003</v>
      </c>
      <c r="F32" s="2">
        <f t="shared" si="0"/>
        <v>2163.3034500000003</v>
      </c>
      <c r="G32" s="3">
        <f t="shared" si="1"/>
        <v>2487.7989675000003</v>
      </c>
      <c r="H32" s="4">
        <v>2488</v>
      </c>
      <c r="I32" s="2">
        <v>2488</v>
      </c>
      <c r="J32" s="13">
        <v>0.7</v>
      </c>
      <c r="K32" s="13">
        <f t="shared" si="2"/>
        <v>6.3</v>
      </c>
      <c r="L32" s="3">
        <f t="shared" si="3"/>
        <v>318.51177622658565</v>
      </c>
      <c r="M32" s="14">
        <v>318.5</v>
      </c>
    </row>
    <row r="34" spans="5:13" ht="15.75">
      <c r="E34" s="1">
        <f>SUM(E2:E33)</f>
        <v>11998.95</v>
      </c>
      <c r="F34" s="1">
        <f>SUM(F2:F33)</f>
        <v>11890.959449999998</v>
      </c>
      <c r="H34" s="1">
        <f>SUM(H2:H33)</f>
        <v>13674</v>
      </c>
      <c r="K34" s="12">
        <f>SUM(K2:K33)</f>
        <v>39.826</v>
      </c>
      <c r="L34" s="1">
        <f>SUM(L2:L33)</f>
        <v>2013.4999999999998</v>
      </c>
      <c r="M34" s="14">
        <f>SUM(M2:M32)</f>
        <v>1989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2013-03-29T11:37:52Z</cp:lastPrinted>
  <dcterms:created xsi:type="dcterms:W3CDTF">1996-10-08T23:32:33Z</dcterms:created>
  <dcterms:modified xsi:type="dcterms:W3CDTF">2013-03-29T15:16:06Z</dcterms:modified>
  <cp:category/>
  <cp:version/>
  <cp:contentType/>
  <cp:contentStatus/>
</cp:coreProperties>
</file>