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/>
  </bookViews>
  <sheets>
    <sheet name="11,09,15" sheetId="5" r:id="rId1"/>
  </sheets>
  <calcPr calcId="162913" refMode="R1C1" concurrentCalc="0"/>
</workbook>
</file>

<file path=xl/calcChain.xml><?xml version="1.0" encoding="utf-8"?>
<calcChain xmlns="http://schemas.openxmlformats.org/spreadsheetml/2006/main">
  <c r="K42" i="5"/>
  <c r="J42"/>
  <c r="H42"/>
  <c r="K40"/>
  <c r="J40"/>
  <c r="H40"/>
  <c r="K18"/>
  <c r="K19"/>
  <c r="K20"/>
  <c r="J18"/>
  <c r="J19"/>
  <c r="J20"/>
  <c r="H18"/>
  <c r="H19"/>
  <c r="H20"/>
  <c r="J14"/>
  <c r="H14"/>
  <c r="K14"/>
  <c r="J15"/>
  <c r="H15"/>
  <c r="K15"/>
  <c r="J10"/>
  <c r="H10"/>
  <c r="K10"/>
  <c r="J9"/>
  <c r="H9"/>
  <c r="K9"/>
  <c r="H70"/>
  <c r="J67"/>
  <c r="H67"/>
  <c r="K67"/>
  <c r="J66"/>
  <c r="H66"/>
  <c r="K66"/>
  <c r="J65"/>
  <c r="H65"/>
  <c r="K65"/>
  <c r="J64"/>
  <c r="H64"/>
  <c r="K64"/>
  <c r="J63"/>
  <c r="H63"/>
  <c r="K63"/>
  <c r="J62"/>
  <c r="H62"/>
  <c r="K62"/>
  <c r="J56"/>
  <c r="H7"/>
  <c r="J7"/>
  <c r="K7"/>
  <c r="H8"/>
  <c r="J8"/>
  <c r="H11"/>
  <c r="J11"/>
  <c r="K11"/>
  <c r="H12"/>
  <c r="J12"/>
  <c r="H13"/>
  <c r="J13"/>
  <c r="H16"/>
  <c r="K16"/>
  <c r="H17"/>
  <c r="J17"/>
  <c r="K17"/>
  <c r="H21"/>
  <c r="J21"/>
  <c r="K21"/>
  <c r="H22"/>
  <c r="J22"/>
  <c r="H23"/>
  <c r="J23"/>
  <c r="K23"/>
  <c r="H24"/>
  <c r="J24"/>
  <c r="H25"/>
  <c r="J25"/>
  <c r="K25"/>
  <c r="H30"/>
  <c r="J30"/>
  <c r="K30"/>
  <c r="H31"/>
  <c r="J31"/>
  <c r="H32"/>
  <c r="J32"/>
  <c r="K32"/>
  <c r="H33"/>
  <c r="J33"/>
  <c r="K33"/>
  <c r="H36"/>
  <c r="J36"/>
  <c r="K36"/>
  <c r="H37"/>
  <c r="J37"/>
  <c r="H38"/>
  <c r="J38"/>
  <c r="H39"/>
  <c r="J39"/>
  <c r="H41"/>
  <c r="J41"/>
  <c r="H47"/>
  <c r="J47"/>
  <c r="H48"/>
  <c r="J48"/>
  <c r="H49"/>
  <c r="J49"/>
  <c r="K49"/>
  <c r="H50"/>
  <c r="J50"/>
  <c r="K50"/>
  <c r="H51"/>
  <c r="J51"/>
  <c r="K51"/>
  <c r="H52"/>
  <c r="J52"/>
  <c r="H53"/>
  <c r="J53"/>
  <c r="K53"/>
  <c r="H54"/>
  <c r="J54"/>
  <c r="H55"/>
  <c r="J55"/>
  <c r="H56"/>
  <c r="H57"/>
  <c r="J57"/>
  <c r="K57"/>
  <c r="H58"/>
  <c r="J58"/>
  <c r="H59"/>
  <c r="J59"/>
  <c r="H60"/>
  <c r="J60"/>
  <c r="H61"/>
  <c r="J61"/>
  <c r="K61"/>
  <c r="H68"/>
  <c r="K68"/>
  <c r="H69"/>
  <c r="K69"/>
  <c r="K70"/>
  <c r="H71"/>
  <c r="K71"/>
  <c r="H72"/>
  <c r="K72"/>
  <c r="H73"/>
  <c r="K73"/>
  <c r="H74"/>
  <c r="K74"/>
  <c r="H75"/>
  <c r="K75"/>
  <c r="H76"/>
  <c r="K76"/>
  <c r="H77"/>
  <c r="K77"/>
  <c r="H78"/>
  <c r="K78"/>
  <c r="H79"/>
  <c r="K79"/>
  <c r="H26"/>
  <c r="J26"/>
  <c r="H27"/>
  <c r="J27"/>
  <c r="H28"/>
  <c r="J28"/>
  <c r="H29"/>
  <c r="J29"/>
  <c r="H34"/>
  <c r="J34"/>
  <c r="H35"/>
  <c r="J35"/>
  <c r="H43"/>
  <c r="J43"/>
  <c r="H44"/>
  <c r="J44"/>
  <c r="H45"/>
  <c r="J45"/>
  <c r="H46"/>
  <c r="J46"/>
  <c r="K22"/>
  <c r="K12"/>
  <c r="K8"/>
  <c r="K13"/>
  <c r="K41"/>
  <c r="K38"/>
  <c r="K48"/>
  <c r="K24"/>
  <c r="K46"/>
  <c r="K59"/>
  <c r="K58"/>
  <c r="K39"/>
  <c r="K31"/>
  <c r="K44"/>
  <c r="K35"/>
  <c r="K29"/>
  <c r="K26"/>
  <c r="K55"/>
  <c r="K54"/>
  <c r="K47"/>
  <c r="K37"/>
  <c r="K43"/>
  <c r="K60"/>
  <c r="K56"/>
  <c r="K52"/>
  <c r="K28"/>
  <c r="K27"/>
  <c r="K45"/>
  <c r="K34"/>
  <c r="K80"/>
  <c r="C84"/>
  <c r="C91"/>
  <c r="C87"/>
  <c r="C83"/>
  <c r="C90"/>
  <c r="C86"/>
  <c r="C89"/>
  <c r="C85"/>
  <c r="C92"/>
  <c r="C88"/>
</calcChain>
</file>

<file path=xl/sharedStrings.xml><?xml version="1.0" encoding="utf-8"?>
<sst xmlns="http://schemas.openxmlformats.org/spreadsheetml/2006/main" count="252" uniqueCount="153">
  <si>
    <t>картон</t>
  </si>
  <si>
    <t>Наименование</t>
  </si>
  <si>
    <t>Упаковка</t>
  </si>
  <si>
    <t>3,6\4,1</t>
  </si>
  <si>
    <t>4,8\5,3</t>
  </si>
  <si>
    <t>6,0\6,8</t>
  </si>
  <si>
    <t>4,8\5,4</t>
  </si>
  <si>
    <t>5,16\6</t>
  </si>
  <si>
    <t>7,74\8,5</t>
  </si>
  <si>
    <t>банка</t>
  </si>
  <si>
    <t>6,33\7</t>
  </si>
  <si>
    <t>4,48\5,18</t>
  </si>
  <si>
    <t>6,72\8,35</t>
  </si>
  <si>
    <t>13,44\14,8</t>
  </si>
  <si>
    <t>1200 г</t>
  </si>
  <si>
    <t>750 г</t>
  </si>
  <si>
    <t>канистра</t>
  </si>
  <si>
    <t>Средство для мытья полов в таблетках 20 штук</t>
  </si>
  <si>
    <t>Средство для мытья полов в таблетках 42 штуки</t>
  </si>
  <si>
    <t xml:space="preserve">Концентрат омывателя автомобильных стекол в таблетках 3 штуки </t>
  </si>
  <si>
    <t>400 г</t>
  </si>
  <si>
    <t>4,8/6</t>
  </si>
  <si>
    <t>Таблетки для ПММ "LOTTA" Allin1 растворимая оболочка 30 штук</t>
  </si>
  <si>
    <t>1,68\1,9</t>
  </si>
  <si>
    <t>3,6\3,9</t>
  </si>
  <si>
    <t>0,87\0,9</t>
  </si>
  <si>
    <t>12\13</t>
  </si>
  <si>
    <t>12,9\13,5</t>
  </si>
  <si>
    <t>Таблетки для ПММ "LOTTA" Allin1 MEGA PACK растворимая 60 шт</t>
  </si>
  <si>
    <t>Таблетки для ПММ "LOTTA" Allin1 GIGA PACK растворимая 100 штук</t>
  </si>
  <si>
    <t>Таблетки для стирки белого белья "LOTTA" Италия 12 штук</t>
  </si>
  <si>
    <t>Таблетки для стирки цветного белья "LOTTA" Италия 12 штук</t>
  </si>
  <si>
    <t>Таблетки для ПММ "Aquarius" ALLin1 (mini) 14 штук</t>
  </si>
  <si>
    <t>Таблетки для ПММ "Aquarius" ALLin1 (midi) 28 штук</t>
  </si>
  <si>
    <t>Таблетки для ПММ "Aquarius" ALLin1 (mega) 56 штук</t>
  </si>
  <si>
    <t>Количество пачек в транспортной коробке</t>
  </si>
  <si>
    <t>Вес транспортной коробки нетто брутто, кг</t>
  </si>
  <si>
    <t>Цена за пачку , (руб.)</t>
  </si>
  <si>
    <t>Количество штук в пачке, или вес</t>
  </si>
  <si>
    <t>Накопительная система скидок</t>
  </si>
  <si>
    <t>При накопительной закупке на сумму от 10 000 до 20 000 рублей - скидка 1%</t>
  </si>
  <si>
    <t>При накопительной закупке на сумму от 20 000 до 30 000 рублей - скидка 2%</t>
  </si>
  <si>
    <t>При накопительной закупке на сумму от 30 000 до 40 000 рублей - скидка 3%</t>
  </si>
  <si>
    <t>При накопительной закупке на сумму от 40 000 до 50 000 рублей - скидка 4%</t>
  </si>
  <si>
    <t>При накопительной закупке на сумму от 50 000 до 100 000 рублей - скидка 5%</t>
  </si>
  <si>
    <t>При накопительной закупке на сумму от 100 000 до 150 000 рублей - скидка 6%</t>
  </si>
  <si>
    <t>При накопительной закупке на сумму от 150 000 до 200 000 рублей - скидка 7%</t>
  </si>
  <si>
    <t>При накопительной закупке на сумму от 200 000 до 250 000 рублей - скидка 8%</t>
  </si>
  <si>
    <t>При накопительной закупке на сумму от 250 000 до 300 000 рублей - скидка 9%</t>
  </si>
  <si>
    <t>При накопительной закупке на сумму от 300 000 рублей - скидка 10%</t>
  </si>
  <si>
    <t>Таблетки для стирки белого белья "LOTTA" Италия 24 штук</t>
  </si>
  <si>
    <t>6,33\8</t>
  </si>
  <si>
    <t>Таблетки для стирки цветного белья "LOTTA" Италия 24 штук</t>
  </si>
  <si>
    <t>ГЕЛЬ концентрированный в капсулах LOTTA COLOR 15 штук</t>
  </si>
  <si>
    <t>пластик</t>
  </si>
  <si>
    <t>ГЕЛЬ концентрированный в капсулах LOTTA COLOR 26 штук</t>
  </si>
  <si>
    <t>ГЕЛЬ концентрированный в капсулах LOTTA UNIVERSAL 15 штук</t>
  </si>
  <si>
    <t>ГЕЛЬ концентрированный в капсулах LOTTA UNIVERSAL 26 штук</t>
  </si>
  <si>
    <t>Гель LOTTA для стирки БЕЛОГО без фосфатов</t>
  </si>
  <si>
    <t>Гель LOTTA для стирки ЦВЕТНОГО без фосфатов</t>
  </si>
  <si>
    <t>Кондиционер LOTTA ИРИС и ЖОЖОБА без фосфатов</t>
  </si>
  <si>
    <t>Кондиционер LOTTA ИЛАНГ-ИЛАНГ без фосфатов</t>
  </si>
  <si>
    <t>Очиститель для ПММ LOTTA</t>
  </si>
  <si>
    <t>Ополаскиватель для ПММ LOTTA</t>
  </si>
  <si>
    <t>бутылка</t>
  </si>
  <si>
    <t>2000 мл</t>
  </si>
  <si>
    <t>1500 мл</t>
  </si>
  <si>
    <t>250 мл</t>
  </si>
  <si>
    <t>1000 мл</t>
  </si>
  <si>
    <t xml:space="preserve">Соль для ПММ "Clean&amp;Fresh" 1000 г </t>
  </si>
  <si>
    <t>1000 г</t>
  </si>
  <si>
    <t>8\8,6</t>
  </si>
  <si>
    <t>Таблетки для стирки белого белья "AQUARIUS" Италия 12 штук</t>
  </si>
  <si>
    <t>Пятновыводитель для цветного белья "AQUARIUS OXY" Италия 750 г</t>
  </si>
  <si>
    <t>Пятновыводитель для белого белья "AQUARIUS OXY" Италия 750 г</t>
  </si>
  <si>
    <t>Пятновыводитель для цветного белья "AQUARIUS OXY" Италия 400 г</t>
  </si>
  <si>
    <t>Пятновыводитель для белого белья "AQUARIUS OXY" Италия 400 г</t>
  </si>
  <si>
    <t>Пятновыводитель для цветного белья "LOTTA OXI" Италия 750 г</t>
  </si>
  <si>
    <t>Пятновыводитель для белого белья "LOTTA OXI" Италия 750 г</t>
  </si>
  <si>
    <t>Пятновыводитель для цветного белья "LOTTA OXI" Италия 400 г</t>
  </si>
  <si>
    <t>Пятновыводитель для белого белья "LOTTA OXI" Италия 400 г</t>
  </si>
  <si>
    <t>Таблетки для стирки цветного белья "AQUARIUS" Италия 12 штук</t>
  </si>
  <si>
    <t xml:space="preserve">Соль таблетированная для ПММ "LOTTA" 1000 г </t>
  </si>
  <si>
    <t>Средство для мытья стекол и зеркал 500 мл + 2 таблетки-концентрата</t>
  </si>
  <si>
    <t>Средство для чистки ковров и мягкой мебели 500 мл + 2 таблетки-концентрата</t>
  </si>
  <si>
    <t>500 мл</t>
  </si>
  <si>
    <t>Заказ в коробках</t>
  </si>
  <si>
    <t>Лак для волос НОВА супер фиксации 250 мл</t>
  </si>
  <si>
    <t>Лак для волос НОВА сверхсильной фиксации 250 мл</t>
  </si>
  <si>
    <t>Лак сильной фиксации НОВА 450 мл</t>
  </si>
  <si>
    <t>Лак для волос НОВА супер фиксации 450 мл</t>
  </si>
  <si>
    <t>Лак для волос НОВА сверхсильной фиксации 450 мл</t>
  </si>
  <si>
    <t>Мусс сверхсильной фиксации НОВА 200 мл</t>
  </si>
  <si>
    <t>Мусс сильной фиксации НОВА 200 мл</t>
  </si>
  <si>
    <t>Золотистый лак для волос НОВА ГОЛД с протеинами шёлка 200 мл</t>
  </si>
  <si>
    <t>Лак суперфиксации НОВА ГОЛД 200 мл</t>
  </si>
  <si>
    <t>Лак суперфиксации НОВА ГОЛД 400 мл</t>
  </si>
  <si>
    <t>Пенка лёгкой фиксации НОВА ГОЛД 300 мл</t>
  </si>
  <si>
    <t>Пенка сверхсильной фиксации НОВА ГОЛД 300 мл</t>
  </si>
  <si>
    <t>ЗАЯВКА НА ЗАКАЗ</t>
  </si>
  <si>
    <t>ФИО(или название организации) на кого выставлять счет</t>
  </si>
  <si>
    <t xml:space="preserve">Концентрат средства для чистки ковров и мягкой мебели 3  таблетки </t>
  </si>
  <si>
    <t>8,0\8,3</t>
  </si>
  <si>
    <t>Порошок  для ПММ "LOTTA" 6 in 1 1200 г</t>
  </si>
  <si>
    <t>9,6\9,9</t>
  </si>
  <si>
    <t>Концентрат средства для мытья стекол и зеркал  3 таблетки</t>
  </si>
  <si>
    <t>Цена за коробку (руб.)</t>
  </si>
  <si>
    <t>Заказ в пачках (штуках)</t>
  </si>
  <si>
    <t>Итого (руб.)</t>
  </si>
  <si>
    <t>БАЗОВАЯ ЦЕНА</t>
  </si>
  <si>
    <t>ООО "ТД ЛОТТА" Санкт-Петербург, 7- Предпортовый проезд, д. 14, Тел. +7(812)336-91-50, +7(812)336-91-60, spb@rustab.ru, www.rustab.ru</t>
  </si>
  <si>
    <t>ИТОГО:</t>
  </si>
  <si>
    <t>Итого с учетом скидки</t>
  </si>
  <si>
    <t xml:space="preserve">Таблетки для ПММ "Clean&amp;Fresh Allin1  (mini) 15 штук </t>
  </si>
  <si>
    <t>Таблетки для ПММ "Clean&amp;Fresh  Allin1 (mega) 60 штук</t>
  </si>
  <si>
    <t>Таблетки для ПММ "Clean&amp;Fresh  Allin1  (giga) 100 штук</t>
  </si>
  <si>
    <t>Порошок для ПММ "Clean&amp;Fresh 1000 г 5 в 1</t>
  </si>
  <si>
    <t xml:space="preserve">Таблетки для ПММ "Clean&amp;Fresh Allin1  (mini) 14 штук </t>
  </si>
  <si>
    <t>Таблетки для ПММ "Clean&amp;Fresh" Allin1 (блистер) 4 штуки</t>
  </si>
  <si>
    <t>9/10,1</t>
  </si>
  <si>
    <t>8/8,96</t>
  </si>
  <si>
    <t>14/15,54</t>
  </si>
  <si>
    <t>3/3,72</t>
  </si>
  <si>
    <t>Средство чистящее, гель Lotta Professional лесная свежесть 750 мл, шт</t>
  </si>
  <si>
    <t>пластиковая бутылка</t>
  </si>
  <si>
    <t>750 мл</t>
  </si>
  <si>
    <t>Средство чистящее, гель Lotta Professional лимон  750 мл, шт</t>
  </si>
  <si>
    <t>Средство чистящее, гель Lotta Professional морской бриз 750 мл, шт</t>
  </si>
  <si>
    <t>Средство чистящее, крем Lotta Professional белое яблоко 500 мл, шт</t>
  </si>
  <si>
    <t>Средство чистящее, крем Lotta Professional лимонное дерево 500 мл, шт</t>
  </si>
  <si>
    <t>Средство чистящее, крем Lotta Professional морская свежесть 500 мл, шт</t>
  </si>
  <si>
    <t>Таблетки для ПММ "Clean&amp;Fresh  Allin1  (midi) 30 штук + 1 таб. очист.</t>
  </si>
  <si>
    <t>75,00 с 13.03 по 30.04</t>
  </si>
  <si>
    <t>56,00 с 13.03 по 30.04</t>
  </si>
  <si>
    <t>235,00 с 13.03 по 30.04</t>
  </si>
  <si>
    <t xml:space="preserve">Таблетки для ПММ "Clean&amp;Fresh" Allin1 (mini) 28+1  штук </t>
  </si>
  <si>
    <t>3.6/4.9</t>
  </si>
  <si>
    <t>4.8/6.0</t>
  </si>
  <si>
    <t>Действующие цены с 23 марта 2017г.</t>
  </si>
  <si>
    <t>Таблетки для ПММ "LOTTA" Allin1 растворимая оболочка 14 штук</t>
  </si>
  <si>
    <t>3,36\4,1</t>
  </si>
  <si>
    <t>Таблетки для ПММ "LOTTA" Allin1 не растворимая оболочка 15 штук + 1 таб. Очист.</t>
  </si>
  <si>
    <t>3,6\3,86</t>
  </si>
  <si>
    <t>Таблетки для ПММ "LOTTA" Allin1 растворимая оболочка 28 штук</t>
  </si>
  <si>
    <t>4,48\4,98</t>
  </si>
  <si>
    <t>Таблетки для ПММ "Aquarius" ALLin1 (mega) 30 штук</t>
  </si>
  <si>
    <t>Таблетки для ПММ "Aquarius" ALLin1 (mega) 60 штук</t>
  </si>
  <si>
    <t>235,00 с 01.04 по 30.04</t>
  </si>
  <si>
    <t>89,00 с 01.04-30.04</t>
  </si>
  <si>
    <t>135,00 с 01.04 по 30.04</t>
  </si>
  <si>
    <t>119,00 с 01.04 по 30.04</t>
  </si>
  <si>
    <t>МИНИ ТАБС Таблетки для ПММ "Clean&amp;Fresh" Allin1  mini 30 штук</t>
  </si>
  <si>
    <t xml:space="preserve">МИНИ ТАБС Таблетки для ПММ "Clean&amp;Fresh" Allin1 mini 60 штук </t>
  </si>
</sst>
</file>

<file path=xl/styles.xml><?xml version="1.0" encoding="utf-8"?>
<styleSheet xmlns="http://schemas.openxmlformats.org/spreadsheetml/2006/main">
  <numFmts count="1">
    <numFmt numFmtId="164" formatCode="\ * #,##0.00\ \ \ ;&quot;-&quot;* #,##0.00\ \ \ ;\ * &quot;-&quot;??\ \ \ "/>
  </numFmts>
  <fonts count="39">
    <font>
      <sz val="10"/>
      <name val="Arial Cyr"/>
      <charset val="204"/>
    </font>
    <font>
      <b/>
      <i/>
      <sz val="10"/>
      <name val="Arial Cyr"/>
      <charset val="204"/>
    </font>
    <font>
      <b/>
      <i/>
      <sz val="14"/>
      <name val="Arial Cyr"/>
      <charset val="204"/>
    </font>
    <font>
      <u/>
      <sz val="10"/>
      <name val="Arial Cyr"/>
      <charset val="204"/>
    </font>
    <font>
      <b/>
      <sz val="10"/>
      <name val="Lucida Grande"/>
    </font>
    <font>
      <b/>
      <sz val="10"/>
      <name val="Lucida Fax"/>
      <family val="1"/>
    </font>
    <font>
      <b/>
      <sz val="10"/>
      <color theme="1"/>
      <name val="Lucida Grande"/>
    </font>
    <font>
      <b/>
      <sz val="10"/>
      <color indexed="9"/>
      <name val="Lucida Grande"/>
    </font>
    <font>
      <sz val="11"/>
      <color indexed="8"/>
      <name val="Arial"/>
      <family val="2"/>
    </font>
    <font>
      <sz val="10"/>
      <name val="Arial CE"/>
      <charset val="238"/>
    </font>
    <font>
      <b/>
      <sz val="10"/>
      <name val="Arial CE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color rgb="FFFF0000"/>
      <name val="Arial Cyr"/>
      <charset val="204"/>
    </font>
    <font>
      <sz val="12"/>
      <color rgb="FFFF0000"/>
      <name val="Arial Cyr"/>
      <charset val="204"/>
    </font>
    <font>
      <sz val="10"/>
      <color rgb="FFFF0000"/>
      <name val="Arial Cyr"/>
      <charset val="204"/>
    </font>
    <font>
      <sz val="8"/>
      <name val="Arial"/>
      <family val="2"/>
    </font>
    <font>
      <b/>
      <sz val="10"/>
      <color theme="1"/>
      <name val="Arial"/>
      <family val="2"/>
      <charset val="204"/>
    </font>
    <font>
      <b/>
      <sz val="10"/>
      <color rgb="FFFF0000"/>
      <name val="Arial Cyr"/>
      <charset val="204"/>
    </font>
    <font>
      <b/>
      <sz val="10"/>
      <color theme="1"/>
      <name val="Lucida Grande"/>
      <charset val="204"/>
    </font>
    <font>
      <b/>
      <sz val="10"/>
      <name val="Lucida Grande"/>
      <charset val="204"/>
    </font>
    <font>
      <b/>
      <sz val="14"/>
      <color rgb="FFFF0000"/>
      <name val="Arial Cyr"/>
      <charset val="204"/>
    </font>
    <font>
      <sz val="10"/>
      <color theme="1"/>
      <name val="Arial Cyr"/>
      <charset val="204"/>
    </font>
    <font>
      <b/>
      <sz val="14"/>
      <color rgb="FFFF0000"/>
      <name val="Lucida Grande"/>
    </font>
    <font>
      <b/>
      <sz val="14"/>
      <name val="Arial Cyr"/>
      <charset val="204"/>
    </font>
    <font>
      <b/>
      <sz val="12"/>
      <color theme="1"/>
      <name val="Lucida Grande"/>
      <charset val="204"/>
    </font>
    <font>
      <b/>
      <sz val="12"/>
      <name val="Lucida Grande"/>
      <charset val="204"/>
    </font>
    <font>
      <b/>
      <sz val="13"/>
      <color rgb="FFFF0000"/>
      <name val="Arial Cyr"/>
      <charset val="204"/>
    </font>
    <font>
      <b/>
      <sz val="14"/>
      <name val="Lucida Grande"/>
    </font>
    <font>
      <sz val="14"/>
      <color rgb="FFFF0000"/>
      <name val="Arial Cyr"/>
      <charset val="204"/>
    </font>
    <font>
      <b/>
      <sz val="11"/>
      <name val="Lucida Grande"/>
    </font>
    <font>
      <sz val="12"/>
      <color indexed="8"/>
      <name val="Arial"/>
      <family val="2"/>
    </font>
    <font>
      <b/>
      <sz val="12"/>
      <name val="Arial CE"/>
      <charset val="204"/>
    </font>
    <font>
      <b/>
      <sz val="12"/>
      <color theme="1"/>
      <name val="Lucida Grande"/>
    </font>
    <font>
      <b/>
      <sz val="12"/>
      <name val="Lucida Grande"/>
    </font>
    <font>
      <b/>
      <sz val="10"/>
      <color rgb="FF0070C0"/>
      <name val="Lucida Grande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9" fillId="0" borderId="0"/>
  </cellStyleXfs>
  <cellXfs count="205">
    <xf numFmtId="0" fontId="0" fillId="0" borderId="0" xfId="0"/>
    <xf numFmtId="0" fontId="4" fillId="2" borderId="3" xfId="0" applyNumberFormat="1" applyFont="1" applyFill="1" applyBorder="1" applyAlignment="1"/>
    <xf numFmtId="0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/>
    <xf numFmtId="0" fontId="4" fillId="2" borderId="32" xfId="0" applyNumberFormat="1" applyFont="1" applyFill="1" applyBorder="1" applyAlignment="1">
      <alignment horizontal="center"/>
    </xf>
    <xf numFmtId="0" fontId="4" fillId="2" borderId="32" xfId="0" applyNumberFormat="1" applyFont="1" applyFill="1" applyBorder="1" applyAlignment="1">
      <alignment horizontal="center" wrapText="1"/>
    </xf>
    <xf numFmtId="4" fontId="4" fillId="2" borderId="32" xfId="0" applyNumberFormat="1" applyFont="1" applyFill="1" applyBorder="1" applyAlignment="1">
      <alignment horizontal="center"/>
    </xf>
    <xf numFmtId="2" fontId="4" fillId="2" borderId="32" xfId="0" applyNumberFormat="1" applyFont="1" applyFill="1" applyBorder="1" applyAlignment="1">
      <alignment horizontal="center"/>
    </xf>
    <xf numFmtId="2" fontId="4" fillId="2" borderId="33" xfId="0" applyNumberFormat="1" applyFont="1" applyFill="1" applyBorder="1" applyAlignment="1">
      <alignment horizontal="center"/>
    </xf>
    <xf numFmtId="0" fontId="0" fillId="2" borderId="0" xfId="0" applyFill="1"/>
    <xf numFmtId="0" fontId="4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2" fontId="4" fillId="2" borderId="34" xfId="0" applyNumberFormat="1" applyFont="1" applyFill="1" applyBorder="1" applyAlignment="1">
      <alignment horizontal="center"/>
    </xf>
    <xf numFmtId="0" fontId="0" fillId="2" borderId="2" xfId="0" applyFill="1" applyBorder="1"/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8" fillId="2" borderId="0" xfId="0" applyFont="1" applyFill="1"/>
    <xf numFmtId="1" fontId="4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2" fillId="2" borderId="7" xfId="0" applyFont="1" applyFill="1" applyBorder="1" applyAlignment="1"/>
    <xf numFmtId="0" fontId="0" fillId="2" borderId="9" xfId="0" applyFill="1" applyBorder="1" applyAlignment="1"/>
    <xf numFmtId="0" fontId="0" fillId="2" borderId="0" xfId="0" applyFill="1" applyBorder="1" applyAlignment="1"/>
    <xf numFmtId="0" fontId="16" fillId="2" borderId="0" xfId="0" applyFont="1" applyFill="1"/>
    <xf numFmtId="0" fontId="15" fillId="2" borderId="0" xfId="0" applyFont="1" applyFill="1"/>
    <xf numFmtId="0" fontId="6" fillId="2" borderId="5" xfId="0" applyNumberFormat="1" applyFont="1" applyFill="1" applyBorder="1" applyAlignment="1"/>
    <xf numFmtId="0" fontId="6" fillId="2" borderId="6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 wrapText="1"/>
    </xf>
    <xf numFmtId="4" fontId="6" fillId="2" borderId="6" xfId="0" applyNumberFormat="1" applyFont="1" applyFill="1" applyBorder="1" applyAlignment="1">
      <alignment horizontal="center"/>
    </xf>
    <xf numFmtId="0" fontId="6" fillId="2" borderId="32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1" fontId="4" fillId="2" borderId="32" xfId="0" applyNumberFormat="1" applyFont="1" applyFill="1" applyBorder="1" applyAlignment="1">
      <alignment horizontal="center"/>
    </xf>
    <xf numFmtId="2" fontId="5" fillId="2" borderId="32" xfId="0" applyNumberFormat="1" applyFont="1" applyFill="1" applyBorder="1" applyAlignment="1">
      <alignment horizontal="center"/>
    </xf>
    <xf numFmtId="13" fontId="4" fillId="2" borderId="1" xfId="0" applyNumberFormat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left" vertical="top"/>
    </xf>
    <xf numFmtId="1" fontId="10" fillId="2" borderId="32" xfId="1" applyNumberFormat="1" applyFont="1" applyFill="1" applyBorder="1" applyAlignment="1">
      <alignment horizontal="center" vertical="center"/>
    </xf>
    <xf numFmtId="0" fontId="6" fillId="2" borderId="32" xfId="0" applyNumberFormat="1" applyFont="1" applyFill="1" applyBorder="1" applyAlignment="1">
      <alignment horizontal="center" wrapText="1"/>
    </xf>
    <xf numFmtId="0" fontId="8" fillId="2" borderId="3" xfId="0" applyNumberFormat="1" applyFont="1" applyFill="1" applyBorder="1" applyAlignment="1">
      <alignment horizontal="left" vertical="top"/>
    </xf>
    <xf numFmtId="1" fontId="10" fillId="2" borderId="1" xfId="1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/>
    </xf>
    <xf numFmtId="0" fontId="8" fillId="2" borderId="5" xfId="0" applyNumberFormat="1" applyFont="1" applyFill="1" applyBorder="1" applyAlignment="1">
      <alignment horizontal="left" vertical="top"/>
    </xf>
    <xf numFmtId="1" fontId="10" fillId="2" borderId="6" xfId="1" applyNumberFormat="1" applyFont="1" applyFill="1" applyBorder="1" applyAlignment="1">
      <alignment horizontal="center" vertical="center"/>
    </xf>
    <xf numFmtId="4" fontId="6" fillId="2" borderId="34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/>
    <xf numFmtId="0" fontId="7" fillId="2" borderId="0" xfId="0" applyNumberFormat="1" applyFont="1" applyFill="1" applyBorder="1" applyAlignment="1">
      <alignment horizontal="center" wrapText="1"/>
    </xf>
    <xf numFmtId="0" fontId="7" fillId="2" borderId="0" xfId="0" applyNumberFormat="1" applyFont="1" applyFill="1" applyBorder="1" applyAlignment="1">
      <alignment horizontal="center"/>
    </xf>
    <xf numFmtId="2" fontId="14" fillId="2" borderId="31" xfId="0" applyNumberFormat="1" applyFont="1" applyFill="1" applyBorder="1" applyAlignment="1"/>
    <xf numFmtId="0" fontId="7" fillId="2" borderId="22" xfId="0" applyNumberFormat="1" applyFont="1" applyFill="1" applyBorder="1" applyAlignment="1"/>
    <xf numFmtId="0" fontId="7" fillId="2" borderId="22" xfId="0" applyNumberFormat="1" applyFont="1" applyFill="1" applyBorder="1" applyAlignment="1">
      <alignment horizontal="center" wrapText="1"/>
    </xf>
    <xf numFmtId="0" fontId="7" fillId="2" borderId="22" xfId="0" applyNumberFormat="1" applyFont="1" applyFill="1" applyBorder="1" applyAlignment="1">
      <alignment horizontal="center"/>
    </xf>
    <xf numFmtId="0" fontId="14" fillId="2" borderId="21" xfId="0" applyFont="1" applyFill="1" applyBorder="1" applyAlignment="1"/>
    <xf numFmtId="0" fontId="3" fillId="2" borderId="25" xfId="0" applyFont="1" applyFill="1" applyBorder="1"/>
    <xf numFmtId="0" fontId="0" fillId="2" borderId="0" xfId="0" applyFill="1" applyAlignment="1">
      <alignment wrapText="1"/>
    </xf>
    <xf numFmtId="0" fontId="0" fillId="2" borderId="26" xfId="0" applyFill="1" applyBorder="1"/>
    <xf numFmtId="2" fontId="13" fillId="2" borderId="9" xfId="0" applyNumberFormat="1" applyFont="1" applyFill="1" applyBorder="1"/>
    <xf numFmtId="0" fontId="0" fillId="2" borderId="10" xfId="0" applyFill="1" applyBorder="1"/>
    <xf numFmtId="0" fontId="0" fillId="2" borderId="27" xfId="0" applyFill="1" applyBorder="1"/>
    <xf numFmtId="2" fontId="13" fillId="2" borderId="11" xfId="0" applyNumberFormat="1" applyFont="1" applyFill="1" applyBorder="1"/>
    <xf numFmtId="0" fontId="0" fillId="2" borderId="12" xfId="0" applyFill="1" applyBorder="1"/>
    <xf numFmtId="0" fontId="0" fillId="2" borderId="0" xfId="0" applyFont="1" applyFill="1"/>
    <xf numFmtId="0" fontId="22" fillId="2" borderId="3" xfId="0" applyNumberFormat="1" applyFont="1" applyFill="1" applyBorder="1" applyAlignment="1"/>
    <xf numFmtId="0" fontId="22" fillId="2" borderId="1" xfId="0" applyNumberFormat="1" applyFont="1" applyFill="1" applyBorder="1" applyAlignment="1">
      <alignment horizontal="center"/>
    </xf>
    <xf numFmtId="0" fontId="22" fillId="2" borderId="1" xfId="0" applyNumberFormat="1" applyFont="1" applyFill="1" applyBorder="1" applyAlignment="1">
      <alignment horizontal="center" wrapText="1"/>
    </xf>
    <xf numFmtId="4" fontId="22" fillId="2" borderId="1" xfId="0" applyNumberFormat="1" applyFont="1" applyFill="1" applyBorder="1" applyAlignment="1">
      <alignment horizontal="center"/>
    </xf>
    <xf numFmtId="4" fontId="23" fillId="2" borderId="1" xfId="0" applyNumberFormat="1" applyFont="1" applyFill="1" applyBorder="1" applyAlignment="1">
      <alignment horizontal="center"/>
    </xf>
    <xf numFmtId="2" fontId="23" fillId="2" borderId="1" xfId="0" applyNumberFormat="1" applyFont="1" applyFill="1" applyBorder="1" applyAlignment="1">
      <alignment horizontal="center"/>
    </xf>
    <xf numFmtId="2" fontId="23" fillId="2" borderId="4" xfId="0" applyNumberFormat="1" applyFont="1" applyFill="1" applyBorder="1" applyAlignment="1">
      <alignment horizontal="center"/>
    </xf>
    <xf numFmtId="0" fontId="11" fillId="2" borderId="0" xfId="0" applyFont="1" applyFill="1"/>
    <xf numFmtId="2" fontId="4" fillId="2" borderId="29" xfId="0" applyNumberFormat="1" applyFont="1" applyFill="1" applyBorder="1" applyAlignment="1">
      <alignment horizontal="center"/>
    </xf>
    <xf numFmtId="4" fontId="4" fillId="2" borderId="29" xfId="0" applyNumberFormat="1" applyFont="1" applyFill="1" applyBorder="1" applyAlignment="1">
      <alignment horizontal="center"/>
    </xf>
    <xf numFmtId="2" fontId="4" fillId="2" borderId="38" xfId="0" applyNumberFormat="1" applyFont="1" applyFill="1" applyBorder="1" applyAlignment="1">
      <alignment horizontal="center"/>
    </xf>
    <xf numFmtId="4" fontId="6" fillId="2" borderId="41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4" fillId="2" borderId="5" xfId="0" applyNumberFormat="1" applyFont="1" applyFill="1" applyBorder="1" applyAlignment="1">
      <alignment horizontal="left" vertical="center"/>
    </xf>
    <xf numFmtId="4" fontId="4" fillId="2" borderId="6" xfId="0" applyNumberFormat="1" applyFont="1" applyFill="1" applyBorder="1" applyAlignment="1">
      <alignment horizontal="center" vertical="center"/>
    </xf>
    <xf numFmtId="0" fontId="4" fillId="2" borderId="32" xfId="0" applyNumberFormat="1" applyFont="1" applyFill="1" applyBorder="1" applyAlignment="1">
      <alignment horizontal="center" vertical="center"/>
    </xf>
    <xf numFmtId="0" fontId="4" fillId="2" borderId="32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/>
    <xf numFmtId="4" fontId="6" fillId="2" borderId="32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21" fillId="2" borderId="0" xfId="0" applyFont="1" applyFill="1"/>
    <xf numFmtId="0" fontId="4" fillId="2" borderId="3" xfId="0" applyNumberFormat="1" applyFont="1" applyFill="1" applyBorder="1" applyAlignment="1">
      <alignment horizontal="left"/>
    </xf>
    <xf numFmtId="0" fontId="17" fillId="2" borderId="0" xfId="0" applyFont="1" applyFill="1" applyAlignment="1">
      <alignment horizontal="center"/>
    </xf>
    <xf numFmtId="0" fontId="27" fillId="2" borderId="0" xfId="0" applyFont="1" applyFill="1"/>
    <xf numFmtId="0" fontId="4" fillId="0" borderId="1" xfId="0" applyNumberFormat="1" applyFont="1" applyFill="1" applyBorder="1" applyAlignment="1"/>
    <xf numFmtId="2" fontId="4" fillId="3" borderId="1" xfId="0" applyNumberFormat="1" applyFont="1" applyFill="1" applyBorder="1" applyAlignment="1">
      <alignment horizontal="center"/>
    </xf>
    <xf numFmtId="0" fontId="28" fillId="3" borderId="3" xfId="0" applyNumberFormat="1" applyFont="1" applyFill="1" applyBorder="1" applyAlignment="1">
      <alignment horizontal="left" vertical="center"/>
    </xf>
    <xf numFmtId="0" fontId="28" fillId="3" borderId="1" xfId="0" applyNumberFormat="1" applyFont="1" applyFill="1" applyBorder="1" applyAlignment="1">
      <alignment horizontal="center" vertical="center"/>
    </xf>
    <xf numFmtId="0" fontId="28" fillId="3" borderId="1" xfId="0" applyNumberFormat="1" applyFont="1" applyFill="1" applyBorder="1" applyAlignment="1">
      <alignment horizontal="center" vertical="center" wrapText="1"/>
    </xf>
    <xf numFmtId="4" fontId="28" fillId="3" borderId="1" xfId="0" applyNumberFormat="1" applyFont="1" applyFill="1" applyBorder="1" applyAlignment="1">
      <alignment horizontal="center"/>
    </xf>
    <xf numFmtId="4" fontId="29" fillId="3" borderId="1" xfId="0" applyNumberFormat="1" applyFont="1" applyFill="1" applyBorder="1" applyAlignment="1">
      <alignment horizontal="center"/>
    </xf>
    <xf numFmtId="2" fontId="29" fillId="3" borderId="1" xfId="0" applyNumberFormat="1" applyFont="1" applyFill="1" applyBorder="1" applyAlignment="1">
      <alignment horizontal="center"/>
    </xf>
    <xf numFmtId="2" fontId="29" fillId="3" borderId="4" xfId="0" applyNumberFormat="1" applyFont="1" applyFill="1" applyBorder="1" applyAlignment="1">
      <alignment horizontal="center"/>
    </xf>
    <xf numFmtId="0" fontId="33" fillId="3" borderId="3" xfId="0" applyNumberFormat="1" applyFont="1" applyFill="1" applyBorder="1" applyAlignment="1"/>
    <xf numFmtId="0" fontId="31" fillId="3" borderId="1" xfId="0" applyNumberFormat="1" applyFont="1" applyFill="1" applyBorder="1" applyAlignment="1">
      <alignment horizontal="center"/>
    </xf>
    <xf numFmtId="4" fontId="31" fillId="3" borderId="1" xfId="0" applyNumberFormat="1" applyFont="1" applyFill="1" applyBorder="1" applyAlignment="1">
      <alignment horizontal="center"/>
    </xf>
    <xf numFmtId="2" fontId="31" fillId="3" borderId="1" xfId="0" applyNumberFormat="1" applyFont="1" applyFill="1" applyBorder="1" applyAlignment="1">
      <alignment horizontal="center"/>
    </xf>
    <xf numFmtId="2" fontId="31" fillId="3" borderId="4" xfId="0" applyNumberFormat="1" applyFont="1" applyFill="1" applyBorder="1" applyAlignment="1">
      <alignment horizontal="center"/>
    </xf>
    <xf numFmtId="0" fontId="32" fillId="3" borderId="0" xfId="0" applyFont="1" applyFill="1"/>
    <xf numFmtId="0" fontId="20" fillId="3" borderId="1" xfId="2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/>
    </xf>
    <xf numFmtId="4" fontId="4" fillId="3" borderId="6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2" fontId="26" fillId="3" borderId="0" xfId="0" applyNumberFormat="1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/>
    <xf numFmtId="0" fontId="4" fillId="2" borderId="1" xfId="0" applyNumberFormat="1" applyFont="1" applyFill="1" applyBorder="1" applyAlignment="1"/>
    <xf numFmtId="0" fontId="28" fillId="3" borderId="3" xfId="0" applyNumberFormat="1" applyFont="1" applyFill="1" applyBorder="1" applyAlignment="1"/>
    <xf numFmtId="0" fontId="28" fillId="3" borderId="1" xfId="0" applyNumberFormat="1" applyFont="1" applyFill="1" applyBorder="1" applyAlignment="1">
      <alignment horizontal="center"/>
    </xf>
    <xf numFmtId="0" fontId="28" fillId="3" borderId="1" xfId="0" applyNumberFormat="1" applyFont="1" applyFill="1" applyBorder="1" applyAlignment="1">
      <alignment horizontal="center" wrapText="1"/>
    </xf>
    <xf numFmtId="0" fontId="34" fillId="3" borderId="3" xfId="0" applyNumberFormat="1" applyFont="1" applyFill="1" applyBorder="1" applyAlignment="1">
      <alignment horizontal="left" vertical="top"/>
    </xf>
    <xf numFmtId="1" fontId="35" fillId="3" borderId="1" xfId="1" applyNumberFormat="1" applyFont="1" applyFill="1" applyBorder="1" applyAlignment="1">
      <alignment horizontal="center" vertical="center"/>
    </xf>
    <xf numFmtId="0" fontId="36" fillId="3" borderId="1" xfId="0" applyNumberFormat="1" applyFont="1" applyFill="1" applyBorder="1" applyAlignment="1">
      <alignment horizontal="center" wrapText="1"/>
    </xf>
    <xf numFmtId="0" fontId="36" fillId="3" borderId="1" xfId="0" applyNumberFormat="1" applyFont="1" applyFill="1" applyBorder="1" applyAlignment="1">
      <alignment horizontal="center"/>
    </xf>
    <xf numFmtId="4" fontId="36" fillId="3" borderId="1" xfId="0" applyNumberFormat="1" applyFont="1" applyFill="1" applyBorder="1" applyAlignment="1">
      <alignment horizontal="center"/>
    </xf>
    <xf numFmtId="4" fontId="36" fillId="3" borderId="4" xfId="0" applyNumberFormat="1" applyFont="1" applyFill="1" applyBorder="1" applyAlignment="1">
      <alignment horizontal="center"/>
    </xf>
    <xf numFmtId="0" fontId="15" fillId="3" borderId="0" xfId="0" applyFont="1" applyFill="1"/>
    <xf numFmtId="0" fontId="36" fillId="3" borderId="1" xfId="0" applyNumberFormat="1" applyFont="1" applyFill="1" applyBorder="1" applyAlignment="1">
      <alignment horizontal="center" vertical="center" wrapText="1"/>
    </xf>
    <xf numFmtId="0" fontId="36" fillId="3" borderId="1" xfId="0" applyNumberFormat="1" applyFont="1" applyFill="1" applyBorder="1" applyAlignment="1">
      <alignment horizontal="center" vertical="center"/>
    </xf>
    <xf numFmtId="0" fontId="38" fillId="4" borderId="1" xfId="0" applyNumberFormat="1" applyFont="1" applyFill="1" applyBorder="1" applyAlignment="1"/>
    <xf numFmtId="0" fontId="38" fillId="4" borderId="1" xfId="0" applyNumberFormat="1" applyFont="1" applyFill="1" applyBorder="1" applyAlignment="1">
      <alignment horizontal="center"/>
    </xf>
    <xf numFmtId="0" fontId="38" fillId="4" borderId="1" xfId="0" applyNumberFormat="1" applyFont="1" applyFill="1" applyBorder="1" applyAlignment="1">
      <alignment horizontal="center" wrapText="1"/>
    </xf>
    <xf numFmtId="2" fontId="38" fillId="4" borderId="1" xfId="0" applyNumberFormat="1" applyFont="1" applyFill="1" applyBorder="1" applyAlignment="1">
      <alignment horizontal="center"/>
    </xf>
    <xf numFmtId="2" fontId="38" fillId="4" borderId="4" xfId="0" applyNumberFormat="1" applyFont="1" applyFill="1" applyBorder="1" applyAlignment="1">
      <alignment horizontal="center"/>
    </xf>
    <xf numFmtId="0" fontId="22" fillId="2" borderId="3" xfId="0" applyNumberFormat="1" applyFont="1" applyFill="1" applyBorder="1" applyAlignment="1">
      <alignment horizontal="left" vertical="center"/>
    </xf>
    <xf numFmtId="0" fontId="22" fillId="2" borderId="1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 wrapText="1"/>
    </xf>
    <xf numFmtId="0" fontId="22" fillId="2" borderId="5" xfId="0" applyNumberFormat="1" applyFont="1" applyFill="1" applyBorder="1" applyAlignment="1">
      <alignment horizontal="left" vertical="center"/>
    </xf>
    <xf numFmtId="0" fontId="22" fillId="2" borderId="6" xfId="0" applyNumberFormat="1" applyFont="1" applyFill="1" applyBorder="1" applyAlignment="1">
      <alignment horizontal="center" vertical="center"/>
    </xf>
    <xf numFmtId="0" fontId="22" fillId="2" borderId="6" xfId="0" applyNumberFormat="1" applyFont="1" applyFill="1" applyBorder="1" applyAlignment="1">
      <alignment horizontal="center" vertical="center" wrapText="1"/>
    </xf>
    <xf numFmtId="4" fontId="22" fillId="2" borderId="6" xfId="0" applyNumberFormat="1" applyFont="1" applyFill="1" applyBorder="1" applyAlignment="1">
      <alignment horizontal="center"/>
    </xf>
    <xf numFmtId="4" fontId="23" fillId="2" borderId="6" xfId="0" applyNumberFormat="1" applyFont="1" applyFill="1" applyBorder="1" applyAlignment="1">
      <alignment horizontal="center"/>
    </xf>
    <xf numFmtId="2" fontId="23" fillId="2" borderId="6" xfId="0" applyNumberFormat="1" applyFont="1" applyFill="1" applyBorder="1" applyAlignment="1">
      <alignment horizontal="center"/>
    </xf>
    <xf numFmtId="2" fontId="23" fillId="2" borderId="34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24" fillId="2" borderId="9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right"/>
    </xf>
    <xf numFmtId="0" fontId="12" fillId="2" borderId="37" xfId="0" applyFont="1" applyFill="1" applyBorder="1" applyAlignment="1">
      <alignment horizontal="right"/>
    </xf>
    <xf numFmtId="0" fontId="12" fillId="2" borderId="22" xfId="0" applyFont="1" applyFill="1" applyBorder="1" applyAlignment="1">
      <alignment horizontal="right"/>
    </xf>
    <xf numFmtId="0" fontId="12" fillId="2" borderId="24" xfId="0" applyFont="1" applyFill="1" applyBorder="1" applyAlignment="1">
      <alignment horizontal="right"/>
    </xf>
    <xf numFmtId="4" fontId="7" fillId="2" borderId="15" xfId="0" applyNumberFormat="1" applyFont="1" applyFill="1" applyBorder="1" applyAlignment="1">
      <alignment horizontal="center"/>
    </xf>
    <xf numFmtId="4" fontId="7" fillId="2" borderId="22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horizontal="center"/>
    </xf>
    <xf numFmtId="2" fontId="37" fillId="3" borderId="17" xfId="0" applyNumberFormat="1" applyFont="1" applyFill="1" applyBorder="1" applyAlignment="1">
      <alignment horizontal="center"/>
    </xf>
    <xf numFmtId="2" fontId="37" fillId="3" borderId="23" xfId="0" applyNumberFormat="1" applyFont="1" applyFill="1" applyBorder="1" applyAlignment="1">
      <alignment horizontal="center"/>
    </xf>
    <xf numFmtId="2" fontId="4" fillId="2" borderId="35" xfId="0" applyNumberFormat="1" applyFont="1" applyFill="1" applyBorder="1" applyAlignment="1">
      <alignment horizontal="center"/>
    </xf>
    <xf numFmtId="2" fontId="4" fillId="2" borderId="36" xfId="0" applyNumberFormat="1" applyFont="1" applyFill="1" applyBorder="1" applyAlignment="1">
      <alignment horizontal="center"/>
    </xf>
    <xf numFmtId="0" fontId="27" fillId="3" borderId="0" xfId="0" applyFont="1" applyFill="1" applyBorder="1" applyAlignment="1">
      <alignment horizontal="left" vertical="center"/>
    </xf>
    <xf numFmtId="0" fontId="27" fillId="3" borderId="42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2" fontId="4" fillId="2" borderId="39" xfId="0" applyNumberFormat="1" applyFont="1" applyFill="1" applyBorder="1" applyAlignment="1">
      <alignment horizontal="center"/>
    </xf>
    <xf numFmtId="2" fontId="4" fillId="2" borderId="40" xfId="0" applyNumberFormat="1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0" fillId="2" borderId="9" xfId="0" applyFont="1" applyFill="1" applyBorder="1" applyAlignment="1">
      <alignment horizontal="left"/>
    </xf>
    <xf numFmtId="0" fontId="30" fillId="2" borderId="0" xfId="0" applyFont="1" applyFill="1" applyAlignment="1">
      <alignment horizontal="left"/>
    </xf>
    <xf numFmtId="0" fontId="16" fillId="3" borderId="9" xfId="0" applyFont="1" applyFill="1" applyBorder="1" applyAlignment="1">
      <alignment horizontal="left"/>
    </xf>
    <xf numFmtId="0" fontId="16" fillId="3" borderId="0" xfId="0" applyFont="1" applyFill="1" applyAlignment="1">
      <alignment horizontal="left"/>
    </xf>
    <xf numFmtId="0" fontId="21" fillId="2" borderId="9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6" fillId="2" borderId="9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0" fontId="24" fillId="3" borderId="0" xfId="0" applyFont="1" applyFill="1" applyAlignment="1">
      <alignment horizontal="left"/>
    </xf>
  </cellXfs>
  <cellStyles count="3">
    <cellStyle name="Normalny 27" xfId="1"/>
    <cellStyle name="Обычный" xfId="0" builtinId="0"/>
    <cellStyle name="Обычный_12.04.16   " xfId="2"/>
  </cellStyles>
  <dxfs count="0"/>
  <tableStyles count="0" defaultTableStyle="TableStyleMedium9" defaultPivotStyle="PivotStyleLight16"/>
  <colors>
    <mruColors>
      <color rgb="FF99FF99"/>
      <color rgb="FFFFCCFF"/>
      <color rgb="FFFF66CC"/>
      <color rgb="FFFF99FF"/>
      <color rgb="FF3399FF"/>
      <color rgb="FF99FF33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1066800</xdr:colOff>
      <xdr:row>0</xdr:row>
      <xdr:rowOff>257175</xdr:rowOff>
    </xdr:from>
    <xdr:to>
      <xdr:col>0</xdr:col>
      <xdr:colOff>609600</xdr:colOff>
      <xdr:row>4</xdr:row>
      <xdr:rowOff>3175</xdr:rowOff>
    </xdr:to>
    <xdr:pic>
      <xdr:nvPicPr>
        <xdr:cNvPr id="2" name="Рисунок 2" descr="C:\Users\user\Desktop\ЛОГО ТД ЛОТТА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6800" y="257175"/>
          <a:ext cx="26670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68036</xdr:colOff>
      <xdr:row>0</xdr:row>
      <xdr:rowOff>68035</xdr:rowOff>
    </xdr:from>
    <xdr:to>
      <xdr:col>1</xdr:col>
      <xdr:colOff>2779773</xdr:colOff>
      <xdr:row>3</xdr:row>
      <xdr:rowOff>147410</xdr:rowOff>
    </xdr:to>
    <xdr:pic>
      <xdr:nvPicPr>
        <xdr:cNvPr id="3" name="Рисунок 2" descr="C:\Users\user\Desktop\ЛОГО ТД ЛОТТА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0357" y="68035"/>
          <a:ext cx="2711737" cy="929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showGridLines="0" tabSelected="1" topLeftCell="C1" zoomScale="84" zoomScaleNormal="84" workbookViewId="0">
      <pane ySplit="6" topLeftCell="A73" activePane="bottomLeft" state="frozen"/>
      <selection pane="bottomLeft" activeCell="R50" sqref="R50"/>
    </sheetView>
  </sheetViews>
  <sheetFormatPr defaultRowHeight="12.75"/>
  <cols>
    <col min="1" max="1" width="9.140625" style="13"/>
    <col min="2" max="2" width="80.7109375" style="13" customWidth="1"/>
    <col min="3" max="3" width="17.28515625" style="13" customWidth="1"/>
    <col min="4" max="4" width="13.28515625" style="13" customWidth="1"/>
    <col min="5" max="5" width="13.5703125" style="70" customWidth="1"/>
    <col min="6" max="6" width="18.28515625" style="13" customWidth="1"/>
    <col min="7" max="7" width="15.85546875" style="13" customWidth="1"/>
    <col min="8" max="8" width="17" style="13" customWidth="1"/>
    <col min="9" max="9" width="12.85546875" style="13" customWidth="1"/>
    <col min="10" max="10" width="13" style="13" customWidth="1"/>
    <col min="11" max="11" width="14.5703125" style="13" customWidth="1"/>
    <col min="12" max="12" width="0.42578125" style="13" customWidth="1"/>
    <col min="13" max="13" width="4.85546875" style="13" customWidth="1"/>
    <col min="14" max="16" width="9.140625" style="13"/>
    <col min="17" max="17" width="13.42578125" style="13" customWidth="1"/>
    <col min="18" max="16384" width="9.140625" style="13"/>
  </cols>
  <sheetData>
    <row r="1" spans="1:18" ht="27.75" customHeight="1">
      <c r="A1" s="29"/>
      <c r="B1" s="178" t="s">
        <v>99</v>
      </c>
      <c r="C1" s="178"/>
      <c r="D1" s="178"/>
      <c r="E1" s="178"/>
      <c r="F1" s="178"/>
      <c r="G1" s="178"/>
      <c r="H1" s="178"/>
      <c r="I1" s="178"/>
      <c r="J1" s="178"/>
      <c r="K1" s="179"/>
    </row>
    <row r="2" spans="1:18" ht="18.75">
      <c r="A2" s="30"/>
      <c r="B2" s="192" t="s">
        <v>100</v>
      </c>
      <c r="C2" s="192"/>
      <c r="D2" s="192"/>
      <c r="E2" s="192"/>
      <c r="F2" s="192"/>
      <c r="G2" s="192"/>
      <c r="H2" s="192"/>
      <c r="I2" s="192"/>
      <c r="J2" s="192"/>
      <c r="K2" s="193"/>
    </row>
    <row r="3" spans="1:18" ht="20.25" customHeight="1">
      <c r="A3" s="30"/>
      <c r="B3" s="192" t="s">
        <v>138</v>
      </c>
      <c r="C3" s="192"/>
      <c r="D3" s="192"/>
      <c r="E3" s="192"/>
      <c r="F3" s="192"/>
      <c r="G3" s="192"/>
      <c r="H3" s="192"/>
      <c r="I3" s="192"/>
      <c r="J3" s="192"/>
      <c r="K3" s="193"/>
    </row>
    <row r="4" spans="1:18" ht="26.25" customHeight="1" thickBot="1">
      <c r="A4" s="31"/>
      <c r="B4" s="194" t="s">
        <v>110</v>
      </c>
      <c r="C4" s="194"/>
      <c r="D4" s="194"/>
      <c r="E4" s="194"/>
      <c r="F4" s="194"/>
      <c r="G4" s="194"/>
      <c r="H4" s="194"/>
      <c r="I4" s="194"/>
      <c r="J4" s="194"/>
      <c r="K4" s="195"/>
    </row>
    <row r="5" spans="1:18" ht="48" customHeight="1" thickBot="1">
      <c r="B5" s="20"/>
      <c r="C5" s="189"/>
      <c r="D5" s="190"/>
      <c r="E5" s="190"/>
      <c r="F5" s="191"/>
      <c r="G5" s="187" t="s">
        <v>109</v>
      </c>
      <c r="H5" s="188"/>
      <c r="I5" s="184"/>
      <c r="J5" s="185"/>
      <c r="K5" s="186"/>
    </row>
    <row r="6" spans="1:18" ht="84" customHeight="1" thickBot="1">
      <c r="B6" s="21" t="s">
        <v>1</v>
      </c>
      <c r="C6" s="22" t="s">
        <v>2</v>
      </c>
      <c r="D6" s="23" t="s">
        <v>38</v>
      </c>
      <c r="E6" s="23" t="s">
        <v>35</v>
      </c>
      <c r="F6" s="23" t="s">
        <v>36</v>
      </c>
      <c r="G6" s="24" t="s">
        <v>37</v>
      </c>
      <c r="H6" s="24" t="s">
        <v>106</v>
      </c>
      <c r="I6" s="24" t="s">
        <v>107</v>
      </c>
      <c r="J6" s="24" t="s">
        <v>86</v>
      </c>
      <c r="K6" s="25" t="s">
        <v>108</v>
      </c>
    </row>
    <row r="7" spans="1:18" ht="19.5" customHeight="1">
      <c r="B7" s="7" t="s">
        <v>118</v>
      </c>
      <c r="C7" s="8" t="s">
        <v>0</v>
      </c>
      <c r="D7" s="8">
        <v>4</v>
      </c>
      <c r="E7" s="9">
        <v>60</v>
      </c>
      <c r="F7" s="8" t="s">
        <v>6</v>
      </c>
      <c r="G7" s="11">
        <v>32.36</v>
      </c>
      <c r="H7" s="11">
        <f>G7*E7</f>
        <v>1941.6</v>
      </c>
      <c r="I7" s="11">
        <v>0</v>
      </c>
      <c r="J7" s="11">
        <f>I7/E7</f>
        <v>0</v>
      </c>
      <c r="K7" s="12">
        <f>J7*H7</f>
        <v>0</v>
      </c>
    </row>
    <row r="8" spans="1:18" ht="18.75" customHeight="1">
      <c r="B8" s="149" t="s">
        <v>117</v>
      </c>
      <c r="C8" s="150" t="s">
        <v>0</v>
      </c>
      <c r="D8" s="150">
        <v>14</v>
      </c>
      <c r="E8" s="151">
        <v>12</v>
      </c>
      <c r="F8" s="150" t="s">
        <v>3</v>
      </c>
      <c r="G8" s="81">
        <v>104.98</v>
      </c>
      <c r="H8" s="82">
        <f>G8*E8</f>
        <v>1259.76</v>
      </c>
      <c r="I8" s="83">
        <v>0</v>
      </c>
      <c r="J8" s="82">
        <f>I8/E8</f>
        <v>0</v>
      </c>
      <c r="K8" s="84">
        <f>J8*H8</f>
        <v>0</v>
      </c>
      <c r="L8" s="196"/>
      <c r="M8" s="197"/>
      <c r="N8" s="197"/>
      <c r="O8" s="197"/>
      <c r="P8" s="197"/>
      <c r="Q8" s="197"/>
    </row>
    <row r="9" spans="1:18" ht="15" customHeight="1">
      <c r="B9" s="1" t="s">
        <v>113</v>
      </c>
      <c r="C9" s="2" t="s">
        <v>0</v>
      </c>
      <c r="D9" s="2">
        <v>15</v>
      </c>
      <c r="E9" s="14">
        <v>12</v>
      </c>
      <c r="F9" s="2" t="s">
        <v>3</v>
      </c>
      <c r="G9" s="15">
        <v>114.35</v>
      </c>
      <c r="H9" s="15">
        <f>E9*G9</f>
        <v>1372.1999999999998</v>
      </c>
      <c r="I9" s="15">
        <v>0</v>
      </c>
      <c r="J9" s="15">
        <f t="shared" ref="J9:J20" si="0">I9/E9</f>
        <v>0</v>
      </c>
      <c r="K9" s="16">
        <f>J9*H9</f>
        <v>0</v>
      </c>
    </row>
    <row r="10" spans="1:18" ht="15" customHeight="1">
      <c r="B10" s="106" t="s">
        <v>135</v>
      </c>
      <c r="C10" s="2" t="s">
        <v>0</v>
      </c>
      <c r="D10" s="2">
        <v>28</v>
      </c>
      <c r="E10" s="14">
        <v>8</v>
      </c>
      <c r="F10" s="2"/>
      <c r="G10" s="15">
        <v>204.53</v>
      </c>
      <c r="H10" s="15">
        <f>G10*E10</f>
        <v>1636.24</v>
      </c>
      <c r="I10" s="15">
        <v>0</v>
      </c>
      <c r="J10" s="15">
        <f>I10/E10</f>
        <v>0</v>
      </c>
      <c r="K10" s="16">
        <f>J10*H10</f>
        <v>0</v>
      </c>
    </row>
    <row r="11" spans="1:18" ht="15" customHeight="1">
      <c r="B11" s="1" t="s">
        <v>131</v>
      </c>
      <c r="C11" s="2" t="s">
        <v>0</v>
      </c>
      <c r="D11" s="2">
        <v>30</v>
      </c>
      <c r="E11" s="14">
        <v>8</v>
      </c>
      <c r="F11" s="2" t="s">
        <v>4</v>
      </c>
      <c r="G11" s="15">
        <v>222.69</v>
      </c>
      <c r="H11" s="15">
        <f t="shared" ref="H11" si="1">G11*E11</f>
        <v>1781.52</v>
      </c>
      <c r="I11" s="15">
        <v>0</v>
      </c>
      <c r="J11" s="15">
        <f t="shared" si="0"/>
        <v>0</v>
      </c>
      <c r="K11" s="16">
        <f t="shared" ref="K11:K67" si="2">J11*H11</f>
        <v>0</v>
      </c>
      <c r="L11" s="160"/>
      <c r="M11" s="161"/>
      <c r="N11" s="161"/>
      <c r="O11" s="161"/>
      <c r="P11" s="161"/>
      <c r="Q11" s="161"/>
    </row>
    <row r="12" spans="1:18" ht="15" customHeight="1">
      <c r="B12" s="103" t="s">
        <v>114</v>
      </c>
      <c r="C12" s="2" t="s">
        <v>9</v>
      </c>
      <c r="D12" s="2">
        <v>60</v>
      </c>
      <c r="E12" s="14">
        <v>4</v>
      </c>
      <c r="F12" s="2" t="s">
        <v>5</v>
      </c>
      <c r="G12" s="15">
        <v>420.7</v>
      </c>
      <c r="H12" s="15">
        <f t="shared" ref="H12" si="3">E12*G12</f>
        <v>1682.8</v>
      </c>
      <c r="I12" s="15">
        <v>0</v>
      </c>
      <c r="J12" s="15">
        <f t="shared" si="0"/>
        <v>0</v>
      </c>
      <c r="K12" s="16">
        <f t="shared" si="2"/>
        <v>0</v>
      </c>
      <c r="L12" s="32"/>
      <c r="M12" s="159"/>
      <c r="N12" s="159"/>
      <c r="O12" s="159"/>
      <c r="P12" s="159"/>
      <c r="Q12" s="33"/>
      <c r="R12" s="33"/>
    </row>
    <row r="13" spans="1:18" ht="15" customHeight="1">
      <c r="B13" s="1" t="s">
        <v>115</v>
      </c>
      <c r="C13" s="2" t="s">
        <v>0</v>
      </c>
      <c r="D13" s="2">
        <v>100</v>
      </c>
      <c r="E13" s="14">
        <v>6</v>
      </c>
      <c r="F13" s="2" t="s">
        <v>26</v>
      </c>
      <c r="G13" s="15">
        <v>689.42</v>
      </c>
      <c r="H13" s="15">
        <f t="shared" ref="H13:H15" si="4">G13*E13</f>
        <v>4136.5199999999995</v>
      </c>
      <c r="I13" s="15">
        <v>0</v>
      </c>
      <c r="J13" s="15">
        <f t="shared" si="0"/>
        <v>0</v>
      </c>
      <c r="K13" s="16">
        <f t="shared" si="2"/>
        <v>0</v>
      </c>
      <c r="L13" s="32"/>
      <c r="M13" s="159"/>
      <c r="N13" s="159"/>
      <c r="O13" s="159"/>
      <c r="P13" s="159"/>
    </row>
    <row r="14" spans="1:18" ht="15" customHeight="1">
      <c r="B14" s="144" t="s">
        <v>151</v>
      </c>
      <c r="C14" s="145" t="s">
        <v>0</v>
      </c>
      <c r="D14" s="145">
        <v>30</v>
      </c>
      <c r="E14" s="146">
        <v>12</v>
      </c>
      <c r="F14" s="145" t="s">
        <v>136</v>
      </c>
      <c r="G14" s="147">
        <v>101.98</v>
      </c>
      <c r="H14" s="147">
        <f t="shared" si="4"/>
        <v>1223.76</v>
      </c>
      <c r="I14" s="147">
        <v>0</v>
      </c>
      <c r="J14" s="147">
        <f t="shared" si="0"/>
        <v>0</v>
      </c>
      <c r="K14" s="148">
        <f>J14*H14</f>
        <v>0</v>
      </c>
      <c r="L14" s="32"/>
      <c r="M14" s="104"/>
      <c r="N14" s="104"/>
      <c r="O14" s="104"/>
      <c r="P14" s="104"/>
    </row>
    <row r="15" spans="1:18" ht="15" customHeight="1">
      <c r="B15" s="144" t="s">
        <v>152</v>
      </c>
      <c r="C15" s="145" t="s">
        <v>0</v>
      </c>
      <c r="D15" s="145">
        <v>60</v>
      </c>
      <c r="E15" s="146">
        <v>8</v>
      </c>
      <c r="F15" s="145" t="s">
        <v>137</v>
      </c>
      <c r="G15" s="147">
        <v>190.79</v>
      </c>
      <c r="H15" s="147">
        <f t="shared" si="4"/>
        <v>1526.32</v>
      </c>
      <c r="I15" s="147">
        <v>0</v>
      </c>
      <c r="J15" s="147">
        <f t="shared" si="0"/>
        <v>0</v>
      </c>
      <c r="K15" s="148">
        <f t="shared" si="2"/>
        <v>0</v>
      </c>
      <c r="L15" s="32"/>
      <c r="M15" s="104"/>
      <c r="N15" s="104"/>
      <c r="O15" s="104"/>
      <c r="P15" s="104"/>
    </row>
    <row r="16" spans="1:18" ht="15" customHeight="1">
      <c r="B16" s="1" t="s">
        <v>116</v>
      </c>
      <c r="C16" s="2" t="s">
        <v>0</v>
      </c>
      <c r="D16" s="2" t="s">
        <v>70</v>
      </c>
      <c r="E16" s="2">
        <v>8</v>
      </c>
      <c r="F16" s="2" t="s">
        <v>102</v>
      </c>
      <c r="G16" s="2">
        <v>171.81</v>
      </c>
      <c r="H16" s="2">
        <f t="shared" ref="H16" si="5">E16*G16</f>
        <v>1374.48</v>
      </c>
      <c r="I16" s="15">
        <v>0</v>
      </c>
      <c r="J16" s="15">
        <v>0</v>
      </c>
      <c r="K16" s="16">
        <f>J16*H16</f>
        <v>0</v>
      </c>
      <c r="L16" s="26"/>
      <c r="M16" s="26"/>
      <c r="N16" s="26"/>
      <c r="O16" s="26"/>
    </row>
    <row r="17" spans="2:17" ht="15" customHeight="1" thickBot="1">
      <c r="B17" s="34" t="s">
        <v>69</v>
      </c>
      <c r="C17" s="35" t="s">
        <v>0</v>
      </c>
      <c r="D17" s="35" t="s">
        <v>70</v>
      </c>
      <c r="E17" s="36">
        <v>8</v>
      </c>
      <c r="F17" s="35" t="s">
        <v>71</v>
      </c>
      <c r="G17" s="37">
        <v>58.9</v>
      </c>
      <c r="H17" s="18">
        <f t="shared" ref="H17:H20" si="6">G17*E17</f>
        <v>471.2</v>
      </c>
      <c r="I17" s="18">
        <v>0</v>
      </c>
      <c r="J17" s="18">
        <f t="shared" si="0"/>
        <v>0</v>
      </c>
      <c r="K17" s="19">
        <f t="shared" si="2"/>
        <v>0</v>
      </c>
      <c r="L17" s="26"/>
      <c r="M17" s="26"/>
      <c r="N17" s="26"/>
      <c r="O17" s="26"/>
    </row>
    <row r="18" spans="2:17" ht="15" customHeight="1" thickBot="1">
      <c r="B18" s="130" t="s">
        <v>139</v>
      </c>
      <c r="C18" s="39" t="s">
        <v>0</v>
      </c>
      <c r="D18" s="39">
        <v>14</v>
      </c>
      <c r="E18" s="39">
        <v>12</v>
      </c>
      <c r="F18" s="39" t="s">
        <v>140</v>
      </c>
      <c r="G18" s="101">
        <v>139.01</v>
      </c>
      <c r="H18" s="18">
        <f t="shared" si="6"/>
        <v>1668.12</v>
      </c>
      <c r="I18" s="18">
        <v>0</v>
      </c>
      <c r="J18" s="18">
        <f t="shared" si="0"/>
        <v>0</v>
      </c>
      <c r="K18" s="19">
        <f t="shared" si="2"/>
        <v>0</v>
      </c>
      <c r="L18" s="26"/>
      <c r="M18" s="26"/>
      <c r="N18" s="26"/>
      <c r="O18" s="26"/>
    </row>
    <row r="19" spans="2:17" ht="15" customHeight="1" thickBot="1">
      <c r="B19" s="130" t="s">
        <v>141</v>
      </c>
      <c r="C19" s="39" t="s">
        <v>0</v>
      </c>
      <c r="D19" s="39">
        <v>15</v>
      </c>
      <c r="E19" s="39">
        <v>12</v>
      </c>
      <c r="F19" s="39" t="s">
        <v>142</v>
      </c>
      <c r="G19" s="101">
        <v>116.99</v>
      </c>
      <c r="H19" s="18">
        <f t="shared" si="6"/>
        <v>1403.8799999999999</v>
      </c>
      <c r="I19" s="18">
        <v>0</v>
      </c>
      <c r="J19" s="18">
        <f t="shared" si="0"/>
        <v>0</v>
      </c>
      <c r="K19" s="19">
        <f t="shared" si="2"/>
        <v>0</v>
      </c>
      <c r="L19" s="26"/>
      <c r="M19" s="26"/>
      <c r="N19" s="26"/>
      <c r="O19" s="26"/>
    </row>
    <row r="20" spans="2:17" ht="15" customHeight="1" thickBot="1">
      <c r="B20" s="130" t="s">
        <v>143</v>
      </c>
      <c r="C20" s="39" t="s">
        <v>0</v>
      </c>
      <c r="D20" s="39">
        <v>28</v>
      </c>
      <c r="E20" s="39">
        <v>8</v>
      </c>
      <c r="F20" s="39" t="s">
        <v>144</v>
      </c>
      <c r="G20" s="101">
        <v>270.12</v>
      </c>
      <c r="H20" s="18">
        <f t="shared" si="6"/>
        <v>2160.96</v>
      </c>
      <c r="I20" s="18">
        <v>0</v>
      </c>
      <c r="J20" s="18">
        <f t="shared" si="0"/>
        <v>0</v>
      </c>
      <c r="K20" s="19">
        <f t="shared" si="2"/>
        <v>0</v>
      </c>
      <c r="L20" s="26"/>
      <c r="M20" s="26"/>
      <c r="N20" s="26"/>
      <c r="O20" s="26"/>
    </row>
    <row r="21" spans="2:17">
      <c r="B21" s="1" t="s">
        <v>22</v>
      </c>
      <c r="C21" s="2" t="s">
        <v>0</v>
      </c>
      <c r="D21" s="2">
        <v>30</v>
      </c>
      <c r="E21" s="14">
        <v>8</v>
      </c>
      <c r="F21" s="2" t="s">
        <v>7</v>
      </c>
      <c r="G21" s="3">
        <v>277.77999999999997</v>
      </c>
      <c r="H21" s="3">
        <f>G21*E21</f>
        <v>2222.2399999999998</v>
      </c>
      <c r="I21" s="15">
        <v>0</v>
      </c>
      <c r="J21" s="3">
        <f>I21/E21</f>
        <v>0</v>
      </c>
      <c r="K21" s="16">
        <f t="shared" si="2"/>
        <v>0</v>
      </c>
      <c r="L21" s="26"/>
      <c r="M21" s="26"/>
      <c r="N21" s="26"/>
      <c r="O21" s="26"/>
    </row>
    <row r="22" spans="2:17" ht="16.5" customHeight="1">
      <c r="B22" s="1" t="s">
        <v>28</v>
      </c>
      <c r="C22" s="2" t="s">
        <v>0</v>
      </c>
      <c r="D22" s="2">
        <v>60</v>
      </c>
      <c r="E22" s="14">
        <v>6</v>
      </c>
      <c r="F22" s="2" t="s">
        <v>8</v>
      </c>
      <c r="G22" s="3">
        <v>538.97</v>
      </c>
      <c r="H22" s="3">
        <f t="shared" ref="H22:H25" si="7">G22*E22</f>
        <v>3233.82</v>
      </c>
      <c r="I22" s="15">
        <v>0</v>
      </c>
      <c r="J22" s="3">
        <f t="shared" ref="J22:J25" si="8">I22/E22</f>
        <v>0</v>
      </c>
      <c r="K22" s="16">
        <f t="shared" si="2"/>
        <v>0</v>
      </c>
      <c r="L22" s="32"/>
      <c r="M22" s="159"/>
      <c r="N22" s="159"/>
      <c r="O22" s="159"/>
      <c r="P22" s="159"/>
      <c r="Q22" s="99"/>
    </row>
    <row r="23" spans="2:17" ht="15.75">
      <c r="B23" s="1" t="s">
        <v>29</v>
      </c>
      <c r="C23" s="2" t="s">
        <v>0</v>
      </c>
      <c r="D23" s="2">
        <v>100</v>
      </c>
      <c r="E23" s="14">
        <v>6</v>
      </c>
      <c r="F23" s="2" t="s">
        <v>27</v>
      </c>
      <c r="G23" s="3">
        <v>859.29</v>
      </c>
      <c r="H23" s="3">
        <f t="shared" si="7"/>
        <v>5155.74</v>
      </c>
      <c r="I23" s="15">
        <v>0</v>
      </c>
      <c r="J23" s="3">
        <f t="shared" si="8"/>
        <v>0</v>
      </c>
      <c r="K23" s="16">
        <f t="shared" si="2"/>
        <v>0</v>
      </c>
      <c r="L23" s="32"/>
      <c r="M23" s="159"/>
      <c r="N23" s="159"/>
      <c r="O23" s="159"/>
      <c r="P23" s="159"/>
    </row>
    <row r="24" spans="2:17" ht="15" customHeight="1">
      <c r="B24" s="1" t="s">
        <v>103</v>
      </c>
      <c r="C24" s="2" t="s">
        <v>0</v>
      </c>
      <c r="D24" s="2" t="s">
        <v>14</v>
      </c>
      <c r="E24" s="2">
        <v>8</v>
      </c>
      <c r="F24" s="2" t="s">
        <v>104</v>
      </c>
      <c r="G24" s="2">
        <v>226.47</v>
      </c>
      <c r="H24" s="2">
        <f t="shared" si="7"/>
        <v>1811.76</v>
      </c>
      <c r="I24" s="15">
        <v>0</v>
      </c>
      <c r="J24" s="3">
        <f t="shared" si="8"/>
        <v>0</v>
      </c>
      <c r="K24" s="16">
        <f>J24*H24</f>
        <v>0</v>
      </c>
      <c r="L24" s="26"/>
      <c r="M24" s="26"/>
      <c r="N24" s="26"/>
      <c r="O24" s="26"/>
    </row>
    <row r="25" spans="2:17" ht="13.5" thickBot="1">
      <c r="B25" s="40" t="s">
        <v>82</v>
      </c>
      <c r="C25" s="41" t="s">
        <v>0</v>
      </c>
      <c r="D25" s="41" t="s">
        <v>70</v>
      </c>
      <c r="E25" s="42">
        <v>8</v>
      </c>
      <c r="F25" s="41" t="s">
        <v>71</v>
      </c>
      <c r="G25" s="17">
        <v>61.1</v>
      </c>
      <c r="H25" s="17">
        <f t="shared" si="7"/>
        <v>488.8</v>
      </c>
      <c r="I25" s="18">
        <v>0</v>
      </c>
      <c r="J25" s="17">
        <f t="shared" si="8"/>
        <v>0</v>
      </c>
      <c r="K25" s="19">
        <f t="shared" si="2"/>
        <v>0</v>
      </c>
      <c r="L25" s="26"/>
      <c r="M25" s="26"/>
      <c r="N25" s="26"/>
      <c r="O25" s="26"/>
    </row>
    <row r="26" spans="2:17" ht="15.75">
      <c r="B26" s="7" t="s">
        <v>30</v>
      </c>
      <c r="C26" s="8" t="s">
        <v>0</v>
      </c>
      <c r="D26" s="8">
        <v>12</v>
      </c>
      <c r="E26" s="9">
        <v>16</v>
      </c>
      <c r="F26" s="8" t="s">
        <v>10</v>
      </c>
      <c r="G26" s="10">
        <v>133.34</v>
      </c>
      <c r="H26" s="10">
        <f>G26*E26</f>
        <v>2133.44</v>
      </c>
      <c r="I26" s="11">
        <v>0</v>
      </c>
      <c r="J26" s="10">
        <f>I26/E26</f>
        <v>0</v>
      </c>
      <c r="K26" s="12">
        <f t="shared" si="2"/>
        <v>0</v>
      </c>
      <c r="L26" s="32"/>
      <c r="M26" s="26"/>
      <c r="N26" s="26"/>
      <c r="O26" s="26"/>
    </row>
    <row r="27" spans="2:17">
      <c r="B27" s="1" t="s">
        <v>50</v>
      </c>
      <c r="C27" s="2" t="s">
        <v>0</v>
      </c>
      <c r="D27" s="2">
        <v>24</v>
      </c>
      <c r="E27" s="14">
        <v>16</v>
      </c>
      <c r="F27" s="2" t="s">
        <v>51</v>
      </c>
      <c r="G27" s="3">
        <v>260</v>
      </c>
      <c r="H27" s="3">
        <f t="shared" ref="H27:H29" si="9">G27*E27</f>
        <v>4160</v>
      </c>
      <c r="I27" s="15">
        <v>0</v>
      </c>
      <c r="J27" s="3">
        <f t="shared" ref="J27:J67" si="10">I27/E27</f>
        <v>0</v>
      </c>
      <c r="K27" s="16">
        <f t="shared" si="2"/>
        <v>0</v>
      </c>
      <c r="L27" s="26"/>
      <c r="M27" s="26"/>
      <c r="N27" s="26"/>
      <c r="O27" s="26"/>
    </row>
    <row r="28" spans="2:17" ht="15.75" customHeight="1">
      <c r="B28" s="1" t="s">
        <v>31</v>
      </c>
      <c r="C28" s="2" t="s">
        <v>0</v>
      </c>
      <c r="D28" s="2">
        <v>12</v>
      </c>
      <c r="E28" s="14">
        <v>16</v>
      </c>
      <c r="F28" s="2" t="s">
        <v>10</v>
      </c>
      <c r="G28" s="3">
        <v>133.34</v>
      </c>
      <c r="H28" s="3">
        <f t="shared" si="9"/>
        <v>2133.44</v>
      </c>
      <c r="I28" s="15">
        <v>0</v>
      </c>
      <c r="J28" s="3">
        <f t="shared" si="10"/>
        <v>0</v>
      </c>
      <c r="K28" s="16">
        <f t="shared" si="2"/>
        <v>0</v>
      </c>
      <c r="L28" s="32"/>
      <c r="M28" s="26"/>
      <c r="N28" s="26"/>
      <c r="O28" s="26"/>
    </row>
    <row r="29" spans="2:17" ht="14.25" customHeight="1">
      <c r="B29" s="1" t="s">
        <v>52</v>
      </c>
      <c r="C29" s="2" t="s">
        <v>0</v>
      </c>
      <c r="D29" s="2">
        <v>24</v>
      </c>
      <c r="E29" s="14">
        <v>16</v>
      </c>
      <c r="F29" s="2" t="s">
        <v>51</v>
      </c>
      <c r="G29" s="3">
        <v>260</v>
      </c>
      <c r="H29" s="3">
        <f t="shared" si="9"/>
        <v>4160</v>
      </c>
      <c r="I29" s="15">
        <v>0</v>
      </c>
      <c r="J29" s="3">
        <f t="shared" si="10"/>
        <v>0</v>
      </c>
      <c r="K29" s="16">
        <f t="shared" si="2"/>
        <v>0</v>
      </c>
      <c r="L29" s="26"/>
      <c r="M29" s="26"/>
      <c r="N29" s="26"/>
      <c r="O29" s="26"/>
    </row>
    <row r="30" spans="2:17" ht="18">
      <c r="B30" s="115" t="s">
        <v>53</v>
      </c>
      <c r="C30" s="116" t="s">
        <v>54</v>
      </c>
      <c r="D30" s="116">
        <v>15</v>
      </c>
      <c r="E30" s="116">
        <v>8</v>
      </c>
      <c r="F30" s="116" t="s">
        <v>3</v>
      </c>
      <c r="G30" s="117">
        <v>326.45</v>
      </c>
      <c r="H30" s="117">
        <f>G30*E30</f>
        <v>2611.6</v>
      </c>
      <c r="I30" s="118">
        <v>0</v>
      </c>
      <c r="J30" s="117">
        <f t="shared" si="10"/>
        <v>0</v>
      </c>
      <c r="K30" s="119">
        <f t="shared" si="2"/>
        <v>0</v>
      </c>
      <c r="L30" s="120"/>
      <c r="M30" s="204" t="s">
        <v>134</v>
      </c>
      <c r="N30" s="204"/>
      <c r="O30" s="204"/>
      <c r="P30" s="204"/>
      <c r="Q30" s="204"/>
    </row>
    <row r="31" spans="2:17">
      <c r="B31" s="1" t="s">
        <v>55</v>
      </c>
      <c r="C31" s="2" t="s">
        <v>54</v>
      </c>
      <c r="D31" s="2">
        <v>26</v>
      </c>
      <c r="E31" s="2">
        <v>8</v>
      </c>
      <c r="F31" s="2" t="s">
        <v>10</v>
      </c>
      <c r="G31" s="3">
        <v>525.16</v>
      </c>
      <c r="H31" s="3">
        <f t="shared" ref="H31:H33" si="11">G31*E31</f>
        <v>4201.28</v>
      </c>
      <c r="I31" s="15">
        <v>0</v>
      </c>
      <c r="J31" s="3">
        <f t="shared" si="10"/>
        <v>0</v>
      </c>
      <c r="K31" s="16">
        <f t="shared" si="2"/>
        <v>0</v>
      </c>
      <c r="L31" s="26"/>
      <c r="M31" s="26"/>
      <c r="N31" s="26"/>
      <c r="O31" s="26"/>
    </row>
    <row r="32" spans="2:17" ht="18.75" customHeight="1">
      <c r="B32" s="115" t="s">
        <v>56</v>
      </c>
      <c r="C32" s="116" t="s">
        <v>54</v>
      </c>
      <c r="D32" s="116">
        <v>15</v>
      </c>
      <c r="E32" s="116">
        <v>8</v>
      </c>
      <c r="F32" s="116" t="s">
        <v>3</v>
      </c>
      <c r="G32" s="117">
        <v>326.45</v>
      </c>
      <c r="H32" s="117">
        <f t="shared" si="11"/>
        <v>2611.6</v>
      </c>
      <c r="I32" s="118">
        <v>0</v>
      </c>
      <c r="J32" s="117">
        <f t="shared" si="10"/>
        <v>0</v>
      </c>
      <c r="K32" s="119">
        <f t="shared" si="2"/>
        <v>0</v>
      </c>
      <c r="L32" s="120"/>
      <c r="M32" s="204" t="s">
        <v>147</v>
      </c>
      <c r="N32" s="204"/>
      <c r="O32" s="204"/>
      <c r="P32" s="204"/>
      <c r="Q32" s="204"/>
    </row>
    <row r="33" spans="2:20" ht="12.75" customHeight="1">
      <c r="B33" s="1" t="s">
        <v>57</v>
      </c>
      <c r="C33" s="2" t="s">
        <v>54</v>
      </c>
      <c r="D33" s="2">
        <v>26</v>
      </c>
      <c r="E33" s="2">
        <v>8</v>
      </c>
      <c r="F33" s="2" t="s">
        <v>10</v>
      </c>
      <c r="G33" s="3">
        <v>525.16</v>
      </c>
      <c r="H33" s="3">
        <f t="shared" si="11"/>
        <v>4201.28</v>
      </c>
      <c r="I33" s="15">
        <v>0</v>
      </c>
      <c r="J33" s="3">
        <f t="shared" si="10"/>
        <v>0</v>
      </c>
      <c r="K33" s="16">
        <f t="shared" si="2"/>
        <v>0</v>
      </c>
      <c r="L33" s="26"/>
      <c r="M33" s="26"/>
      <c r="N33" s="26"/>
      <c r="O33" s="26"/>
    </row>
    <row r="34" spans="2:20" ht="12.75" customHeight="1">
      <c r="B34" s="1" t="s">
        <v>77</v>
      </c>
      <c r="C34" s="2" t="s">
        <v>9</v>
      </c>
      <c r="D34" s="2" t="s">
        <v>15</v>
      </c>
      <c r="E34" s="14">
        <v>12</v>
      </c>
      <c r="F34" s="2" t="s">
        <v>119</v>
      </c>
      <c r="G34" s="3">
        <v>216.67</v>
      </c>
      <c r="H34" s="3">
        <f>G34*E34</f>
        <v>2600.04</v>
      </c>
      <c r="I34" s="15">
        <v>0</v>
      </c>
      <c r="J34" s="3">
        <f t="shared" si="10"/>
        <v>0</v>
      </c>
      <c r="K34" s="16">
        <f t="shared" si="2"/>
        <v>0</v>
      </c>
      <c r="L34" s="26"/>
      <c r="M34" s="26"/>
      <c r="N34" s="26"/>
      <c r="O34" s="26"/>
    </row>
    <row r="35" spans="2:20" ht="12.75" customHeight="1">
      <c r="B35" s="1" t="s">
        <v>78</v>
      </c>
      <c r="C35" s="2" t="s">
        <v>9</v>
      </c>
      <c r="D35" s="2" t="s">
        <v>15</v>
      </c>
      <c r="E35" s="14">
        <v>12</v>
      </c>
      <c r="F35" s="2" t="s">
        <v>119</v>
      </c>
      <c r="G35" s="3">
        <v>216.67</v>
      </c>
      <c r="H35" s="3">
        <f t="shared" ref="H35:H37" si="12">G35*E35</f>
        <v>2600.04</v>
      </c>
      <c r="I35" s="15">
        <v>0</v>
      </c>
      <c r="J35" s="3">
        <f t="shared" si="10"/>
        <v>0</v>
      </c>
      <c r="K35" s="16">
        <f t="shared" si="2"/>
        <v>0</v>
      </c>
      <c r="L35" s="26"/>
      <c r="M35" s="26"/>
      <c r="N35" s="26"/>
      <c r="O35" s="26"/>
    </row>
    <row r="36" spans="2:20" ht="12.75" customHeight="1">
      <c r="B36" s="90" t="s">
        <v>79</v>
      </c>
      <c r="C36" s="4" t="s">
        <v>9</v>
      </c>
      <c r="D36" s="4" t="s">
        <v>20</v>
      </c>
      <c r="E36" s="91">
        <v>12</v>
      </c>
      <c r="F36" s="4" t="s">
        <v>21</v>
      </c>
      <c r="G36" s="92">
        <v>171.31</v>
      </c>
      <c r="H36" s="3">
        <f t="shared" si="12"/>
        <v>2055.7200000000003</v>
      </c>
      <c r="I36" s="15">
        <v>0</v>
      </c>
      <c r="J36" s="3">
        <f t="shared" si="10"/>
        <v>0</v>
      </c>
      <c r="K36" s="16">
        <f t="shared" si="2"/>
        <v>0</v>
      </c>
      <c r="L36" s="93"/>
      <c r="M36" s="94"/>
      <c r="N36" s="94"/>
      <c r="O36" s="94"/>
      <c r="P36" s="94"/>
    </row>
    <row r="37" spans="2:20" ht="12.75" customHeight="1" thickBot="1">
      <c r="B37" s="95" t="s">
        <v>80</v>
      </c>
      <c r="C37" s="5" t="s">
        <v>9</v>
      </c>
      <c r="D37" s="5" t="s">
        <v>20</v>
      </c>
      <c r="E37" s="6">
        <v>12</v>
      </c>
      <c r="F37" s="5" t="s">
        <v>21</v>
      </c>
      <c r="G37" s="96">
        <v>171.31</v>
      </c>
      <c r="H37" s="17">
        <f t="shared" si="12"/>
        <v>2055.7200000000003</v>
      </c>
      <c r="I37" s="18">
        <v>0</v>
      </c>
      <c r="J37" s="17">
        <f t="shared" si="10"/>
        <v>0</v>
      </c>
      <c r="K37" s="19">
        <f t="shared" si="2"/>
        <v>0</v>
      </c>
      <c r="L37" s="93"/>
      <c r="M37" s="94"/>
      <c r="N37" s="94"/>
      <c r="O37" s="94"/>
      <c r="P37" s="94"/>
    </row>
    <row r="38" spans="2:20" ht="15" customHeight="1">
      <c r="B38" s="7" t="s">
        <v>32</v>
      </c>
      <c r="C38" s="8" t="s">
        <v>0</v>
      </c>
      <c r="D38" s="8">
        <v>14</v>
      </c>
      <c r="E38" s="9">
        <v>16</v>
      </c>
      <c r="F38" s="8" t="s">
        <v>11</v>
      </c>
      <c r="G38" s="10">
        <v>94.4</v>
      </c>
      <c r="H38" s="10">
        <f>G38*E38</f>
        <v>1510.4</v>
      </c>
      <c r="I38" s="11">
        <v>0</v>
      </c>
      <c r="J38" s="10">
        <f t="shared" si="10"/>
        <v>0</v>
      </c>
      <c r="K38" s="12">
        <f t="shared" si="2"/>
        <v>0</v>
      </c>
      <c r="L38" s="160"/>
      <c r="M38" s="161"/>
      <c r="N38" s="161"/>
      <c r="O38" s="161"/>
      <c r="P38" s="161"/>
      <c r="Q38" s="85"/>
      <c r="R38" s="85"/>
      <c r="S38" s="85"/>
      <c r="T38" s="85"/>
    </row>
    <row r="39" spans="2:20" ht="12.75" customHeight="1">
      <c r="B39" s="1" t="s">
        <v>33</v>
      </c>
      <c r="C39" s="2" t="s">
        <v>0</v>
      </c>
      <c r="D39" s="2">
        <v>28</v>
      </c>
      <c r="E39" s="14">
        <v>12</v>
      </c>
      <c r="F39" s="2" t="s">
        <v>12</v>
      </c>
      <c r="G39" s="3">
        <v>188.12</v>
      </c>
      <c r="H39" s="3">
        <f t="shared" ref="H39:H67" si="13">G39*E39</f>
        <v>2257.44</v>
      </c>
      <c r="I39" s="15">
        <v>0</v>
      </c>
      <c r="J39" s="3">
        <f t="shared" si="10"/>
        <v>0</v>
      </c>
      <c r="K39" s="16">
        <f t="shared" si="2"/>
        <v>0</v>
      </c>
      <c r="L39" s="26"/>
      <c r="M39" s="26"/>
      <c r="N39" s="26"/>
      <c r="O39" s="26"/>
    </row>
    <row r="40" spans="2:20" ht="12.75" customHeight="1">
      <c r="B40" s="130" t="s">
        <v>145</v>
      </c>
      <c r="C40" s="39" t="s">
        <v>0</v>
      </c>
      <c r="D40" s="39">
        <v>30</v>
      </c>
      <c r="E40" s="43">
        <v>6</v>
      </c>
      <c r="F40" s="39" t="s">
        <v>13</v>
      </c>
      <c r="G40" s="101">
        <v>200.59</v>
      </c>
      <c r="H40" s="3">
        <f t="shared" si="13"/>
        <v>1203.54</v>
      </c>
      <c r="I40" s="15">
        <v>0</v>
      </c>
      <c r="J40" s="3">
        <f t="shared" si="10"/>
        <v>0</v>
      </c>
      <c r="K40" s="16">
        <f t="shared" si="2"/>
        <v>0</v>
      </c>
      <c r="L40" s="26"/>
      <c r="M40" s="26"/>
      <c r="N40" s="26"/>
      <c r="O40" s="26"/>
    </row>
    <row r="41" spans="2:20" ht="12.75" customHeight="1">
      <c r="B41" s="1" t="s">
        <v>34</v>
      </c>
      <c r="C41" s="2" t="s">
        <v>0</v>
      </c>
      <c r="D41" s="2">
        <v>56</v>
      </c>
      <c r="E41" s="14">
        <v>6</v>
      </c>
      <c r="F41" s="2" t="s">
        <v>13</v>
      </c>
      <c r="G41" s="3">
        <v>374.93</v>
      </c>
      <c r="H41" s="3">
        <f t="shared" si="13"/>
        <v>2249.58</v>
      </c>
      <c r="I41" s="15">
        <v>0</v>
      </c>
      <c r="J41" s="3">
        <f t="shared" si="10"/>
        <v>0</v>
      </c>
      <c r="K41" s="16">
        <f t="shared" si="2"/>
        <v>0</v>
      </c>
      <c r="L41" s="102"/>
      <c r="M41" s="26"/>
      <c r="N41" s="26"/>
      <c r="O41" s="26"/>
    </row>
    <row r="42" spans="2:20" ht="12.75" customHeight="1">
      <c r="B42" s="131" t="s">
        <v>146</v>
      </c>
      <c r="C42" s="2" t="s">
        <v>0</v>
      </c>
      <c r="D42" s="2">
        <v>60</v>
      </c>
      <c r="E42" s="14">
        <v>12</v>
      </c>
      <c r="F42" s="2" t="s">
        <v>13</v>
      </c>
      <c r="G42" s="3">
        <v>400.73</v>
      </c>
      <c r="H42" s="3">
        <f t="shared" si="13"/>
        <v>4808.76</v>
      </c>
      <c r="I42" s="15">
        <v>0</v>
      </c>
      <c r="J42" s="3">
        <f t="shared" si="10"/>
        <v>0</v>
      </c>
      <c r="K42" s="16">
        <f t="shared" si="2"/>
        <v>0</v>
      </c>
      <c r="L42" s="102"/>
      <c r="M42" s="26"/>
      <c r="N42" s="26"/>
      <c r="O42" s="26"/>
    </row>
    <row r="43" spans="2:20" s="77" customFormat="1" ht="18.75" customHeight="1">
      <c r="B43" s="108" t="s">
        <v>81</v>
      </c>
      <c r="C43" s="109" t="s">
        <v>0</v>
      </c>
      <c r="D43" s="109">
        <v>12</v>
      </c>
      <c r="E43" s="110">
        <v>16</v>
      </c>
      <c r="F43" s="109" t="s">
        <v>10</v>
      </c>
      <c r="G43" s="111">
        <v>102.74</v>
      </c>
      <c r="H43" s="112">
        <f t="shared" si="13"/>
        <v>1643.84</v>
      </c>
      <c r="I43" s="113">
        <v>0</v>
      </c>
      <c r="J43" s="112">
        <f t="shared" si="10"/>
        <v>0</v>
      </c>
      <c r="K43" s="114">
        <f t="shared" si="2"/>
        <v>0</v>
      </c>
      <c r="L43" s="198" t="s">
        <v>148</v>
      </c>
      <c r="M43" s="199"/>
      <c r="N43" s="199"/>
      <c r="O43" s="199"/>
      <c r="P43" s="199"/>
      <c r="Q43" s="199"/>
    </row>
    <row r="44" spans="2:20" s="77" customFormat="1" ht="18.75" customHeight="1">
      <c r="B44" s="132" t="s">
        <v>72</v>
      </c>
      <c r="C44" s="133" t="s">
        <v>0</v>
      </c>
      <c r="D44" s="133">
        <v>12</v>
      </c>
      <c r="E44" s="134">
        <v>16</v>
      </c>
      <c r="F44" s="133" t="s">
        <v>10</v>
      </c>
      <c r="G44" s="111">
        <v>102.74</v>
      </c>
      <c r="H44" s="112">
        <f t="shared" si="13"/>
        <v>1643.84</v>
      </c>
      <c r="I44" s="113">
        <v>0</v>
      </c>
      <c r="J44" s="112">
        <f t="shared" si="10"/>
        <v>0</v>
      </c>
      <c r="K44" s="114">
        <f t="shared" si="2"/>
        <v>0</v>
      </c>
      <c r="L44" s="198" t="s">
        <v>148</v>
      </c>
      <c r="M44" s="199"/>
      <c r="N44" s="199"/>
      <c r="O44" s="199"/>
      <c r="P44" s="199"/>
      <c r="Q44" s="199"/>
    </row>
    <row r="45" spans="2:20" s="77" customFormat="1">
      <c r="B45" s="78" t="s">
        <v>73</v>
      </c>
      <c r="C45" s="79" t="s">
        <v>9</v>
      </c>
      <c r="D45" s="79" t="s">
        <v>15</v>
      </c>
      <c r="E45" s="80">
        <v>12</v>
      </c>
      <c r="F45" s="79" t="s">
        <v>119</v>
      </c>
      <c r="G45" s="81">
        <v>170.31</v>
      </c>
      <c r="H45" s="82">
        <f t="shared" si="13"/>
        <v>2043.72</v>
      </c>
      <c r="I45" s="83">
        <v>0</v>
      </c>
      <c r="J45" s="82">
        <f t="shared" si="10"/>
        <v>0</v>
      </c>
      <c r="K45" s="84">
        <f t="shared" si="2"/>
        <v>0</v>
      </c>
      <c r="L45" s="26"/>
      <c r="M45" s="26"/>
      <c r="N45" s="26"/>
      <c r="O45" s="26"/>
    </row>
    <row r="46" spans="2:20" s="77" customFormat="1">
      <c r="B46" s="78" t="s">
        <v>74</v>
      </c>
      <c r="C46" s="79" t="s">
        <v>9</v>
      </c>
      <c r="D46" s="79" t="s">
        <v>15</v>
      </c>
      <c r="E46" s="80">
        <v>12</v>
      </c>
      <c r="F46" s="79" t="s">
        <v>119</v>
      </c>
      <c r="G46" s="81">
        <v>170.31</v>
      </c>
      <c r="H46" s="82">
        <f t="shared" si="13"/>
        <v>2043.72</v>
      </c>
      <c r="I46" s="83">
        <v>0</v>
      </c>
      <c r="J46" s="82">
        <f t="shared" si="10"/>
        <v>0</v>
      </c>
      <c r="K46" s="84">
        <f t="shared" si="2"/>
        <v>0</v>
      </c>
      <c r="L46" s="26"/>
      <c r="M46" s="26"/>
      <c r="N46" s="26"/>
      <c r="O46" s="26"/>
    </row>
    <row r="47" spans="2:20" s="77" customFormat="1" ht="15.75">
      <c r="B47" s="149" t="s">
        <v>75</v>
      </c>
      <c r="C47" s="150" t="s">
        <v>9</v>
      </c>
      <c r="D47" s="150" t="s">
        <v>20</v>
      </c>
      <c r="E47" s="151">
        <v>12</v>
      </c>
      <c r="F47" s="150" t="s">
        <v>21</v>
      </c>
      <c r="G47" s="81">
        <v>127.53</v>
      </c>
      <c r="H47" s="82">
        <f t="shared" si="13"/>
        <v>1530.3600000000001</v>
      </c>
      <c r="I47" s="83">
        <v>0</v>
      </c>
      <c r="J47" s="82">
        <f t="shared" si="10"/>
        <v>0</v>
      </c>
      <c r="K47" s="84">
        <f t="shared" si="2"/>
        <v>0</v>
      </c>
      <c r="L47" s="202"/>
      <c r="M47" s="203"/>
      <c r="N47" s="203"/>
      <c r="O47" s="203"/>
      <c r="P47" s="203"/>
      <c r="Q47" s="203"/>
    </row>
    <row r="48" spans="2:20" ht="16.5" thickBot="1">
      <c r="B48" s="152" t="s">
        <v>76</v>
      </c>
      <c r="C48" s="153" t="s">
        <v>9</v>
      </c>
      <c r="D48" s="153" t="s">
        <v>20</v>
      </c>
      <c r="E48" s="154">
        <v>12</v>
      </c>
      <c r="F48" s="153" t="s">
        <v>21</v>
      </c>
      <c r="G48" s="155">
        <v>127.53</v>
      </c>
      <c r="H48" s="156">
        <f t="shared" si="13"/>
        <v>1530.3600000000001</v>
      </c>
      <c r="I48" s="157">
        <v>0</v>
      </c>
      <c r="J48" s="156">
        <f t="shared" si="10"/>
        <v>0</v>
      </c>
      <c r="K48" s="158">
        <f t="shared" si="2"/>
        <v>0</v>
      </c>
      <c r="L48" s="202"/>
      <c r="M48" s="203"/>
      <c r="N48" s="203"/>
      <c r="O48" s="203"/>
      <c r="P48" s="203"/>
      <c r="Q48" s="203"/>
    </row>
    <row r="49" spans="2:20" ht="18">
      <c r="B49" s="7" t="s">
        <v>17</v>
      </c>
      <c r="C49" s="8" t="s">
        <v>9</v>
      </c>
      <c r="D49" s="97">
        <v>20</v>
      </c>
      <c r="E49" s="98">
        <v>24</v>
      </c>
      <c r="F49" s="97" t="s">
        <v>23</v>
      </c>
      <c r="G49" s="10">
        <v>90.329738410022216</v>
      </c>
      <c r="H49" s="10">
        <f t="shared" si="13"/>
        <v>2167.9137218405331</v>
      </c>
      <c r="I49" s="11">
        <v>0</v>
      </c>
      <c r="J49" s="10">
        <f t="shared" si="10"/>
        <v>0</v>
      </c>
      <c r="K49" s="12">
        <f t="shared" si="2"/>
        <v>0</v>
      </c>
      <c r="L49" s="160"/>
      <c r="M49" s="161"/>
      <c r="N49" s="161"/>
      <c r="O49" s="161"/>
      <c r="P49" s="161"/>
      <c r="Q49" s="85"/>
      <c r="R49" s="85"/>
      <c r="S49" s="85"/>
      <c r="T49" s="85"/>
    </row>
    <row r="50" spans="2:20" ht="18">
      <c r="B50" s="1" t="s">
        <v>18</v>
      </c>
      <c r="C50" s="2" t="s">
        <v>9</v>
      </c>
      <c r="D50" s="4">
        <v>42</v>
      </c>
      <c r="E50" s="91">
        <v>24</v>
      </c>
      <c r="F50" s="4" t="s">
        <v>24</v>
      </c>
      <c r="G50" s="3">
        <v>161.71937037923337</v>
      </c>
      <c r="H50" s="3">
        <f t="shared" si="13"/>
        <v>3881.2648891016006</v>
      </c>
      <c r="I50" s="15">
        <v>0</v>
      </c>
      <c r="J50" s="3">
        <f t="shared" si="10"/>
        <v>0</v>
      </c>
      <c r="K50" s="16">
        <f t="shared" si="2"/>
        <v>0</v>
      </c>
      <c r="L50" s="160"/>
      <c r="M50" s="161"/>
      <c r="N50" s="161"/>
      <c r="O50" s="161"/>
      <c r="P50" s="161"/>
      <c r="Q50" s="85"/>
      <c r="R50" s="85"/>
      <c r="S50" s="85"/>
      <c r="T50" s="85"/>
    </row>
    <row r="51" spans="2:20" ht="18">
      <c r="B51" s="1" t="s">
        <v>83</v>
      </c>
      <c r="C51" s="2" t="s">
        <v>64</v>
      </c>
      <c r="D51" s="4" t="s">
        <v>85</v>
      </c>
      <c r="E51" s="91">
        <v>6</v>
      </c>
      <c r="F51" s="91">
        <v>7.5</v>
      </c>
      <c r="G51" s="3">
        <v>104.99907407407407</v>
      </c>
      <c r="H51" s="3">
        <f t="shared" si="13"/>
        <v>629.99444444444441</v>
      </c>
      <c r="I51" s="15">
        <v>0</v>
      </c>
      <c r="J51" s="3">
        <f t="shared" si="10"/>
        <v>0</v>
      </c>
      <c r="K51" s="16">
        <f t="shared" si="2"/>
        <v>0</v>
      </c>
      <c r="L51" s="160"/>
      <c r="M51" s="161"/>
      <c r="N51" s="161"/>
      <c r="O51" s="161"/>
      <c r="P51" s="161"/>
      <c r="Q51" s="85"/>
      <c r="R51" s="85"/>
      <c r="S51" s="85"/>
      <c r="T51" s="85"/>
    </row>
    <row r="52" spans="2:20" ht="18">
      <c r="B52" s="1" t="s">
        <v>84</v>
      </c>
      <c r="C52" s="2" t="s">
        <v>64</v>
      </c>
      <c r="D52" s="4" t="s">
        <v>85</v>
      </c>
      <c r="E52" s="91">
        <v>6</v>
      </c>
      <c r="F52" s="91">
        <v>7.5</v>
      </c>
      <c r="G52" s="3">
        <v>137.7037037037037</v>
      </c>
      <c r="H52" s="3">
        <f t="shared" si="13"/>
        <v>826.22222222222217</v>
      </c>
      <c r="I52" s="15">
        <v>0</v>
      </c>
      <c r="J52" s="3">
        <f t="shared" si="10"/>
        <v>0</v>
      </c>
      <c r="K52" s="16">
        <f t="shared" si="2"/>
        <v>0</v>
      </c>
      <c r="L52" s="160"/>
      <c r="M52" s="161"/>
      <c r="N52" s="161"/>
      <c r="O52" s="161"/>
      <c r="P52" s="161"/>
      <c r="Q52" s="85"/>
      <c r="R52" s="85"/>
      <c r="S52" s="85"/>
      <c r="T52" s="85"/>
    </row>
    <row r="53" spans="2:20" ht="18">
      <c r="B53" s="1" t="s">
        <v>105</v>
      </c>
      <c r="C53" s="2" t="s">
        <v>0</v>
      </c>
      <c r="D53" s="4">
        <v>3</v>
      </c>
      <c r="E53" s="91">
        <v>30</v>
      </c>
      <c r="F53" s="4" t="s">
        <v>25</v>
      </c>
      <c r="G53" s="3">
        <v>78.14</v>
      </c>
      <c r="H53" s="3">
        <f t="shared" si="13"/>
        <v>2344.1999999999998</v>
      </c>
      <c r="I53" s="3">
        <v>0</v>
      </c>
      <c r="J53" s="3">
        <f t="shared" si="10"/>
        <v>0</v>
      </c>
      <c r="K53" s="16">
        <f>J53*H53</f>
        <v>0</v>
      </c>
      <c r="L53" s="160"/>
      <c r="M53" s="161"/>
      <c r="N53" s="161"/>
      <c r="O53" s="161"/>
      <c r="P53" s="161"/>
      <c r="Q53" s="85"/>
      <c r="R53" s="85"/>
      <c r="S53" s="85"/>
      <c r="T53" s="85"/>
    </row>
    <row r="54" spans="2:20" ht="18">
      <c r="B54" s="1" t="s">
        <v>101</v>
      </c>
      <c r="C54" s="2" t="s">
        <v>0</v>
      </c>
      <c r="D54" s="4">
        <v>3</v>
      </c>
      <c r="E54" s="91">
        <v>30</v>
      </c>
      <c r="F54" s="4" t="s">
        <v>25</v>
      </c>
      <c r="G54" s="3">
        <v>89.63</v>
      </c>
      <c r="H54" s="3">
        <f t="shared" si="13"/>
        <v>2688.8999999999996</v>
      </c>
      <c r="I54" s="3">
        <v>0</v>
      </c>
      <c r="J54" s="3">
        <f t="shared" si="10"/>
        <v>0</v>
      </c>
      <c r="K54" s="16">
        <f>J54*H54</f>
        <v>0</v>
      </c>
      <c r="L54" s="160"/>
      <c r="M54" s="161"/>
      <c r="N54" s="161"/>
      <c r="O54" s="161"/>
      <c r="P54" s="161"/>
      <c r="Q54" s="85"/>
      <c r="R54" s="85"/>
      <c r="S54" s="85"/>
      <c r="T54" s="85"/>
    </row>
    <row r="55" spans="2:20" ht="18.75" thickBot="1">
      <c r="B55" s="40" t="s">
        <v>19</v>
      </c>
      <c r="C55" s="41" t="s">
        <v>0</v>
      </c>
      <c r="D55" s="5">
        <v>3</v>
      </c>
      <c r="E55" s="6">
        <v>20</v>
      </c>
      <c r="F55" s="5" t="s">
        <v>25</v>
      </c>
      <c r="G55" s="17">
        <v>49.535662999044447</v>
      </c>
      <c r="H55" s="17">
        <f t="shared" si="13"/>
        <v>990.71325998088901</v>
      </c>
      <c r="I55" s="18">
        <v>0</v>
      </c>
      <c r="J55" s="17">
        <f t="shared" si="10"/>
        <v>0</v>
      </c>
      <c r="K55" s="19">
        <f t="shared" si="2"/>
        <v>0</v>
      </c>
      <c r="M55" s="105"/>
    </row>
    <row r="56" spans="2:20">
      <c r="B56" s="7" t="s">
        <v>58</v>
      </c>
      <c r="C56" s="8" t="s">
        <v>16</v>
      </c>
      <c r="D56" s="8" t="s">
        <v>65</v>
      </c>
      <c r="E56" s="9">
        <v>4</v>
      </c>
      <c r="F56" s="48" t="s">
        <v>120</v>
      </c>
      <c r="G56" s="49">
        <v>384.15</v>
      </c>
      <c r="H56" s="10">
        <f t="shared" si="13"/>
        <v>1536.6</v>
      </c>
      <c r="I56" s="11">
        <v>0</v>
      </c>
      <c r="J56" s="10">
        <f t="shared" si="10"/>
        <v>0</v>
      </c>
      <c r="K56" s="12">
        <f t="shared" si="2"/>
        <v>0</v>
      </c>
    </row>
    <row r="57" spans="2:20">
      <c r="B57" s="1" t="s">
        <v>59</v>
      </c>
      <c r="C57" s="2" t="s">
        <v>16</v>
      </c>
      <c r="D57" s="2" t="s">
        <v>65</v>
      </c>
      <c r="E57" s="14">
        <v>4</v>
      </c>
      <c r="F57" s="27" t="s">
        <v>120</v>
      </c>
      <c r="G57" s="28">
        <v>384.15</v>
      </c>
      <c r="H57" s="3">
        <f t="shared" si="13"/>
        <v>1536.6</v>
      </c>
      <c r="I57" s="15">
        <v>0</v>
      </c>
      <c r="J57" s="3">
        <f t="shared" si="10"/>
        <v>0</v>
      </c>
      <c r="K57" s="16">
        <f t="shared" si="2"/>
        <v>0</v>
      </c>
      <c r="L57" s="200"/>
      <c r="M57" s="201"/>
      <c r="N57" s="201"/>
      <c r="O57" s="201"/>
    </row>
    <row r="58" spans="2:20">
      <c r="B58" s="1" t="s">
        <v>60</v>
      </c>
      <c r="C58" s="2" t="s">
        <v>16</v>
      </c>
      <c r="D58" s="2" t="s">
        <v>66</v>
      </c>
      <c r="E58" s="14">
        <v>6</v>
      </c>
      <c r="F58" s="50">
        <v>0.9</v>
      </c>
      <c r="G58" s="28">
        <v>306.55</v>
      </c>
      <c r="H58" s="3">
        <f t="shared" si="13"/>
        <v>1839.3000000000002</v>
      </c>
      <c r="I58" s="15">
        <v>0</v>
      </c>
      <c r="J58" s="3">
        <f t="shared" si="10"/>
        <v>0</v>
      </c>
      <c r="K58" s="16">
        <f t="shared" si="2"/>
        <v>0</v>
      </c>
    </row>
    <row r="59" spans="2:20">
      <c r="B59" s="1" t="s">
        <v>61</v>
      </c>
      <c r="C59" s="2" t="s">
        <v>16</v>
      </c>
      <c r="D59" s="2" t="s">
        <v>66</v>
      </c>
      <c r="E59" s="14">
        <v>6</v>
      </c>
      <c r="F59" s="50">
        <v>0.9</v>
      </c>
      <c r="G59" s="28">
        <v>306.55</v>
      </c>
      <c r="H59" s="3">
        <f t="shared" si="13"/>
        <v>1839.3000000000002</v>
      </c>
      <c r="I59" s="15">
        <v>0</v>
      </c>
      <c r="J59" s="3">
        <f t="shared" si="10"/>
        <v>0</v>
      </c>
      <c r="K59" s="16">
        <f t="shared" si="2"/>
        <v>0</v>
      </c>
    </row>
    <row r="60" spans="2:20">
      <c r="B60" s="1" t="s">
        <v>62</v>
      </c>
      <c r="C60" s="2" t="s">
        <v>54</v>
      </c>
      <c r="D60" s="2" t="s">
        <v>67</v>
      </c>
      <c r="E60" s="14">
        <v>14</v>
      </c>
      <c r="F60" s="50" t="s">
        <v>122</v>
      </c>
      <c r="G60" s="28">
        <v>121.54</v>
      </c>
      <c r="H60" s="3">
        <f t="shared" si="13"/>
        <v>1701.5600000000002</v>
      </c>
      <c r="I60" s="15">
        <v>0</v>
      </c>
      <c r="J60" s="3">
        <f t="shared" si="10"/>
        <v>0</v>
      </c>
      <c r="K60" s="16">
        <f t="shared" si="2"/>
        <v>0</v>
      </c>
    </row>
    <row r="61" spans="2:20" ht="13.5" thickBot="1">
      <c r="B61" s="40" t="s">
        <v>63</v>
      </c>
      <c r="C61" s="41" t="s">
        <v>64</v>
      </c>
      <c r="D61" s="41" t="s">
        <v>68</v>
      </c>
      <c r="E61" s="42">
        <v>12</v>
      </c>
      <c r="F61" s="50" t="s">
        <v>121</v>
      </c>
      <c r="G61" s="51">
        <v>271.87</v>
      </c>
      <c r="H61" s="17">
        <f t="shared" si="13"/>
        <v>3262.44</v>
      </c>
      <c r="I61" s="86">
        <v>0</v>
      </c>
      <c r="J61" s="87">
        <f t="shared" si="10"/>
        <v>0</v>
      </c>
      <c r="K61" s="88">
        <f t="shared" si="2"/>
        <v>0</v>
      </c>
    </row>
    <row r="62" spans="2:20" ht="27" customHeight="1" thickBot="1">
      <c r="B62" s="121" t="s">
        <v>123</v>
      </c>
      <c r="C62" s="122" t="s">
        <v>124</v>
      </c>
      <c r="D62" s="123" t="s">
        <v>125</v>
      </c>
      <c r="E62" s="122">
        <v>12</v>
      </c>
      <c r="F62" s="124">
        <v>10.67</v>
      </c>
      <c r="G62" s="125">
        <v>97.03</v>
      </c>
      <c r="H62" s="126">
        <f t="shared" si="13"/>
        <v>1164.3600000000001</v>
      </c>
      <c r="I62" s="107">
        <v>0</v>
      </c>
      <c r="J62" s="127">
        <f t="shared" si="10"/>
        <v>0</v>
      </c>
      <c r="K62" s="107">
        <f t="shared" si="2"/>
        <v>0</v>
      </c>
      <c r="L62" s="128">
        <v>75</v>
      </c>
      <c r="M62" s="176" t="s">
        <v>132</v>
      </c>
      <c r="N62" s="176"/>
      <c r="O62" s="176"/>
      <c r="P62" s="176"/>
      <c r="Q62" s="176"/>
    </row>
    <row r="63" spans="2:20" ht="29.25" customHeight="1" thickBot="1">
      <c r="B63" s="121" t="s">
        <v>126</v>
      </c>
      <c r="C63" s="122" t="s">
        <v>124</v>
      </c>
      <c r="D63" s="123" t="s">
        <v>125</v>
      </c>
      <c r="E63" s="122">
        <v>12</v>
      </c>
      <c r="F63" s="124">
        <v>10.67</v>
      </c>
      <c r="G63" s="129">
        <v>97.03</v>
      </c>
      <c r="H63" s="126">
        <f t="shared" si="13"/>
        <v>1164.3600000000001</v>
      </c>
      <c r="I63" s="107">
        <v>0</v>
      </c>
      <c r="J63" s="127">
        <f t="shared" si="10"/>
        <v>0</v>
      </c>
      <c r="K63" s="107">
        <f t="shared" si="2"/>
        <v>0</v>
      </c>
      <c r="L63" s="177" t="s">
        <v>132</v>
      </c>
      <c r="M63" s="176"/>
      <c r="N63" s="176"/>
      <c r="O63" s="176"/>
      <c r="P63" s="176"/>
      <c r="Q63" s="176"/>
    </row>
    <row r="64" spans="2:20" ht="27" customHeight="1" thickBot="1">
      <c r="B64" s="121" t="s">
        <v>127</v>
      </c>
      <c r="C64" s="122" t="s">
        <v>124</v>
      </c>
      <c r="D64" s="123" t="s">
        <v>125</v>
      </c>
      <c r="E64" s="122">
        <v>12</v>
      </c>
      <c r="F64" s="124">
        <v>10.67</v>
      </c>
      <c r="G64" s="129">
        <v>97.03</v>
      </c>
      <c r="H64" s="126">
        <f t="shared" si="13"/>
        <v>1164.3600000000001</v>
      </c>
      <c r="I64" s="107">
        <v>0</v>
      </c>
      <c r="J64" s="127">
        <f t="shared" si="10"/>
        <v>0</v>
      </c>
      <c r="K64" s="107">
        <f t="shared" si="2"/>
        <v>0</v>
      </c>
      <c r="L64" s="177" t="s">
        <v>132</v>
      </c>
      <c r="M64" s="176"/>
      <c r="N64" s="176"/>
      <c r="O64" s="176"/>
      <c r="P64" s="176"/>
      <c r="Q64" s="176"/>
    </row>
    <row r="65" spans="2:17" ht="27.75" customHeight="1" thickBot="1">
      <c r="B65" s="121" t="s">
        <v>128</v>
      </c>
      <c r="C65" s="122" t="s">
        <v>124</v>
      </c>
      <c r="D65" s="123" t="s">
        <v>85</v>
      </c>
      <c r="E65" s="122">
        <v>12</v>
      </c>
      <c r="F65" s="124">
        <v>9.4</v>
      </c>
      <c r="G65" s="129">
        <v>72.33</v>
      </c>
      <c r="H65" s="126">
        <f t="shared" si="13"/>
        <v>867.96</v>
      </c>
      <c r="I65" s="107">
        <v>0</v>
      </c>
      <c r="J65" s="127">
        <f t="shared" si="10"/>
        <v>0</v>
      </c>
      <c r="K65" s="107">
        <f t="shared" si="2"/>
        <v>0</v>
      </c>
      <c r="L65" s="177" t="s">
        <v>133</v>
      </c>
      <c r="M65" s="176"/>
      <c r="N65" s="176"/>
      <c r="O65" s="176"/>
      <c r="P65" s="176"/>
      <c r="Q65" s="176"/>
    </row>
    <row r="66" spans="2:17" ht="24" customHeight="1" thickBot="1">
      <c r="B66" s="121" t="s">
        <v>129</v>
      </c>
      <c r="C66" s="122" t="s">
        <v>124</v>
      </c>
      <c r="D66" s="123" t="s">
        <v>85</v>
      </c>
      <c r="E66" s="122">
        <v>12</v>
      </c>
      <c r="F66" s="124">
        <v>9.4</v>
      </c>
      <c r="G66" s="129">
        <v>72.33</v>
      </c>
      <c r="H66" s="126">
        <f t="shared" si="13"/>
        <v>867.96</v>
      </c>
      <c r="I66" s="107">
        <v>0</v>
      </c>
      <c r="J66" s="127">
        <f t="shared" si="10"/>
        <v>0</v>
      </c>
      <c r="K66" s="107">
        <f t="shared" si="2"/>
        <v>0</v>
      </c>
      <c r="L66" s="177" t="s">
        <v>133</v>
      </c>
      <c r="M66" s="176"/>
      <c r="N66" s="176"/>
      <c r="O66" s="176"/>
      <c r="P66" s="176"/>
      <c r="Q66" s="176"/>
    </row>
    <row r="67" spans="2:17" ht="26.25" customHeight="1" thickBot="1">
      <c r="B67" s="121" t="s">
        <v>130</v>
      </c>
      <c r="C67" s="122" t="s">
        <v>124</v>
      </c>
      <c r="D67" s="123" t="s">
        <v>85</v>
      </c>
      <c r="E67" s="122">
        <v>12</v>
      </c>
      <c r="F67" s="124">
        <v>9.4</v>
      </c>
      <c r="G67" s="129">
        <v>72.33</v>
      </c>
      <c r="H67" s="126">
        <f t="shared" si="13"/>
        <v>867.96</v>
      </c>
      <c r="I67" s="107">
        <v>0</v>
      </c>
      <c r="J67" s="127">
        <f t="shared" si="10"/>
        <v>0</v>
      </c>
      <c r="K67" s="107">
        <f t="shared" si="2"/>
        <v>0</v>
      </c>
      <c r="L67" s="177" t="s">
        <v>133</v>
      </c>
      <c r="M67" s="176"/>
      <c r="N67" s="176"/>
      <c r="O67" s="176"/>
      <c r="P67" s="176"/>
      <c r="Q67" s="176"/>
    </row>
    <row r="68" spans="2:17" ht="21.75" customHeight="1">
      <c r="B68" s="52" t="s">
        <v>87</v>
      </c>
      <c r="C68" s="53">
        <v>5010159985344</v>
      </c>
      <c r="D68" s="54">
        <v>24</v>
      </c>
      <c r="E68" s="54">
        <v>2</v>
      </c>
      <c r="F68" s="38">
        <v>5.8</v>
      </c>
      <c r="G68" s="100">
        <v>113.33</v>
      </c>
      <c r="H68" s="100">
        <f>D68*G68</f>
        <v>2719.92</v>
      </c>
      <c r="I68" s="182">
        <v>0</v>
      </c>
      <c r="J68" s="183"/>
      <c r="K68" s="89">
        <f>I68*G68</f>
        <v>0</v>
      </c>
    </row>
    <row r="69" spans="2:17" ht="14.25">
      <c r="B69" s="55" t="s">
        <v>88</v>
      </c>
      <c r="C69" s="56">
        <v>5010159985337</v>
      </c>
      <c r="D69" s="43">
        <v>24</v>
      </c>
      <c r="E69" s="43">
        <v>2</v>
      </c>
      <c r="F69" s="39">
        <v>5.8</v>
      </c>
      <c r="G69" s="101">
        <v>113.33</v>
      </c>
      <c r="H69" s="101">
        <f t="shared" ref="H69:H79" si="14">D69*G69</f>
        <v>2719.92</v>
      </c>
      <c r="I69" s="170">
        <v>0</v>
      </c>
      <c r="J69" s="171"/>
      <c r="K69" s="57">
        <f t="shared" ref="K69:K74" si="15">I69*G69</f>
        <v>0</v>
      </c>
    </row>
    <row r="70" spans="2:17" ht="15.75">
      <c r="B70" s="135" t="s">
        <v>89</v>
      </c>
      <c r="C70" s="136">
        <v>5021156120683</v>
      </c>
      <c r="D70" s="137">
        <v>24</v>
      </c>
      <c r="E70" s="137">
        <v>2</v>
      </c>
      <c r="F70" s="138">
        <v>10.57</v>
      </c>
      <c r="G70" s="139">
        <v>184.75</v>
      </c>
      <c r="H70" s="139">
        <f>G70*D70</f>
        <v>4434</v>
      </c>
      <c r="I70" s="172">
        <v>0</v>
      </c>
      <c r="J70" s="173"/>
      <c r="K70" s="140">
        <f t="shared" si="15"/>
        <v>0</v>
      </c>
      <c r="L70" s="141"/>
      <c r="M70" s="199" t="s">
        <v>149</v>
      </c>
      <c r="N70" s="199"/>
      <c r="O70" s="199"/>
      <c r="P70" s="199"/>
      <c r="Q70" s="141"/>
    </row>
    <row r="71" spans="2:17" ht="15.75">
      <c r="B71" s="135" t="s">
        <v>90</v>
      </c>
      <c r="C71" s="136">
        <v>5021156120195</v>
      </c>
      <c r="D71" s="137">
        <v>24</v>
      </c>
      <c r="E71" s="137">
        <v>2</v>
      </c>
      <c r="F71" s="138">
        <v>10.57</v>
      </c>
      <c r="G71" s="139">
        <v>184.75</v>
      </c>
      <c r="H71" s="139">
        <f t="shared" si="14"/>
        <v>4434</v>
      </c>
      <c r="I71" s="172">
        <v>0</v>
      </c>
      <c r="J71" s="173"/>
      <c r="K71" s="140">
        <f t="shared" si="15"/>
        <v>0</v>
      </c>
      <c r="L71" s="141"/>
      <c r="M71" s="199" t="s">
        <v>149</v>
      </c>
      <c r="N71" s="199"/>
      <c r="O71" s="199"/>
      <c r="P71" s="199"/>
      <c r="Q71" s="141"/>
    </row>
    <row r="72" spans="2:17" ht="15.75">
      <c r="B72" s="135" t="s">
        <v>91</v>
      </c>
      <c r="C72" s="136">
        <v>5021156120188</v>
      </c>
      <c r="D72" s="137">
        <v>24</v>
      </c>
      <c r="E72" s="137">
        <v>2</v>
      </c>
      <c r="F72" s="138">
        <v>10.57</v>
      </c>
      <c r="G72" s="139">
        <v>184.75</v>
      </c>
      <c r="H72" s="139">
        <f t="shared" si="14"/>
        <v>4434</v>
      </c>
      <c r="I72" s="172">
        <v>0</v>
      </c>
      <c r="J72" s="173"/>
      <c r="K72" s="140">
        <f t="shared" si="15"/>
        <v>0</v>
      </c>
      <c r="L72" s="141"/>
      <c r="M72" s="199" t="s">
        <v>149</v>
      </c>
      <c r="N72" s="199"/>
      <c r="O72" s="199"/>
      <c r="P72" s="199"/>
      <c r="Q72" s="141"/>
    </row>
    <row r="73" spans="2:17" ht="14.25">
      <c r="B73" s="55" t="s">
        <v>92</v>
      </c>
      <c r="C73" s="56">
        <v>5021156120270</v>
      </c>
      <c r="D73" s="43">
        <v>24</v>
      </c>
      <c r="E73" s="43">
        <v>2</v>
      </c>
      <c r="F73" s="39">
        <v>5.7</v>
      </c>
      <c r="G73" s="101">
        <v>110.34</v>
      </c>
      <c r="H73" s="101">
        <f t="shared" si="14"/>
        <v>2648.16</v>
      </c>
      <c r="I73" s="170">
        <v>0</v>
      </c>
      <c r="J73" s="171"/>
      <c r="K73" s="57">
        <f t="shared" si="15"/>
        <v>0</v>
      </c>
    </row>
    <row r="74" spans="2:17" ht="14.25">
      <c r="B74" s="55" t="s">
        <v>93</v>
      </c>
      <c r="C74" s="56">
        <v>5021156120263</v>
      </c>
      <c r="D74" s="43">
        <v>24</v>
      </c>
      <c r="E74" s="43">
        <v>2</v>
      </c>
      <c r="F74" s="39">
        <v>5.7</v>
      </c>
      <c r="G74" s="101">
        <v>110.34</v>
      </c>
      <c r="H74" s="101">
        <f t="shared" si="14"/>
        <v>2648.16</v>
      </c>
      <c r="I74" s="170">
        <v>0</v>
      </c>
      <c r="J74" s="171"/>
      <c r="K74" s="57">
        <f t="shared" si="15"/>
        <v>0</v>
      </c>
    </row>
    <row r="75" spans="2:17" ht="14.25">
      <c r="B75" s="55" t="s">
        <v>94</v>
      </c>
      <c r="C75" s="56">
        <v>5021156120645</v>
      </c>
      <c r="D75" s="45">
        <v>24</v>
      </c>
      <c r="E75" s="45">
        <v>2</v>
      </c>
      <c r="F75" s="44">
        <v>5.18</v>
      </c>
      <c r="G75" s="101">
        <v>113.33</v>
      </c>
      <c r="H75" s="101">
        <f t="shared" si="14"/>
        <v>2719.92</v>
      </c>
      <c r="I75" s="170">
        <v>0</v>
      </c>
      <c r="J75" s="171"/>
      <c r="K75" s="57">
        <f>I75*G75</f>
        <v>0</v>
      </c>
    </row>
    <row r="76" spans="2:17" ht="14.25">
      <c r="B76" s="55" t="s">
        <v>95</v>
      </c>
      <c r="C76" s="56">
        <v>5021156120072</v>
      </c>
      <c r="D76" s="45">
        <v>24</v>
      </c>
      <c r="E76" s="45">
        <v>2</v>
      </c>
      <c r="F76" s="44">
        <v>5.18</v>
      </c>
      <c r="G76" s="101">
        <v>113.33</v>
      </c>
      <c r="H76" s="101">
        <f t="shared" si="14"/>
        <v>2719.92</v>
      </c>
      <c r="I76" s="170">
        <v>0</v>
      </c>
      <c r="J76" s="171"/>
      <c r="K76" s="57">
        <f t="shared" ref="K76:K79" si="16">I76*G76</f>
        <v>0</v>
      </c>
    </row>
    <row r="77" spans="2:17" ht="15.75">
      <c r="B77" s="135" t="s">
        <v>96</v>
      </c>
      <c r="C77" s="136">
        <v>5021156120058</v>
      </c>
      <c r="D77" s="142">
        <v>24</v>
      </c>
      <c r="E77" s="142">
        <v>2</v>
      </c>
      <c r="F77" s="143">
        <v>10.11</v>
      </c>
      <c r="G77" s="139">
        <v>184.75</v>
      </c>
      <c r="H77" s="139">
        <f t="shared" si="14"/>
        <v>4434</v>
      </c>
      <c r="I77" s="172">
        <v>0</v>
      </c>
      <c r="J77" s="173"/>
      <c r="K77" s="140">
        <f t="shared" si="16"/>
        <v>0</v>
      </c>
      <c r="L77" s="141"/>
      <c r="M77" s="199" t="s">
        <v>150</v>
      </c>
      <c r="N77" s="199"/>
      <c r="O77" s="199"/>
      <c r="P77" s="199"/>
      <c r="Q77" s="141"/>
    </row>
    <row r="78" spans="2:17" ht="14.25">
      <c r="B78" s="55" t="s">
        <v>97</v>
      </c>
      <c r="C78" s="56">
        <v>5021156121000</v>
      </c>
      <c r="D78" s="45">
        <v>24</v>
      </c>
      <c r="E78" s="45">
        <v>2</v>
      </c>
      <c r="F78" s="44">
        <v>7.92</v>
      </c>
      <c r="G78" s="101">
        <v>124.23</v>
      </c>
      <c r="H78" s="101">
        <f t="shared" si="14"/>
        <v>2981.52</v>
      </c>
      <c r="I78" s="170">
        <v>0</v>
      </c>
      <c r="J78" s="171"/>
      <c r="K78" s="57">
        <f t="shared" si="16"/>
        <v>0</v>
      </c>
    </row>
    <row r="79" spans="2:17" ht="15" thickBot="1">
      <c r="B79" s="58" t="s">
        <v>98</v>
      </c>
      <c r="C79" s="59">
        <v>5021156120393</v>
      </c>
      <c r="D79" s="47">
        <v>24</v>
      </c>
      <c r="E79" s="47">
        <v>2</v>
      </c>
      <c r="F79" s="46">
        <v>7.92</v>
      </c>
      <c r="G79" s="37">
        <v>124.23</v>
      </c>
      <c r="H79" s="37">
        <f t="shared" si="14"/>
        <v>2981.52</v>
      </c>
      <c r="I79" s="174">
        <v>0</v>
      </c>
      <c r="J79" s="175"/>
      <c r="K79" s="60">
        <f t="shared" si="16"/>
        <v>0</v>
      </c>
    </row>
    <row r="80" spans="2:17" ht="21.75" customHeight="1" thickBot="1">
      <c r="B80" s="180"/>
      <c r="C80" s="61"/>
      <c r="D80" s="62"/>
      <c r="E80" s="62"/>
      <c r="F80" s="63"/>
      <c r="G80" s="168"/>
      <c r="H80" s="164" t="s">
        <v>111</v>
      </c>
      <c r="I80" s="164"/>
      <c r="J80" s="165"/>
      <c r="K80" s="64">
        <f>SUM(K7:K79)</f>
        <v>0</v>
      </c>
    </row>
    <row r="81" spans="2:11" ht="2.25" hidden="1" customHeight="1" thickBot="1">
      <c r="B81" s="181"/>
      <c r="C81" s="65"/>
      <c r="D81" s="66"/>
      <c r="E81" s="66"/>
      <c r="F81" s="67"/>
      <c r="G81" s="169"/>
      <c r="H81" s="166"/>
      <c r="I81" s="166"/>
      <c r="J81" s="167"/>
      <c r="K81" s="68"/>
    </row>
    <row r="82" spans="2:11">
      <c r="B82" s="69" t="s">
        <v>39</v>
      </c>
      <c r="C82" s="162" t="s">
        <v>112</v>
      </c>
      <c r="D82" s="163"/>
    </row>
    <row r="83" spans="2:11" ht="18">
      <c r="B83" s="71" t="s">
        <v>40</v>
      </c>
      <c r="C83" s="72">
        <f>K80*(1-K855/100)</f>
        <v>0</v>
      </c>
      <c r="D83" s="73"/>
    </row>
    <row r="84" spans="2:11" ht="18">
      <c r="B84" s="71" t="s">
        <v>41</v>
      </c>
      <c r="C84" s="72">
        <f>K80*(1-2/100)</f>
        <v>0</v>
      </c>
      <c r="D84" s="73"/>
    </row>
    <row r="85" spans="2:11" ht="18">
      <c r="B85" s="71" t="s">
        <v>42</v>
      </c>
      <c r="C85" s="72">
        <f>K80*(1-3/100)</f>
        <v>0</v>
      </c>
      <c r="D85" s="73"/>
    </row>
    <row r="86" spans="2:11" ht="18">
      <c r="B86" s="71" t="s">
        <v>43</v>
      </c>
      <c r="C86" s="72">
        <f>K80*(1-4/100)</f>
        <v>0</v>
      </c>
      <c r="D86" s="73"/>
    </row>
    <row r="87" spans="2:11" ht="18">
      <c r="B87" s="71" t="s">
        <v>44</v>
      </c>
      <c r="C87" s="72">
        <f>K80*(1-5/100)</f>
        <v>0</v>
      </c>
      <c r="D87" s="73"/>
    </row>
    <row r="88" spans="2:11" ht="18">
      <c r="B88" s="71" t="s">
        <v>45</v>
      </c>
      <c r="C88" s="72">
        <f>K80*(1-6/100)</f>
        <v>0</v>
      </c>
      <c r="D88" s="73"/>
    </row>
    <row r="89" spans="2:11" ht="18">
      <c r="B89" s="71" t="s">
        <v>46</v>
      </c>
      <c r="C89" s="72">
        <f>K80*(1-7/100)</f>
        <v>0</v>
      </c>
      <c r="D89" s="73"/>
    </row>
    <row r="90" spans="2:11" ht="18">
      <c r="B90" s="71" t="s">
        <v>47</v>
      </c>
      <c r="C90" s="72">
        <f>K80*(1-8/100)</f>
        <v>0</v>
      </c>
      <c r="D90" s="73"/>
    </row>
    <row r="91" spans="2:11" ht="18">
      <c r="B91" s="71" t="s">
        <v>48</v>
      </c>
      <c r="C91" s="72">
        <f>K80*(1-9/100)</f>
        <v>0</v>
      </c>
      <c r="D91" s="73"/>
    </row>
    <row r="92" spans="2:11" ht="18.75" thickBot="1">
      <c r="B92" s="74" t="s">
        <v>49</v>
      </c>
      <c r="C92" s="75">
        <f>K80*(1-10/100)</f>
        <v>0</v>
      </c>
      <c r="D92" s="76"/>
    </row>
  </sheetData>
  <mergeCells count="53">
    <mergeCell ref="M32:Q32"/>
    <mergeCell ref="M70:P70"/>
    <mergeCell ref="M71:P71"/>
    <mergeCell ref="M72:P72"/>
    <mergeCell ref="M77:P77"/>
    <mergeCell ref="L64:Q64"/>
    <mergeCell ref="L65:Q65"/>
    <mergeCell ref="L66:Q66"/>
    <mergeCell ref="L8:Q8"/>
    <mergeCell ref="L44:Q44"/>
    <mergeCell ref="L11:Q11"/>
    <mergeCell ref="L57:O57"/>
    <mergeCell ref="L47:Q47"/>
    <mergeCell ref="L53:P53"/>
    <mergeCell ref="L54:P54"/>
    <mergeCell ref="L49:P49"/>
    <mergeCell ref="L50:P50"/>
    <mergeCell ref="L51:P51"/>
    <mergeCell ref="L52:P52"/>
    <mergeCell ref="L48:Q48"/>
    <mergeCell ref="L43:Q43"/>
    <mergeCell ref="M12:P12"/>
    <mergeCell ref="M13:P13"/>
    <mergeCell ref="M30:Q30"/>
    <mergeCell ref="B1:K1"/>
    <mergeCell ref="B80:B81"/>
    <mergeCell ref="I69:J69"/>
    <mergeCell ref="I68:J68"/>
    <mergeCell ref="I72:J72"/>
    <mergeCell ref="I71:J71"/>
    <mergeCell ref="I70:J70"/>
    <mergeCell ref="I5:K5"/>
    <mergeCell ref="G5:H5"/>
    <mergeCell ref="C5:F5"/>
    <mergeCell ref="B2:K2"/>
    <mergeCell ref="B3:K3"/>
    <mergeCell ref="B4:K4"/>
    <mergeCell ref="M22:P22"/>
    <mergeCell ref="M23:P23"/>
    <mergeCell ref="L38:P38"/>
    <mergeCell ref="C82:D82"/>
    <mergeCell ref="H80:J81"/>
    <mergeCell ref="G80:G81"/>
    <mergeCell ref="I74:J74"/>
    <mergeCell ref="I73:J73"/>
    <mergeCell ref="I75:J75"/>
    <mergeCell ref="I76:J76"/>
    <mergeCell ref="I77:J77"/>
    <mergeCell ref="I78:J78"/>
    <mergeCell ref="I79:J79"/>
    <mergeCell ref="M62:Q62"/>
    <mergeCell ref="L67:Q67"/>
    <mergeCell ref="L63:Q63"/>
  </mergeCells>
  <pageMargins left="0.31496062992125984" right="0.11811023622047245" top="0.98425196850393704" bottom="0.98425196850393704" header="0.51181102362204722" footer="0.51181102362204722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11,09,15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"ТД МАКА Северо-Запад"</dc:creator>
  <cp:lastModifiedBy>Мама</cp:lastModifiedBy>
  <cp:lastPrinted>2016-02-03T10:16:36Z</cp:lastPrinted>
  <dcterms:created xsi:type="dcterms:W3CDTF">2008-08-12T08:00:46Z</dcterms:created>
  <dcterms:modified xsi:type="dcterms:W3CDTF">2017-04-21T00:40:05Z</dcterms:modified>
</cp:coreProperties>
</file>