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УСЛОВИЯ ПО ПРЕДВ.ЗАКАЗАМ" sheetId="1" r:id="rId1"/>
    <sheet name="ЗАКАЗ-ФОРМА" sheetId="2" r:id="rId2"/>
    <sheet name="Лилии.Август" sheetId="3" r:id="rId3"/>
    <sheet name="ОСЕНЬ 2014" sheetId="4" r:id="rId4"/>
    <sheet name="ИРИСЫ 2014" sheetId="5" r:id="rId5"/>
  </sheets>
  <definedNames>
    <definedName name="_xlnm._FilterDatabase" localSheetId="4" hidden="1">'ИРИСЫ 2014'!$A$17:$P$33</definedName>
    <definedName name="_xlnm._FilterDatabase" localSheetId="2" hidden="1">'Лилии.Август'!$B$16:$R$272</definedName>
    <definedName name="_xlnm._FilterDatabase" localSheetId="3" hidden="1">'ОСЕНЬ 2014'!$A$17:$R$754</definedName>
    <definedName name="Excel_BuiltIn__FilterDatabase_3">#REF!</definedName>
    <definedName name="Excel_BuiltIn_Print_Area_5">#REF!</definedName>
    <definedName name="Excel_BuiltIn_Print_Titles_2">'ОСЕНЬ 2014'!$A$14:$IT$16</definedName>
    <definedName name="Excel_BuiltIn_Print_Titles_3">#REF!</definedName>
    <definedName name="_xlnm.Print_Titles" localSheetId="4">'ИРИСЫ 2014'!$14:$16</definedName>
    <definedName name="_xlnm.Print_Titles" localSheetId="2">'Лилии.Август'!$13:$15</definedName>
    <definedName name="_xlnm.Print_Titles" localSheetId="3">'ОСЕНЬ 2014'!$14:$16</definedName>
    <definedName name="_xlnm.Print_Area" localSheetId="1">'ЗАКАЗ-ФОРМА'!$A$1:$BI$97</definedName>
    <definedName name="_xlnm.Print_Area" localSheetId="4">'ИРИСЫ 2014'!$B$1:$M$33</definedName>
    <definedName name="_xlnm.Print_Area" localSheetId="2">'Лилии.Август'!$B$1:$N$272</definedName>
    <definedName name="_xlnm.Print_Area" localSheetId="3">'ОСЕНЬ 2014'!$B$1:$N$754</definedName>
    <definedName name="_xlnm.Print_Area" localSheetId="0">'УСЛОВИЯ ПО ПРЕДВ.ЗАКАЗАМ'!$A$1:$BI$52</definedName>
  </definedNames>
  <calcPr fullCalcOnLoad="1"/>
</workbook>
</file>

<file path=xl/sharedStrings.xml><?xml version="1.0" encoding="utf-8"?>
<sst xmlns="http://schemas.openxmlformats.org/spreadsheetml/2006/main" count="6256" uniqueCount="3622">
  <si>
    <t>Уважаемые, покупатели!</t>
  </si>
  <si>
    <t>ООО «АГРОФИРМА БОТАНИК»</t>
  </si>
  <si>
    <t>Нашу продукцию вы можете приобрести в г. Москве по адресу:</t>
  </si>
  <si>
    <t>www.botanik.name</t>
  </si>
  <si>
    <t>Огородный проезд, д.16 или 1-я Останкинская ул.д.53, пав.Е-22</t>
  </si>
  <si>
    <t>botanik@botanik.name</t>
  </si>
  <si>
    <t>тел./факс: (495)648-62-35</t>
  </si>
  <si>
    <t>Условия размещения предварительного заказа:</t>
  </si>
  <si>
    <t>Минимальная сумма предварительного заказа  -10.000 руб. 
Предоплата  обязательна . Размер предоплаты от 50 до 100% и устанавливается при получении заказа. Без предоплаты заказы не принимаются.</t>
  </si>
  <si>
    <t>1.</t>
  </si>
  <si>
    <t xml:space="preserve">Заказы принимаются до 3 июня 2014. </t>
  </si>
  <si>
    <t xml:space="preserve">Заполненную и подписанную ЗАЯВКУ Вы можете выслать по электронной почте или принести ее лично в офис на бумажном носителе. </t>
  </si>
  <si>
    <t>2.</t>
  </si>
  <si>
    <t xml:space="preserve">Заказы принимаются только при условии внесения предоплаты. </t>
  </si>
  <si>
    <t>Предоплату необходимо сделать вместе с заказом до 7 июня 2014*.</t>
  </si>
  <si>
    <t xml:space="preserve">Для заключения договора поставки необходимы следующие документы:
</t>
  </si>
  <si>
    <t>ДЛЯ ЮРИДИЧЕСКИХ ЛИЦ
- Копия свидетельства о внесении записи в ЕГРЮЛ
- Копия свидетельства о постановке на учет юр. лица в налоговом органе и присвоении ИНН, КПП.
- Банковские реквизиты.
- Все копии должны быть заверены подписью и печатью организации с указанием Ф.И.О., должности человека, их заверившего.
ДЛЯ ИНДИВИДУАЛЬНЫХ ПРЕДПРИНИМАТЕЛЕЙ
- Копия свидетельства о внесении записи в ЕГРИП
- Копия свидетельства о постановке физ. лица на налоговый учет и присвоении ИНН.
- Копия паспорта индивидуального предпринимателя (страницы с фотографией, Ф.И.О. и пропиской).                                             ДЛЯ ФИЗИЧЕСКИХ ЛИЦ КОПИЮ ПАСПОРТА (страницы с фотографией, Ф.И.О. и пропиской).</t>
  </si>
  <si>
    <t>График поступлений товара на наш склад:
с 1 августа : лилии, тюльпаны (часть), крокусы и др. луковичные;
с 8 августа : лилии, тюльпаны (часть), ранние тюльпаны,
а также несколько сортов гиацинтов!!! (кроме нарциссов и позд. тюльпанов);
c 15 августа : лилии, тюльпаны (часть) + те же с начала августа;
с 22-27 августа : уже придет практически весь ассортимент, часть амариллисов и ирисов германских;
в конце августа- начале сентября: все амариллисы и ирисы</t>
  </si>
  <si>
    <t>ЗАКАЗ-ФОРМА</t>
  </si>
  <si>
    <t xml:space="preserve">НА ЛУКОВИЧНЫЕ  ПО ПРОГРАММЕ "COLOR LINE" 
(лилии, тюльпаны, гиацинты, нарциссы и др.) Голландия 
НА ЛУКОВИЧНЫЕ "HOLLAND BULB MARKET" Голландия
</t>
  </si>
  <si>
    <t>Заказы принимаются до 3 июня</t>
  </si>
  <si>
    <t>РЕКВИЗИТЫ ЗАКАЗЧИКА НУЖНО ЗАПОЛНЯТЬ ОБЯЗАТЕЛЬНО!</t>
  </si>
  <si>
    <t>ЗАКАЗЧИК:</t>
  </si>
  <si>
    <t>Информация по Вашему заказу</t>
  </si>
  <si>
    <t>название фирмы или ИП</t>
  </si>
  <si>
    <t>данные считаются автоматически</t>
  </si>
  <si>
    <t>Тел. (495) 648-62-35</t>
  </si>
  <si>
    <t>индекс, почтовый адрес</t>
  </si>
  <si>
    <t>телефоны (с кодом города!)</t>
  </si>
  <si>
    <t>Лилии.КолорЛайн</t>
  </si>
  <si>
    <t>ОСЕНЬ 2014</t>
  </si>
  <si>
    <t>3.</t>
  </si>
  <si>
    <t>ИРИСЫ 2014</t>
  </si>
  <si>
    <t>HBM 2014</t>
  </si>
  <si>
    <t>ПОДИТОГ</t>
  </si>
  <si>
    <t>e-mail</t>
  </si>
  <si>
    <t>скидка,%</t>
  </si>
  <si>
    <t>СУММА ЗАКАЗА (-%)</t>
  </si>
  <si>
    <t>Общая система скидок «Лето-Осень 2014»</t>
  </si>
  <si>
    <t>на сумму от</t>
  </si>
  <si>
    <t>50.000 руб.</t>
  </si>
  <si>
    <t>100.000 руб.</t>
  </si>
  <si>
    <t>200.000 руб.</t>
  </si>
  <si>
    <t>Нашу продукцию вы сможете получить на нашем оптовом складе по адресу:  г.Москва, Огородный проезд, д.16 или в мелкооптовом магазине по адресу: г.Москва, 1-я Останкинская ул., д.53, пав. Е-22</t>
  </si>
  <si>
    <t xml:space="preserve">* Все цены указаны со склада ООО «АГРОФИРМА БОТАНИК» г. Москва. 
Риск во время транспортировки груза за счет покупателя. Предлагаемая нами продукция – это товар, сильно подверженный влиянию климатических условий, условиям хранения и транспортировки. 
Претензии по качеству принимаются в  письменном виде с приложенным фото в течение 5 (пяти) календарных дней, включая выходные и праздничные дни, с момента получения товара Покупателем. 
Несоблюдение необходимых условий транспортировки и хранения может привести к порче товара. В этом случае наша фирма оставляет за собой право не принимать претензии по качеству. 
В зависимости от результатов урожая и транспортировки, иногда, мы вынуждены изменить цену, размеры фасовки, при этом ООО «АГРОФИРМА БОТАНИК» не несет ответственность за любые убытки, которые могут возникнуть, если фирма не была в состоянии поставить скомплектованный заказ.
</t>
  </si>
  <si>
    <t>ЛИЛИИ "COLOR LINE". 
Голландия</t>
  </si>
  <si>
    <t>интернет-каталог</t>
  </si>
  <si>
    <t>Покупатель:</t>
  </si>
  <si>
    <t xml:space="preserve">www.gardenbulbs.ru </t>
  </si>
  <si>
    <t xml:space="preserve">Ознакомьтесь с условиями заказа на вкладке "УСЛОВИЯ"
</t>
  </si>
  <si>
    <t>предв.сумма без уч. %</t>
  </si>
  <si>
    <t>урожай 2013 г.   (с конца июля-начало августа)</t>
  </si>
  <si>
    <t>руб.</t>
  </si>
  <si>
    <t>Луковицы упакованы в п/эт. пакеты с торфом + полноцветная картинка.
Предложение без обязательств до момента подтверждения заказа.
Некоторые сорта доступны в ограниченном количестве.</t>
  </si>
  <si>
    <t>шт.</t>
  </si>
  <si>
    <t>Просим по всем возникающим вопросам обращаться по тел. (495) 935-86-42 или gardenbulbs@yandex.ru</t>
  </si>
  <si>
    <t>№</t>
  </si>
  <si>
    <t>КОД
ТОВ.</t>
  </si>
  <si>
    <t>Сорт</t>
  </si>
  <si>
    <t>Ссылки на фото</t>
  </si>
  <si>
    <t>Цвет, 
краткое описание</t>
  </si>
  <si>
    <t>высота, см</t>
  </si>
  <si>
    <t>Луковиц в упак-ке</t>
  </si>
  <si>
    <t>Цена оптовая, руб./упак.</t>
  </si>
  <si>
    <t>CL</t>
  </si>
  <si>
    <t>ШТРИХКОД</t>
  </si>
  <si>
    <t>Новинка</t>
  </si>
  <si>
    <t>Цена
за 1 лук.</t>
  </si>
  <si>
    <t>Серия "COLOR LINE"</t>
  </si>
  <si>
    <t>раз
мер</t>
  </si>
  <si>
    <t>за 1 упа
ковку</t>
  </si>
  <si>
    <t>Заказ,
упаковок</t>
  </si>
  <si>
    <t>ПРОСЬБА НЕ ВНОСИТЬ В ФОРМУ ИЗМЕНЕНИЯ, НЕ УДАЛЯТЬ СТРОКИ и СТОЛБЦЫ, НЕ МЕНЯТЬ МЕСТАМИ!!!</t>
  </si>
  <si>
    <t>Asiatic Hybrids / Азиатские гибриды / Серия Танго</t>
  </si>
  <si>
    <t>Lilium Black Eye NEW</t>
  </si>
  <si>
    <t>BLACK EYE</t>
  </si>
  <si>
    <t>БЛЭК АЙ</t>
  </si>
  <si>
    <t xml:space="preserve">белые лепестки с пурпурно-лиловым краем,чёрный центр, </t>
  </si>
  <si>
    <t>12/14</t>
  </si>
  <si>
    <t>4607109 98739 1</t>
  </si>
  <si>
    <t>нов14</t>
  </si>
  <si>
    <t>Lilium Lemon Stardust NEW</t>
  </si>
  <si>
    <t>LEMON STARDUST</t>
  </si>
  <si>
    <t>ЛЕМОН СТАРДАСТ</t>
  </si>
  <si>
    <t>жёлтый с бордовым центром , 20см</t>
  </si>
  <si>
    <t>4607109 94673 2</t>
  </si>
  <si>
    <t>Lilium Lion Heart</t>
  </si>
  <si>
    <t>LION HEART</t>
  </si>
  <si>
    <t>ЛАЙОН ХАРТ</t>
  </si>
  <si>
    <t>желтый с большой лилово-чёрной сердцевиной</t>
  </si>
  <si>
    <t>4607109 97938 9</t>
  </si>
  <si>
    <t>Lilium London Heart NEW</t>
  </si>
  <si>
    <t>LONDON HEART</t>
  </si>
  <si>
    <t>ЛОНДОН ХАРТ</t>
  </si>
  <si>
    <t>ярко-розовый с тёмно-фиолетовым напылением в центре</t>
  </si>
  <si>
    <t>4607109 98741 4</t>
  </si>
  <si>
    <t>Lilium Ocean Breeze</t>
  </si>
  <si>
    <t>OCEAN BREEZE</t>
  </si>
  <si>
    <t>ОКЕАН БРИЗ</t>
  </si>
  <si>
    <t>алый с чёрным плотным напылением до середины лепестка</t>
  </si>
  <si>
    <t>4607109 96403 3</t>
  </si>
  <si>
    <t>Lilium Starbust NEW</t>
  </si>
  <si>
    <t>STARBUST</t>
  </si>
  <si>
    <t>СТАРБАСТ</t>
  </si>
  <si>
    <t>темно-пурпурное плотное напыление по центру, кремовые кончики</t>
  </si>
  <si>
    <t>4607109 98740 7</t>
  </si>
  <si>
    <t>Lilium Whistler NEW</t>
  </si>
  <si>
    <t>WHISTLER</t>
  </si>
  <si>
    <t>УИСТЛЕР</t>
  </si>
  <si>
    <t>лососевые лепестки, бордовое плотное напыление, жёлтые тычинки</t>
  </si>
  <si>
    <t>4607109 98743 8</t>
  </si>
  <si>
    <t>нов13</t>
  </si>
  <si>
    <t>Lilium White Pixel</t>
  </si>
  <si>
    <t>WHITE PIXEL</t>
  </si>
  <si>
    <t>УАЙТ ПИКСЕЛЬ</t>
  </si>
  <si>
    <t>белый, многочисленные пурпурные крапинки на лепестках вокруг центра, 20см</t>
  </si>
  <si>
    <t>4607109 96173 5</t>
  </si>
  <si>
    <t>Lilium Yellow Pixel</t>
  </si>
  <si>
    <t>YELLOW PIXEL</t>
  </si>
  <si>
    <t>ЙЕЛЛОУ ПИКСЕЛЬ</t>
  </si>
  <si>
    <t>желтый, бронзовое напыление до середины лепестка</t>
  </si>
  <si>
    <t>4607109 97937 2</t>
  </si>
  <si>
    <t>Asiatic Hybrids / Азиатские гибриды / Серия TINY, генетически низкорослые до 45 см</t>
  </si>
  <si>
    <t>Lilium Tiny Double You</t>
  </si>
  <si>
    <t>TINY DOUBLE YOU</t>
  </si>
  <si>
    <t>ТАЙНИ ДАБЛ Ю</t>
  </si>
  <si>
    <t>махровый, оранжево-жёлтый, переливистый</t>
  </si>
  <si>
    <t>10/12</t>
  </si>
  <si>
    <t>4607109 97951 8</t>
  </si>
  <si>
    <t>Lilium Tiny Padhye</t>
  </si>
  <si>
    <t>TINY PADHYE</t>
  </si>
  <si>
    <t>ТАЙНИ ПЭДХАЙ</t>
  </si>
  <si>
    <t>винно-красный с крупными белыми пятнами на кончиках лепестков</t>
  </si>
  <si>
    <t>4607109 97105 5</t>
  </si>
  <si>
    <t>Lilium Tiny Sin NEW</t>
  </si>
  <si>
    <t>TINY SIN</t>
  </si>
  <si>
    <t>ТАЙНИ СИН</t>
  </si>
  <si>
    <t xml:space="preserve">рубиновый </t>
  </si>
  <si>
    <t>4607109 94721 0</t>
  </si>
  <si>
    <t>Lilium Tiny Spider</t>
  </si>
  <si>
    <t>TINY SPIDER</t>
  </si>
  <si>
    <t>ТАЙНИ СПАЙДЕР</t>
  </si>
  <si>
    <t>малиновый с фиолетово-малиновым частым крапом</t>
  </si>
  <si>
    <t>4607109 97957 0</t>
  </si>
  <si>
    <t>Asiatic Hybrids / Азиатские гибриды / Серия JOY, генетически низкорослые до 45 см НОВИНКА!</t>
  </si>
  <si>
    <t>Lilium Delicate Joy 1 NEW</t>
  </si>
  <si>
    <t>Lilium Delicate Joy 2 NEW</t>
  </si>
  <si>
    <t>DELICATE JOY</t>
  </si>
  <si>
    <t>ДЕЛИКЕЙТ ДЖОЙ</t>
  </si>
  <si>
    <t>кремовый центр, розовые кончики</t>
  </si>
  <si>
    <t>4607109 94707 4</t>
  </si>
  <si>
    <t>Lilium Dreaming Joy NEW</t>
  </si>
  <si>
    <t>DREAMING JOY</t>
  </si>
  <si>
    <t>ДРИМИНГ ДЖОЙ</t>
  </si>
  <si>
    <t>ярко-жёлтый с красновато-оранжевым напылением по центру лепестков</t>
  </si>
  <si>
    <t>4607109 94708 1</t>
  </si>
  <si>
    <t>Lilium Precious Joy 1 NEW</t>
  </si>
  <si>
    <t>Lilium Precious Joy 2 NEW</t>
  </si>
  <si>
    <t>PRECIOUS JOY</t>
  </si>
  <si>
    <t>ПРЕШИОУС ДЖОЙ</t>
  </si>
  <si>
    <t>ярко-красный, глянцевый</t>
  </si>
  <si>
    <t>4607109 94710 4</t>
  </si>
  <si>
    <t>Asiatic Hybrids / Азиатские гибриды</t>
  </si>
  <si>
    <t>Lilium Black Jack</t>
  </si>
  <si>
    <t>BLACK JACK</t>
  </si>
  <si>
    <t>БЛЭК ДЖЕК</t>
  </si>
  <si>
    <t>тёмно-бордовый, иссися-тёмный к центру, глянцевый</t>
  </si>
  <si>
    <t>4607109 96050 9</t>
  </si>
  <si>
    <t>Lilium Landini</t>
  </si>
  <si>
    <t>LANDINI</t>
  </si>
  <si>
    <t>ЛАНДИНИ</t>
  </si>
  <si>
    <t>черный</t>
  </si>
  <si>
    <t>4607109 96178 0</t>
  </si>
  <si>
    <t>Lilium Mapira</t>
  </si>
  <si>
    <t>MAPIRA</t>
  </si>
  <si>
    <t>МАПИРА</t>
  </si>
  <si>
    <t>чёрный с переливом в бордовый, оранжевые тычинки</t>
  </si>
  <si>
    <t>4607109 97944 0</t>
  </si>
  <si>
    <t>Lilium Navona</t>
  </si>
  <si>
    <t>NAVONA</t>
  </si>
  <si>
    <t>НАВОННА</t>
  </si>
  <si>
    <t>белый, тычинки темные</t>
  </si>
  <si>
    <t>4607109 96019 6</t>
  </si>
  <si>
    <t>Lilium Yale</t>
  </si>
  <si>
    <t>YALE</t>
  </si>
  <si>
    <t>ЙЕЛЬ</t>
  </si>
  <si>
    <t>медово-оранжевый</t>
  </si>
  <si>
    <t>4607109 98750 6</t>
  </si>
  <si>
    <t>Asiatic Hybrids / Азиатские гибриды / Биколор</t>
  </si>
  <si>
    <t>Lilium Centerfold</t>
  </si>
  <si>
    <t>CENTERFOLD</t>
  </si>
  <si>
    <t>ЦЕНТЕРФОЛЬД</t>
  </si>
  <si>
    <t>белый с пурпурными точками и полосками в центре, тычинки оранжево-пурпурные</t>
  </si>
  <si>
    <t>4607109 96033 2</t>
  </si>
  <si>
    <t>Lilium Easy Dance NEW</t>
  </si>
  <si>
    <t>EASY DANCE</t>
  </si>
  <si>
    <t>ИЗИ ДАНС</t>
  </si>
  <si>
    <t>светло-жёлтые кончики и центр, тёмно-фиолетовое большое пятно посередине лепестка</t>
  </si>
  <si>
    <t>4607109 98745 2</t>
  </si>
  <si>
    <t>Lilium Forever Marjolein</t>
  </si>
  <si>
    <t>FOREVER MARJOLEIN</t>
  </si>
  <si>
    <t>ФОРЕВЕ МАРЖОЛИН</t>
  </si>
  <si>
    <t>светло-оранжевый, румяный, с жёлтыми пятнами в центре</t>
  </si>
  <si>
    <t>4607109 97950 1</t>
  </si>
  <si>
    <t>Lilium Golden Brown NEW</t>
  </si>
  <si>
    <t>GOLDEN BROWN</t>
  </si>
  <si>
    <t>ГОЛДЕН БРАУН</t>
  </si>
  <si>
    <t>медные кончики и центр, ближе к центру жёлтый с медным крапом</t>
  </si>
  <si>
    <t>4607109 94685 5</t>
  </si>
  <si>
    <t>Lilium Heartstrings NEW</t>
  </si>
  <si>
    <t>HEARTSTRINGS</t>
  </si>
  <si>
    <t>ХЕРТСТРИНГС</t>
  </si>
  <si>
    <t>ярко-жёлтый с розовыми кончиками</t>
  </si>
  <si>
    <t>4607109 94686 2</t>
  </si>
  <si>
    <t>Lilium Ice Berry NEW</t>
  </si>
  <si>
    <t>ICE BERRY</t>
  </si>
  <si>
    <t>АЙС БЕРРИ</t>
  </si>
  <si>
    <t>палево-розовый с белёсым центром</t>
  </si>
  <si>
    <t>4607109 98748 3</t>
  </si>
  <si>
    <t>Lilium Lady Eliane</t>
  </si>
  <si>
    <t>LADY ELIANE</t>
  </si>
  <si>
    <t>ЛЕДИ ЭЛИАН</t>
  </si>
  <si>
    <t>нежно-розовый с бордовыми штрихами и крапом</t>
  </si>
  <si>
    <t>4607109 96786 7</t>
  </si>
  <si>
    <t>Lilium Lollypop</t>
  </si>
  <si>
    <t>LOLLYPOP</t>
  </si>
  <si>
    <t>ЛОЛЛИПОП</t>
  </si>
  <si>
    <t>белый, розовый на концах лепестков</t>
  </si>
  <si>
    <t>4607109 96039 4</t>
  </si>
  <si>
    <t>Lilium Nettys Pride</t>
  </si>
  <si>
    <t>NETTY'S PRIDE</t>
  </si>
  <si>
    <t>НЭТТИЗ ПРАЙД</t>
  </si>
  <si>
    <t>центр-чёрный, ближе к середине-красный, концы-белые</t>
  </si>
  <si>
    <t>4607109 96371 5</t>
  </si>
  <si>
    <t>Lilium Patricias Pride</t>
  </si>
  <si>
    <t>PATRICIA'S PRIDE</t>
  </si>
  <si>
    <t>ПАТРИЦИЯ ПРАЙД</t>
  </si>
  <si>
    <t>кремово-белый, в центре-белый, ближе к центру насыщенно-бордовый, почти чёрный.</t>
  </si>
  <si>
    <t>4607109 96373 9</t>
  </si>
  <si>
    <t>Lilium Two Some</t>
  </si>
  <si>
    <t>TWO SOME</t>
  </si>
  <si>
    <t>ТУ САМ</t>
  </si>
  <si>
    <t>лососево-оранжевый с большим фиолетовым пятном в центре лепестка</t>
  </si>
  <si>
    <t>4607109 97949 5</t>
  </si>
  <si>
    <t>Lilium Ventoux</t>
  </si>
  <si>
    <t>VENTOUX</t>
  </si>
  <si>
    <t>ВЕНТО</t>
  </si>
  <si>
    <t>НОВИНКА! зеленовато-светло-жёлтый с розовым центром и светло-розовой каймой</t>
  </si>
  <si>
    <t>4607109 97942 6</t>
  </si>
  <si>
    <t>Asiatic Hybrids / Азиатские гибриды / Махровые</t>
  </si>
  <si>
    <t>Lilium Aaron</t>
  </si>
  <si>
    <t>AARON</t>
  </si>
  <si>
    <t>ААРОН</t>
  </si>
  <si>
    <t>белый, махровый</t>
  </si>
  <si>
    <t>4607109 97940 2</t>
  </si>
  <si>
    <t>Lilium Annemarie Dream</t>
  </si>
  <si>
    <t>ANNEMARIE' DREAM</t>
  </si>
  <si>
    <t>АННАМАРИ ДРИМ</t>
  </si>
  <si>
    <t>4607109 96364 7</t>
  </si>
  <si>
    <t>Lilium Aphrodite</t>
  </si>
  <si>
    <t>APHRODITE</t>
  </si>
  <si>
    <t>АФРОДИТА</t>
  </si>
  <si>
    <t>желтый, кончики лепестков розовые, махровый</t>
  </si>
  <si>
    <t>4607109 96041 7</t>
  </si>
  <si>
    <t>Lilium Blood Brothers</t>
  </si>
  <si>
    <t>BLOOD BROTHERS</t>
  </si>
  <si>
    <t>БЛООД БРАЗЕРС</t>
  </si>
  <si>
    <t>малиново-красный, глянцевый, махровый</t>
  </si>
  <si>
    <t>4607109 98744 5</t>
  </si>
  <si>
    <t>Lilium Candy Blossom</t>
  </si>
  <si>
    <t>CANDY BLOSSOM</t>
  </si>
  <si>
    <t>КЭНДИ БЛОССОМ</t>
  </si>
  <si>
    <t>махровый, розовый с белым, переливистый</t>
  </si>
  <si>
    <t>4607109 97943 3</t>
  </si>
  <si>
    <t>Lilium Cocktail Twins</t>
  </si>
  <si>
    <t>COCKTAIL TWINS</t>
  </si>
  <si>
    <t>КОКТЕЙЛЬ ТВИНС</t>
  </si>
  <si>
    <t>красный, махровый</t>
  </si>
  <si>
    <t>4607109 96174 2</t>
  </si>
  <si>
    <t>Lilium Double Orange</t>
  </si>
  <si>
    <t>DOUBLE ORANGE</t>
  </si>
  <si>
    <t>ДАБЛ ОРАНЖ</t>
  </si>
  <si>
    <t>оранжевый с коричневым крапом</t>
  </si>
  <si>
    <t>4607109 96771 3</t>
  </si>
  <si>
    <t>Lilium Elodie</t>
  </si>
  <si>
    <t>ELODIE</t>
  </si>
  <si>
    <t>ЭЛОДИ</t>
  </si>
  <si>
    <t>розовый, темно-розовый крап</t>
  </si>
  <si>
    <t>4607109 96177 3</t>
  </si>
  <si>
    <t>Lilium Fata Morgana</t>
  </si>
  <si>
    <t>FATA MORGANA</t>
  </si>
  <si>
    <t>ФАТА МОРГАНА</t>
  </si>
  <si>
    <t>лимонно-желтый, в центре темный крап, махровый</t>
  </si>
  <si>
    <t>4607109 96043 1</t>
  </si>
  <si>
    <t>Lilium Must See 1 NEW</t>
  </si>
  <si>
    <t>Lilium Must See 2 NEW</t>
  </si>
  <si>
    <t>MUST SEE</t>
  </si>
  <si>
    <t>МАСТ СИ</t>
  </si>
  <si>
    <t>оранжевый с бордовым крапом, меняется до кремового с лаймовым центром, бордовым крапом и розовым румянцем, махровый</t>
  </si>
  <si>
    <t>14/16</t>
  </si>
  <si>
    <t>4607109 98749 0</t>
  </si>
  <si>
    <t>Lilium Mystery Dream 1 NEW</t>
  </si>
  <si>
    <t>Lilium Mystery Dream 2 NEW</t>
  </si>
  <si>
    <t>MYSTERY DREAM</t>
  </si>
  <si>
    <t>МИСТЕРИ ДРИМ</t>
  </si>
  <si>
    <t>густомахровый зеленовато-кремовый с красным основанием у центра</t>
  </si>
  <si>
    <t>4607109 94688 6</t>
  </si>
  <si>
    <t>Lilium Mystery Sensation</t>
  </si>
  <si>
    <t>MYSTERY SENSATION</t>
  </si>
  <si>
    <t>МИСТЕРИ СЕНСЕЙШН</t>
  </si>
  <si>
    <t>Махровый, лепестки лаймового цвета (жёлто-зелёного) внутри тёмно-бордового, почти чёрного, постепенно раскрываются внутренние тёмные лепестки, преображая цветок. Без пыльцы, без запаха</t>
  </si>
  <si>
    <t>4607109 97110 9</t>
  </si>
  <si>
    <t>Lilium Noelle's Favorite NEW</t>
  </si>
  <si>
    <t>NOELLE'S FAVORITE</t>
  </si>
  <si>
    <t>НОЭЛЬС ФАВОРИТ</t>
  </si>
  <si>
    <t>махровый,нежно-розовый, белый центр, тёмно-красный крап.</t>
  </si>
  <si>
    <t>4607109 94690 9</t>
  </si>
  <si>
    <t>Lilium Spring Pink</t>
  </si>
  <si>
    <t>SPRING PINK</t>
  </si>
  <si>
    <t>СПРИНГ ПИНК</t>
  </si>
  <si>
    <t>розовый</t>
  </si>
  <si>
    <t>4607109 96376 0</t>
  </si>
  <si>
    <t>Lilium Strawberry Vanilla</t>
  </si>
  <si>
    <t>STRAWBERRY VANILLA</t>
  </si>
  <si>
    <t>СТРОБЕРРИ ВАНИЛЛА</t>
  </si>
  <si>
    <t>оранжево-красный, с жёлтым отливом в центре</t>
  </si>
  <si>
    <t>4607109 97113 0</t>
  </si>
  <si>
    <t>Lilium Sugar Twin NEW</t>
  </si>
  <si>
    <t>SUGAR TWIN (LA HYBRID)</t>
  </si>
  <si>
    <t>ШУГАР ТВИН</t>
  </si>
  <si>
    <t>НОВИНКА!  махровый, крупные цветки до 18см, белый с розоватыми кончиками</t>
  </si>
  <si>
    <t>4607109 94693 0</t>
  </si>
  <si>
    <t>L.A. Hybrids (longiflorum  x asiatic) / ЛА гибриды</t>
  </si>
  <si>
    <t>Lilium Albuflera</t>
  </si>
  <si>
    <t>ALBUFEIRA</t>
  </si>
  <si>
    <t>АЛЬБУФЕЙРА</t>
  </si>
  <si>
    <t xml:space="preserve">перламутрово-розовый с белым центром         </t>
  </si>
  <si>
    <t>4607109 98761 2</t>
  </si>
  <si>
    <t>Lilium Arcachon</t>
  </si>
  <si>
    <t>ARCACHON</t>
  </si>
  <si>
    <t>АРКАХОН</t>
  </si>
  <si>
    <t>белый</t>
  </si>
  <si>
    <t>4607109 97960 0</t>
  </si>
  <si>
    <t>Lilium Bach</t>
  </si>
  <si>
    <t>BACH</t>
  </si>
  <si>
    <t>БАХ</t>
  </si>
  <si>
    <t>4607109 96389 0</t>
  </si>
  <si>
    <t>Lilium Bright Diamond</t>
  </si>
  <si>
    <t>BRIGHT DIAMOND</t>
  </si>
  <si>
    <t>БРАЙТ ДИАМОНД</t>
  </si>
  <si>
    <t>4607109 96391 3</t>
  </si>
  <si>
    <t>Lilium Cecina NEW</t>
  </si>
  <si>
    <t>CECINA</t>
  </si>
  <si>
    <t>СЕСИНА</t>
  </si>
  <si>
    <t>насыщенный, ярко-розовый с белым центром</t>
  </si>
  <si>
    <t>4607109 98762 9</t>
  </si>
  <si>
    <t>Lilium Ceresa</t>
  </si>
  <si>
    <t>CERESA</t>
  </si>
  <si>
    <t>ЦЕРЕЗА</t>
  </si>
  <si>
    <t>ярко-алый</t>
  </si>
  <si>
    <t>4607109 97972 3</t>
  </si>
  <si>
    <t>Lilium Cigalon</t>
  </si>
  <si>
    <t>CIGALON</t>
  </si>
  <si>
    <t>ЦИГАЛОН</t>
  </si>
  <si>
    <t>Бордовый, очень глянцевый</t>
  </si>
  <si>
    <t>4607109 97125 3</t>
  </si>
  <si>
    <t>Lilium Couplet</t>
  </si>
  <si>
    <t>COUPLET</t>
  </si>
  <si>
    <t>КУПЛЕТ</t>
  </si>
  <si>
    <t>двухцветный; розовый с белым</t>
  </si>
  <si>
    <t>4607109 97964 8</t>
  </si>
  <si>
    <t>Lilium Courier</t>
  </si>
  <si>
    <t xml:space="preserve">COURIER </t>
  </si>
  <si>
    <t>КУРЬЕР</t>
  </si>
  <si>
    <t>белый, центр зеленоватый, тычинки коричневые</t>
  </si>
  <si>
    <t>4607109 96051 6</t>
  </si>
  <si>
    <t>Lilium El Divo</t>
  </si>
  <si>
    <t>EL DIVO</t>
  </si>
  <si>
    <t>ЭЛЬ ДИВО</t>
  </si>
  <si>
    <t>ярко-жёлтый</t>
  </si>
  <si>
    <t>4607109 97973 0</t>
  </si>
  <si>
    <t>Lilium Ercolano</t>
  </si>
  <si>
    <t>ERCOLANO</t>
  </si>
  <si>
    <t>ЭРКОЛАНО</t>
  </si>
  <si>
    <t>белый с зеленоватым оттенком к центру, тычинки коричневые</t>
  </si>
  <si>
    <t>4607109 96053 0</t>
  </si>
  <si>
    <t>Lilium Eyeliner</t>
  </si>
  <si>
    <t>EYELINER</t>
  </si>
  <si>
    <t>АЙЛИНЕР</t>
  </si>
  <si>
    <t xml:space="preserve">белый с черной обводкой по краям лепестков </t>
  </si>
  <si>
    <t>4607109 96258 9</t>
  </si>
  <si>
    <t>Lilium Opportunity NEW</t>
  </si>
  <si>
    <t>OPPORTUNITY</t>
  </si>
  <si>
    <t>ОППОРТУНИТИ</t>
  </si>
  <si>
    <t>малиновый, глянцевый</t>
  </si>
  <si>
    <t>4607109 94732 6</t>
  </si>
  <si>
    <t>Lilium Party Diamond</t>
  </si>
  <si>
    <t>PARTY DIAMOND</t>
  </si>
  <si>
    <t>ПАРТИ ДИАМОНД</t>
  </si>
  <si>
    <t>нежно-розовый с зеленоватым центром</t>
  </si>
  <si>
    <t>4607109 96396 8</t>
  </si>
  <si>
    <t>Lilium Samur</t>
  </si>
  <si>
    <t>SAMUR</t>
  </si>
  <si>
    <t>САМУР</t>
  </si>
  <si>
    <t>цвет фламинго, центр белый, тычинки оранжевые</t>
  </si>
  <si>
    <t>4607109 96068 4</t>
  </si>
  <si>
    <t>Lilium Sugar Diamond</t>
  </si>
  <si>
    <t>SUGAR DIAMOND</t>
  </si>
  <si>
    <t>ШУГАР ДИАМОНД</t>
  </si>
  <si>
    <t>нежно-сиреневый с белёсым центром</t>
  </si>
  <si>
    <t>4607109 96159 9</t>
  </si>
  <si>
    <t>Lilium White Sound NEW</t>
  </si>
  <si>
    <t>WHITE SOUND</t>
  </si>
  <si>
    <t>УАЙТ САУНД</t>
  </si>
  <si>
    <t>4607109 98766 7</t>
  </si>
  <si>
    <t>Lilium Yellow Diamond</t>
  </si>
  <si>
    <t>YELLOW DIAMOND</t>
  </si>
  <si>
    <t>ЙЕЛЛОУ ДИАМОНД</t>
  </si>
  <si>
    <t>лимонно-жёлтый с тёмном редким крапом в центре</t>
  </si>
  <si>
    <t>4607109 95942 8</t>
  </si>
  <si>
    <t>L.A. Hybrids POLLEN FREE / ЛА гибриды без пыльцы</t>
  </si>
  <si>
    <t>Lilium Coppers Crossing</t>
  </si>
  <si>
    <t>COPPERS CROSSING</t>
  </si>
  <si>
    <t>КУПЕРС КРОССИНГ</t>
  </si>
  <si>
    <t>оранжево-медный, генетически без пыльцы!</t>
  </si>
  <si>
    <t>4607109 97126 0</t>
  </si>
  <si>
    <t>Lilium Yellow Cocote</t>
  </si>
  <si>
    <t>YELLOW COCOTE</t>
  </si>
  <si>
    <t>ЙЕЛЛОУ КОКОТ</t>
  </si>
  <si>
    <t>желтый с черной обводкой по краям лепестков, генетически без пыльцы!</t>
  </si>
  <si>
    <t>4607109 96399 9</t>
  </si>
  <si>
    <t>Oriental Hybrids / Восточные гибриды / Махровые</t>
  </si>
  <si>
    <t>Lilium Magic Star</t>
  </si>
  <si>
    <t>MAGIC STAR</t>
  </si>
  <si>
    <t>МЭДЖИК СТАР</t>
  </si>
  <si>
    <t>ГУСТОМАХРОВЫЙ.  розовый с красной полосой по центру лепестка, красным редким крапом и белой кантом по краю лепестков</t>
  </si>
  <si>
    <t>4607109 97130 7</t>
  </si>
  <si>
    <t>Lilium Miss Lucy</t>
  </si>
  <si>
    <t>MISS LUCY</t>
  </si>
  <si>
    <t>МИСС ЛЮСИ</t>
  </si>
  <si>
    <t>МАХРОВЫЙ.  розово-белый, 100% махровый, более 18 лепестков в цветке, диам. 20см</t>
  </si>
  <si>
    <t>4607109 96198 8</t>
  </si>
  <si>
    <t>Lilium My Wedding</t>
  </si>
  <si>
    <t>MY WEDDING</t>
  </si>
  <si>
    <t>МАЙ ВЕДДИНГ</t>
  </si>
  <si>
    <t>МАХРОВЫЙ, белый, лёгкое гофре по краю лепестка</t>
  </si>
  <si>
    <t>4607109 94764 7</t>
  </si>
  <si>
    <t>Roselily Belonica 1 NEW</t>
  </si>
  <si>
    <t>Roselily Belonica 2</t>
  </si>
  <si>
    <t>ROSELILY® BELONICA</t>
  </si>
  <si>
    <t>ROSELILY® БЕЛОНИКА</t>
  </si>
  <si>
    <t>ГУСТОМАХРОВЫЙ нежнейший кремово-розовый с ярко-розовой полосой по центру лепестка, ароматный без пыльцы</t>
  </si>
  <si>
    <t>4607109 98770 4</t>
  </si>
  <si>
    <t>Roselily Fabiola</t>
  </si>
  <si>
    <t>ROSELILY® FABIOLA</t>
  </si>
  <si>
    <t>ROSELILY® ФАБИОЛА</t>
  </si>
  <si>
    <t>МАХРОВЫЙ перламутрово-розовый с белой каймой и розовым крапом, ароматный без пыльцы</t>
  </si>
  <si>
    <t>4607109 98775 9</t>
  </si>
  <si>
    <t>Roselily Natalia</t>
  </si>
  <si>
    <t>ROSELILY® NATALIA</t>
  </si>
  <si>
    <t>ROSELILY® НАТАЛИЯ</t>
  </si>
  <si>
    <t>МАХРОВЫЙ, розовый с белой каймой, ароматный без пыльцы</t>
  </si>
  <si>
    <t>4607109 94774 6</t>
  </si>
  <si>
    <t>Lilium Serene Angel</t>
  </si>
  <si>
    <t>SERENE ANGEL</t>
  </si>
  <si>
    <t>СЕРЕН ЭНДЖЕЛ</t>
  </si>
  <si>
    <t>ГУСТОМАХРОВЫЙ.  белый</t>
  </si>
  <si>
    <t>4607109 97132 1</t>
  </si>
  <si>
    <t>Lilium Soft Music</t>
  </si>
  <si>
    <t>SOFT MUSIC</t>
  </si>
  <si>
    <t>СОФТ МЬЮЗИК</t>
  </si>
  <si>
    <t>МАХРОВЫЙ. белый с нежно-розовым краем и желтоватой полосой по центру</t>
  </si>
  <si>
    <t>4607109 95197 2</t>
  </si>
  <si>
    <t>Oriental Hybrids / Восточные гибриды</t>
  </si>
  <si>
    <t>Lilium Acapulco</t>
  </si>
  <si>
    <t>ACAPULCO</t>
  </si>
  <si>
    <t>АКАПУЛЬКО</t>
  </si>
  <si>
    <t>ярко-розовый, с оранжевыми тычинками и крапом в центре, тёмно-розовыми лучами, легкое гофре</t>
  </si>
  <si>
    <t>4607109 96080 6</t>
  </si>
  <si>
    <t>Lilium Alma Ata</t>
  </si>
  <si>
    <t xml:space="preserve">ALMA ATA </t>
  </si>
  <si>
    <t>АЛМА АТА</t>
  </si>
  <si>
    <t>белый, с коричневыми тычинками, слегка волнистый край</t>
  </si>
  <si>
    <t>4607109 96082 0</t>
  </si>
  <si>
    <t>Lilium Anais Anais</t>
  </si>
  <si>
    <t>ANAIS ANAIS</t>
  </si>
  <si>
    <t>АНАИС АНАИС</t>
  </si>
  <si>
    <t>белый с желтыми полосами по центру лепестков, гофрированная</t>
  </si>
  <si>
    <t>4607109 96191 9</t>
  </si>
  <si>
    <t>Lilium Arena</t>
  </si>
  <si>
    <t>ARENA</t>
  </si>
  <si>
    <t>АРЕНА</t>
  </si>
  <si>
    <t>белый, с жёлто-красными полосками посередине лепестка, красный крап</t>
  </si>
  <si>
    <t>4607109 96084 4</t>
  </si>
  <si>
    <t>Lilium Aubade</t>
  </si>
  <si>
    <t>AUBADE</t>
  </si>
  <si>
    <t>ОБОД</t>
  </si>
  <si>
    <t>белый с желтыми полосами посередине и оранжевыми тычинками, гофре</t>
  </si>
  <si>
    <t>4607109 96085 1</t>
  </si>
  <si>
    <t>Lilium Auratum Gold Band</t>
  </si>
  <si>
    <t>AURATUM GOLD BAND</t>
  </si>
  <si>
    <t>АУР. ГОЛД БЕНД</t>
  </si>
  <si>
    <t>Крупный цветок белого цвета с желтой крупной полосой от сердцевины к концу, яркий крап, красно-коричневые пыльники, 25см</t>
  </si>
  <si>
    <t>4607109 96222 0</t>
  </si>
  <si>
    <t>Lilium Auratum Virginale</t>
  </si>
  <si>
    <t>AURATUM VIRGINALE</t>
  </si>
  <si>
    <t>АУР. ВИРЖДИНАЛЕ</t>
  </si>
  <si>
    <t>Крупный цветок белого цвета с желтой крупной полосой от сердцевины к концу, красно-коричневые пыльники, 25см</t>
  </si>
  <si>
    <t>4607109 96438 5</t>
  </si>
  <si>
    <t>Lilium Baccardi</t>
  </si>
  <si>
    <t>BACCARDI</t>
  </si>
  <si>
    <t>БАККАРДИ</t>
  </si>
  <si>
    <t>тёмно-красный, рубиновый с тёмным редким крапом и волнистым краем лепестка</t>
  </si>
  <si>
    <t>4607109 97133 8</t>
  </si>
  <si>
    <t>Lilium Barbados</t>
  </si>
  <si>
    <t>BARBADOS</t>
  </si>
  <si>
    <t>БАРБАДОС</t>
  </si>
  <si>
    <t>малиновый с белой каймой, желтым центром и крапом по всей длине лепестка, волнистый край</t>
  </si>
  <si>
    <t>4607109 96087 5</t>
  </si>
  <si>
    <t>Lilium Barracuda</t>
  </si>
  <si>
    <t>BARRACUDA</t>
  </si>
  <si>
    <t>БАРРАКУДА</t>
  </si>
  <si>
    <t xml:space="preserve">фиолетово-тёмно-розовый с ярко-фиолетовым частым  крапом по всей поверхности </t>
  </si>
  <si>
    <t>4607109 96404 0</t>
  </si>
  <si>
    <t>Lilium Brasilia</t>
  </si>
  <si>
    <t>BRASILIA</t>
  </si>
  <si>
    <t>БРАЗИЛИЯ</t>
  </si>
  <si>
    <t>белый, узкое фиолетовое обрамление, гофрированные, диам. 22см</t>
  </si>
  <si>
    <t>4607109 96192 6</t>
  </si>
  <si>
    <t>Lilium Break Dance</t>
  </si>
  <si>
    <t>BREAK DANCE</t>
  </si>
  <si>
    <t>БРЕК ДАНС</t>
  </si>
  <si>
    <t>лимонно-жёлтый с широкой белой каймой и коричневыми тычинками</t>
  </si>
  <si>
    <t>4607109 95953 4</t>
  </si>
  <si>
    <t>Lilium Bromley NEW</t>
  </si>
  <si>
    <t>BROMLEY</t>
  </si>
  <si>
    <t>БРОМЛИ</t>
  </si>
  <si>
    <t>карминно-розовый, 20см</t>
  </si>
  <si>
    <t>4607109 98771 1</t>
  </si>
  <si>
    <t>Lilium Circus NEW</t>
  </si>
  <si>
    <t>CIRCUS</t>
  </si>
  <si>
    <t>ЦИРКУС</t>
  </si>
  <si>
    <t>розовый с тёмно-розовым крапом, жёлто-зелёным центром и оранжевыми полосами вдоль лепестков, 22см</t>
  </si>
  <si>
    <t>4607109 98774 2</t>
  </si>
  <si>
    <t>Lilium Dark Romance NEW</t>
  </si>
  <si>
    <t>DARK ROMANCE</t>
  </si>
  <si>
    <t>ДАРК РОМАНС</t>
  </si>
  <si>
    <t>красный с тёмно-красным крапом, цветок Ø - 22см</t>
  </si>
  <si>
    <t>4607109 94753 1</t>
  </si>
  <si>
    <t>Lilium Deep Impact</t>
  </si>
  <si>
    <t>DEEP IMPACT</t>
  </si>
  <si>
    <t>ДИП ИМПАКТ</t>
  </si>
  <si>
    <t>малиново-красный с тёмным частым крапом по всему лепестку и с чётким белым контуром.</t>
  </si>
  <si>
    <t>4607109 95955 8</t>
  </si>
  <si>
    <t>Lilium Dizzy</t>
  </si>
  <si>
    <t>DIZZY</t>
  </si>
  <si>
    <t>ДИЗЗИ</t>
  </si>
  <si>
    <t>бледно-розовый с красными полосками в центре лепестков и красным крапом, тычинки оранжевые, гофре</t>
  </si>
  <si>
    <t>4607109 96094 3</t>
  </si>
  <si>
    <t>Lilium Excelsior</t>
  </si>
  <si>
    <t>EXCELSIOR</t>
  </si>
  <si>
    <t>ЭКСЕЛЬСИОР</t>
  </si>
  <si>
    <t>белый, с ярко-розовыми полосами и ярко-розовым крапом, центр-жёлтый</t>
  </si>
  <si>
    <t>4607109 96406 4</t>
  </si>
  <si>
    <t>Lilium Extravaganze</t>
  </si>
  <si>
    <t>EXTRAVAGANZE</t>
  </si>
  <si>
    <t>ЭКСТРАВАГАНЦА</t>
  </si>
  <si>
    <t>ОЧЕНЬ ЭФФЕКТНЫЕ крупные цветки, белые с многочисленным лиловым крапом и штрижками по всему лепестку</t>
  </si>
  <si>
    <t>4607109 96075 2</t>
  </si>
  <si>
    <t>Lilium Firebolt</t>
  </si>
  <si>
    <t>FIREBOLT</t>
  </si>
  <si>
    <t>ФАЙРБОЛТ</t>
  </si>
  <si>
    <t>тёмно-бордовый с чёрным отливом</t>
  </si>
  <si>
    <t>4607109 97999 0</t>
  </si>
  <si>
    <t>Lilium Gran Tourismo NEW</t>
  </si>
  <si>
    <t>GRAN TOURISMO</t>
  </si>
  <si>
    <t>ГРАН ТУРИЗМО</t>
  </si>
  <si>
    <t>ярко-красный,глянцевый, с жёлтым центром, 25см</t>
  </si>
  <si>
    <t>4607109 98776 6</t>
  </si>
  <si>
    <t>Lilium Hotline</t>
  </si>
  <si>
    <t>HOTLINE</t>
  </si>
  <si>
    <t>ХОТЛАЙН</t>
  </si>
  <si>
    <t>ОЧЕНЬ ЭФФЕКТНЫЕ крупные цветки с ярко выраженным темно-сиреневым обрамлением</t>
  </si>
  <si>
    <t>4607109 96137 7</t>
  </si>
  <si>
    <t>Lilium Hotspot</t>
  </si>
  <si>
    <t>HOTSPOT</t>
  </si>
  <si>
    <t>ХОСПОТ</t>
  </si>
  <si>
    <t>ОЧЕНЬ ЭФФЕКТНЫЕ белые цветки с красно-розовыми широкими лучами вдоль лепестка и крап</t>
  </si>
  <si>
    <t>4607109 96152 0</t>
  </si>
  <si>
    <t>Lilium Josephine</t>
  </si>
  <si>
    <t>JOSEPHINE</t>
  </si>
  <si>
    <t>ЖОЗЕФИНА</t>
  </si>
  <si>
    <t>нежно-сиреневый с лиловым крапом, лёгкое гофре</t>
  </si>
  <si>
    <t>4607109 97984 6</t>
  </si>
  <si>
    <t>Lilium Kenosha NEW</t>
  </si>
  <si>
    <t>KENOSHA</t>
  </si>
  <si>
    <t>КЕНОША</t>
  </si>
  <si>
    <t>рубиновый, глянцевый, цветок Ø - 25см</t>
  </si>
  <si>
    <t>4607109 94761 6</t>
  </si>
  <si>
    <t>Lilium Lake Carey</t>
  </si>
  <si>
    <t>LAKE CAREY</t>
  </si>
  <si>
    <t>ЛЕЙК КЭРИ</t>
  </si>
  <si>
    <t>малиновый с темно-пурпурными полосами по лепесткам, белая узкая кайма, 25см</t>
  </si>
  <si>
    <t>4607109 96197 1</t>
  </si>
  <si>
    <t>Lilium Lake Michigan</t>
  </si>
  <si>
    <t>LAKE MICHIGAN</t>
  </si>
  <si>
    <t>ЛЕЙК МИЧИГАН</t>
  </si>
  <si>
    <t>светло-сиреневый, белый в центре, лёгкое гофре</t>
  </si>
  <si>
    <t>4607109 96408 8</t>
  </si>
  <si>
    <t>Lilium Marco Polo</t>
  </si>
  <si>
    <t>MARCO POLO</t>
  </si>
  <si>
    <t>МАРКО ПОЛО</t>
  </si>
  <si>
    <t>розовато-белый с редким крапом и оранжевыми тычинками, гофре по краю</t>
  </si>
  <si>
    <t>4607109 96098 1</t>
  </si>
  <si>
    <t>Lilium Marlon NEW</t>
  </si>
  <si>
    <t>MARLON</t>
  </si>
  <si>
    <t>МАРЛОН</t>
  </si>
  <si>
    <t>насыщенно-розовый, ровный цвет с тонкой белой каймой, 22см</t>
  </si>
  <si>
    <t>4607109 98778 0</t>
  </si>
  <si>
    <t>Lilium Muscadet</t>
  </si>
  <si>
    <t>MUSCADET</t>
  </si>
  <si>
    <t>МУСКАДЕТ</t>
  </si>
  <si>
    <t>белый, с легким гофре, посередине лепестков малиновые стрелки и крап</t>
  </si>
  <si>
    <t>4607109 96101 8</t>
  </si>
  <si>
    <t>Lilium Nova Zembla NEW</t>
  </si>
  <si>
    <t>NOVA ZEMBLA</t>
  </si>
  <si>
    <t>НОВА ЗЕМБЛА</t>
  </si>
  <si>
    <t>белый, с чуть заметным розовым напылением по краю лепестков</t>
  </si>
  <si>
    <t>4607109 94765 4</t>
  </si>
  <si>
    <t>Lilium Pinn Up</t>
  </si>
  <si>
    <t>PINN UP</t>
  </si>
  <si>
    <t>ПИНН АП</t>
  </si>
  <si>
    <t>ОЧЕНЬ КРУПНЫЙ розовый с белым центром и белым крапом, слегка волнистый край</t>
  </si>
  <si>
    <t>4607109 97138 3</t>
  </si>
  <si>
    <t>Lilium Playtime</t>
  </si>
  <si>
    <t>PLAYTIME</t>
  </si>
  <si>
    <t>ПЛЕЙТАЙМ</t>
  </si>
  <si>
    <t xml:space="preserve">ОЧЕНЬ ЭФФЕКТНЫЕ белые цветки с двух- цветными широкими лучами вдоль лепестка желтого к центру и красно-розового цвета к кончикам лепестка, темно-красный крап </t>
  </si>
  <si>
    <t>4607109 96184 1</t>
  </si>
  <si>
    <t>Lilium Siberia</t>
  </si>
  <si>
    <t>SIBERIA</t>
  </si>
  <si>
    <t>СИБИРЬ</t>
  </si>
  <si>
    <t>белый, тычинки ярко-оранжевые, легкое гофре по краю</t>
  </si>
  <si>
    <t>4607109 96107 0</t>
  </si>
  <si>
    <t>Lilium Stargazer</t>
  </si>
  <si>
    <t>STARGAZER</t>
  </si>
  <si>
    <t>СТАРГЕЙЗЕР</t>
  </si>
  <si>
    <t>малиново-красный с белой каймой и темным крапом по всей длине лепестков</t>
  </si>
  <si>
    <t>4607109 96112 4</t>
  </si>
  <si>
    <t>Lilium Sumatra</t>
  </si>
  <si>
    <t>SUMATRA</t>
  </si>
  <si>
    <t>СУМАТРА</t>
  </si>
  <si>
    <t>пурпурно-красный, белая кайма, гофрированные лепестки, крап, 25-30см</t>
  </si>
  <si>
    <t>4607109 96205 3</t>
  </si>
  <si>
    <t>Lilium Suncatcher</t>
  </si>
  <si>
    <t>SUNCATCHER</t>
  </si>
  <si>
    <t>САНКЕТЧЕР</t>
  </si>
  <si>
    <t>лимонно-жёлтый с белой каймой</t>
  </si>
  <si>
    <t>4607109 96029 5</t>
  </si>
  <si>
    <t>Lilium The Edge</t>
  </si>
  <si>
    <t>THE EDGE</t>
  </si>
  <si>
    <t>ЗЕ ЭДЖ</t>
  </si>
  <si>
    <t>чисто-белый с ярко-розовым краем</t>
  </si>
  <si>
    <t>4607109 97985 3</t>
  </si>
  <si>
    <t>Lilium Tiger Edition</t>
  </si>
  <si>
    <t>TIGER EDITION</t>
  </si>
  <si>
    <t>ТАЙГЕР ЭДИШН</t>
  </si>
  <si>
    <t>светло-розовый с красными продольными полосами, по всему лепестку штрихи, оранжевые тычинки</t>
  </si>
  <si>
    <t>4607109 95965 7</t>
  </si>
  <si>
    <t>Lilium Tigerwoods</t>
  </si>
  <si>
    <t>TIGERWOODS</t>
  </si>
  <si>
    <t>ТАЙГЕРВУДС</t>
  </si>
  <si>
    <t>белый, с ярко-малиновыми пососами и ярко-малиновым крапом по всей поверхности</t>
  </si>
  <si>
    <t>4607109 96415 6</t>
  </si>
  <si>
    <t>Longiflorum / Длинноцветковые гибриды</t>
  </si>
  <si>
    <t>Lilium Concordia NEW</t>
  </si>
  <si>
    <t>CONCORDIA</t>
  </si>
  <si>
    <t>КОНКОРДИЯ</t>
  </si>
  <si>
    <t>белый с желтоватым центром, оранжевые тычинки</t>
  </si>
  <si>
    <t>4607109 94744 9</t>
  </si>
  <si>
    <t>Lilium Cyrano</t>
  </si>
  <si>
    <t>CYRANO</t>
  </si>
  <si>
    <t>ЦИРАНО</t>
  </si>
  <si>
    <t>белый с большим пурпурным пятном</t>
  </si>
  <si>
    <t>4607109 96763 8</t>
  </si>
  <si>
    <t>Lilium Elegant Lady</t>
  </si>
  <si>
    <t>ELEGANT LADY</t>
  </si>
  <si>
    <t>ЭЛЕГАНТ ЛЕДИ</t>
  </si>
  <si>
    <t>4607109 96189 6</t>
  </si>
  <si>
    <t>Lilium Miyabi</t>
  </si>
  <si>
    <t>MIYABI</t>
  </si>
  <si>
    <t>МИЯБИ</t>
  </si>
  <si>
    <t>яркий сиренево-розовый</t>
  </si>
  <si>
    <t>4607109 96018 9</t>
  </si>
  <si>
    <t>Lilium What's Up</t>
  </si>
  <si>
    <t>WHAT'S UP</t>
  </si>
  <si>
    <t>УОТС АП</t>
  </si>
  <si>
    <t>4607109 97975 4</t>
  </si>
  <si>
    <t>Lilium White Elegance</t>
  </si>
  <si>
    <t>WHITE ELEGANCE</t>
  </si>
  <si>
    <t>УАЙТ ЭЛЕГАНС</t>
  </si>
  <si>
    <t>белый, со слегка зеленоватым оттенком, центр салатовый, тычинки желтые</t>
  </si>
  <si>
    <t>4607109 96078 3</t>
  </si>
  <si>
    <t>Lilium White Heaven</t>
  </si>
  <si>
    <t>WHITE HEAVEN</t>
  </si>
  <si>
    <t>УАЙТ ХЕВЕН</t>
  </si>
  <si>
    <t>белый, тычинки желто-оранжевые, центр светло-зеленый</t>
  </si>
  <si>
    <t>4607109 96079 0</t>
  </si>
  <si>
    <t>Lilium White Walhalla</t>
  </si>
  <si>
    <t>WHITE WALHALLA</t>
  </si>
  <si>
    <t>УАЙТ ВАЛХАЛЛА</t>
  </si>
  <si>
    <t>белый, жёлтые тычинки</t>
  </si>
  <si>
    <t>4607109 97145 1</t>
  </si>
  <si>
    <t>L.N.O.  Гибриды (longiflorum x nepalense x oriental) НОВИНКА!</t>
  </si>
  <si>
    <t>Lilium Kushi Maya 1 NEW</t>
  </si>
  <si>
    <t>Lilium Kushi Maya 2 NEW</t>
  </si>
  <si>
    <t xml:space="preserve">KUSHI-MAYA </t>
  </si>
  <si>
    <t>КУШИ-МАЙА</t>
  </si>
  <si>
    <t>НОВИНКА СЕЛЕКЦИИ! белый с обширным пурпурно-бордовым пятном в центре</t>
  </si>
  <si>
    <t>4607109 94737 1</t>
  </si>
  <si>
    <t>L.L.  Гибриды (longiflorum x lankongense) НОВИНКА!</t>
  </si>
  <si>
    <t>Lilium Lankon NEW</t>
  </si>
  <si>
    <t>LANKON</t>
  </si>
  <si>
    <t>ЛАНКОН</t>
  </si>
  <si>
    <t>НОВИНКА! Форма цветка - пониклая, светло-розовый с частым крапом по всем лепесткам</t>
  </si>
  <si>
    <t>4607109 98768 1</t>
  </si>
  <si>
    <t>L.O. Longiflorum Type / LOL - гибриды</t>
  </si>
  <si>
    <t>Lilium Bellsong</t>
  </si>
  <si>
    <t>BELLSONG</t>
  </si>
  <si>
    <t>БЕЛЛСОНГ</t>
  </si>
  <si>
    <t>ОЧЕНЬ КРУПНЫЙ нежнейший розовый</t>
  </si>
  <si>
    <t>4607109 97146 8</t>
  </si>
  <si>
    <t>Lilium Dolcetto</t>
  </si>
  <si>
    <t>DOLCETTO</t>
  </si>
  <si>
    <t>ДОЛЬЧЕТТО</t>
  </si>
  <si>
    <t>перламутрово-розовый с коричневыми тычинками</t>
  </si>
  <si>
    <t>4607109 96400 2</t>
  </si>
  <si>
    <t>Lilium Global Arena NEW</t>
  </si>
  <si>
    <t>GLOBAL ARENA</t>
  </si>
  <si>
    <t>ГЛОБАЛ АРЕНА</t>
  </si>
  <si>
    <t>белый с желтым горлом</t>
  </si>
  <si>
    <t>&gt;150</t>
  </si>
  <si>
    <t>4607109 94738 8</t>
  </si>
  <si>
    <t>Lilium Global Beauty NEW</t>
  </si>
  <si>
    <t>GLOBAL BEAUTY</t>
  </si>
  <si>
    <t>ГЛОБАЛ БЬЮТИ</t>
  </si>
  <si>
    <t>белый с зеленоватым горлом</t>
  </si>
  <si>
    <t>4607109 94739 5</t>
  </si>
  <si>
    <t>Lilium Global Village NEW</t>
  </si>
  <si>
    <t>GLOBAL VILLAGE</t>
  </si>
  <si>
    <t>ГЛОБАЛ ВИЛЛИДЖ</t>
  </si>
  <si>
    <t>белый с зеленоватым центром</t>
  </si>
  <si>
    <t>4607109 94742 5</t>
  </si>
  <si>
    <t>Lilium Illusive</t>
  </si>
  <si>
    <t>Lilium Illusive 1</t>
  </si>
  <si>
    <t>ILLUSIVE</t>
  </si>
  <si>
    <t>ИЛЛЮЗИВ</t>
  </si>
  <si>
    <t>белый, соцветия направлены вверх</t>
  </si>
  <si>
    <t>4607109 97974 7</t>
  </si>
  <si>
    <t>Lilium Pink Heaven</t>
  </si>
  <si>
    <t>PINK HEAVEN</t>
  </si>
  <si>
    <t>ПИНК ХЕВЕН</t>
  </si>
  <si>
    <t>ровный нежно-розовый с переходом в темно-розовый  к центру. Очень крупные</t>
  </si>
  <si>
    <t>4607109 96207 7</t>
  </si>
  <si>
    <t>Lilium Prince Promise</t>
  </si>
  <si>
    <t>PRINCE PROMISE</t>
  </si>
  <si>
    <t>ПРИНС ПРОМИС</t>
  </si>
  <si>
    <t>перламутрово-розовый, светло-розовый к кончикам лепестков</t>
  </si>
  <si>
    <t>4607109 96261 9</t>
  </si>
  <si>
    <t>Lilium Triumphator</t>
  </si>
  <si>
    <t>TRIUMPHATOR</t>
  </si>
  <si>
    <t>ТРИУМФАТОР</t>
  </si>
  <si>
    <t>кремово-белый, сердцевина темно-розовая</t>
  </si>
  <si>
    <t>4607109 96122 3</t>
  </si>
  <si>
    <t>Lilium White Triumphator</t>
  </si>
  <si>
    <t>WHITE TRIUMPHATOR</t>
  </si>
  <si>
    <t>УАЙТ 
ТРИУМФАТОР</t>
  </si>
  <si>
    <t>белый с зеленовато-жёлтым центром</t>
  </si>
  <si>
    <t>4607109 96117 9</t>
  </si>
  <si>
    <t>L.O. Oriental Type / LOO - гибриды</t>
  </si>
  <si>
    <t>Lilium Bright Brilliant</t>
  </si>
  <si>
    <t>BRIGHT BRILIANT</t>
  </si>
  <si>
    <t>БРАЙТ БРИЛЛИАНТ</t>
  </si>
  <si>
    <t>белые, очень крупные цветки диам. до 35-40 см</t>
  </si>
  <si>
    <t>4607109 96123 0</t>
  </si>
  <si>
    <t>Lilium Eagle</t>
  </si>
  <si>
    <t>EAGLE</t>
  </si>
  <si>
    <t>ИГЛ</t>
  </si>
  <si>
    <t>белый, с ярко-розовым крупным крапом</t>
  </si>
  <si>
    <t>4607109 96402 6</t>
  </si>
  <si>
    <t>Lilium Faith</t>
  </si>
  <si>
    <t>FAITH</t>
  </si>
  <si>
    <t>ФЕЙТ</t>
  </si>
  <si>
    <t>сиренево-розовый</t>
  </si>
  <si>
    <t>4607109 95975 6</t>
  </si>
  <si>
    <t>Lilium Forlana</t>
  </si>
  <si>
    <t>FORLANA</t>
  </si>
  <si>
    <t>ФОРЛАНА</t>
  </si>
  <si>
    <t>нежно-розовый с переходом в белый</t>
  </si>
  <si>
    <t>4607109 95976 3</t>
  </si>
  <si>
    <t>Lilium Nuance</t>
  </si>
  <si>
    <t xml:space="preserve">NUANCE </t>
  </si>
  <si>
    <t>НЮАНС</t>
  </si>
  <si>
    <t>белый с розовыми стрелками и крапом</t>
  </si>
  <si>
    <t>4607109 96492 7</t>
  </si>
  <si>
    <t>Lilium White Triumph</t>
  </si>
  <si>
    <t>WHITE TRIUMPH</t>
  </si>
  <si>
    <t>УАЙТ ТРИУМФ</t>
  </si>
  <si>
    <t>белый с зелёным центром</t>
  </si>
  <si>
    <t>4607109 96401 9</t>
  </si>
  <si>
    <t>OA Hybrids ( Oriental x Asiatic ) / OA - гибриды</t>
  </si>
  <si>
    <t>Lilium Cocopa</t>
  </si>
  <si>
    <t>COCOPA</t>
  </si>
  <si>
    <t>КОКОПА</t>
  </si>
  <si>
    <t>красно-розовый с тёмным напылением в сердцевине</t>
  </si>
  <si>
    <t>4607109 97977 8</t>
  </si>
  <si>
    <t>Lilium Sunny Crown</t>
  </si>
  <si>
    <t>SUNNY CROWN</t>
  </si>
  <si>
    <t>САННИ КРАУН</t>
  </si>
  <si>
    <t>светло-желтый, от сердцевины ярко-розовые стреловидные мазки</t>
  </si>
  <si>
    <t>4607109 96209 1</t>
  </si>
  <si>
    <t>Lilium Yellow Power NEW</t>
  </si>
  <si>
    <t>YELLOW POWER (AOA)</t>
  </si>
  <si>
    <t>ЙЕЛЛОУ ПАУЭР</t>
  </si>
  <si>
    <t>ванильно-жёлтый</t>
  </si>
  <si>
    <t>4607109 94748 7</t>
  </si>
  <si>
    <t>ОТ Hybrids ( Oriental x Trumpet ) / ОТ гибриды</t>
  </si>
  <si>
    <t>Lilium Anastasia</t>
  </si>
  <si>
    <t>ANASTASIA</t>
  </si>
  <si>
    <t>АНАСТАСИЯ</t>
  </si>
  <si>
    <t xml:space="preserve">белый на кончиках и в центре,  нежно-розовый от центра до середины лепестка, редкий крап </t>
  </si>
  <si>
    <t>4607109 96422 4</t>
  </si>
  <si>
    <t>Lilium Baywatch</t>
  </si>
  <si>
    <t>BAYWATCH</t>
  </si>
  <si>
    <t>БЭЙУОТЧ</t>
  </si>
  <si>
    <t>жемчужно-розовый с белым кантом и желтоватым центром</t>
  </si>
  <si>
    <t>4607109 96091 2</t>
  </si>
  <si>
    <t>Lilium Beverlys Dream</t>
  </si>
  <si>
    <t>BEVERLY'S DREAM</t>
  </si>
  <si>
    <t>БЕВЕРЛИ ДРИМ</t>
  </si>
  <si>
    <t xml:space="preserve">белый, винно-красный, звездообразный от центра до середины лепестка </t>
  </si>
  <si>
    <t>4607109 96424 8</t>
  </si>
  <si>
    <t>Lilium Bonbini</t>
  </si>
  <si>
    <t>BONBINI</t>
  </si>
  <si>
    <t>БОНБИНИ</t>
  </si>
  <si>
    <t>белый с розовыми стрелками и жёлтым центром</t>
  </si>
  <si>
    <t>4607109 96139 1</t>
  </si>
  <si>
    <t>Lilium Boogie Woogie</t>
  </si>
  <si>
    <t>BOOGIE VOOGIE</t>
  </si>
  <si>
    <t>БУГИ ВУГИ</t>
  </si>
  <si>
    <t>кремовый, с сиреневым окаймлением, крупные цветки</t>
  </si>
  <si>
    <t>4607109 96210 7</t>
  </si>
  <si>
    <t>Lilium Conca D'or</t>
  </si>
  <si>
    <t>CONCA D'OR</t>
  </si>
  <si>
    <t>КОНКА Д Ор</t>
  </si>
  <si>
    <t>лимонно-жёлтый с чёрными тычинками</t>
  </si>
  <si>
    <t>4607109 97151 2</t>
  </si>
  <si>
    <t>Lilium Dolce &amp; Gabbana NEW</t>
  </si>
  <si>
    <t>DOLCE &amp; GABBANA</t>
  </si>
  <si>
    <t>ДОЛЧЕ ЭНД ГАББАНА</t>
  </si>
  <si>
    <t>светло-розовый с тёмно-малиновыми стрелками от центра</t>
  </si>
  <si>
    <t>4607109 94794 4</t>
  </si>
  <si>
    <t>Lilium Eastern Moon NEW</t>
  </si>
  <si>
    <t>EASTERN MOON</t>
  </si>
  <si>
    <t>ИСТЕРН МУН</t>
  </si>
  <si>
    <t>белый с нежно-розовым напылением</t>
  </si>
  <si>
    <t>4607109 94796 8</t>
  </si>
  <si>
    <t>Lilium Elusive</t>
  </si>
  <si>
    <t>ELUSIVE</t>
  </si>
  <si>
    <t>ЭЛЮЗИВ</t>
  </si>
  <si>
    <t>лососево-розовый с жёлтым центром и белым контуром, гофре</t>
  </si>
  <si>
    <t>4607109 95993 0</t>
  </si>
  <si>
    <t>Lilium Empoli NEW</t>
  </si>
  <si>
    <t>EMPOLI</t>
  </si>
  <si>
    <t>ЭМПОЛИ</t>
  </si>
  <si>
    <t>кумачево-красный с жёлтой сердцевинкой</t>
  </si>
  <si>
    <t>4607109 94797 5</t>
  </si>
  <si>
    <t>Lilium Esta Bonita NEW</t>
  </si>
  <si>
    <t>ESTA BONITA</t>
  </si>
  <si>
    <t>ЭСТА БОНИТА</t>
  </si>
  <si>
    <t>4607109 94799 9</t>
  </si>
  <si>
    <t>Lilium Flavia</t>
  </si>
  <si>
    <t>FLAVIA</t>
  </si>
  <si>
    <t>ФЛАВИЯ</t>
  </si>
  <si>
    <t>ярко-жёлтый с винно-красным обширным пятном и жёлтым центром, 23см</t>
  </si>
  <si>
    <t>4607109 98784 1</t>
  </si>
  <si>
    <t>Lilium Forever NEW</t>
  </si>
  <si>
    <t>FOREVER</t>
  </si>
  <si>
    <t>ФОРЕВЕ</t>
  </si>
  <si>
    <t>4607109 94801 9</t>
  </si>
  <si>
    <t>Lilium Garden Affair</t>
  </si>
  <si>
    <t>GARDEN AFFAIR</t>
  </si>
  <si>
    <t>ГАРДЕН ЭФФЕЭР</t>
  </si>
  <si>
    <t>белый с медово-жёлтым центром и тёмно-розовой полосой по тыльной стороне лепестка, на 3 год выростает до 2,2 м и дает до 30 очень крупных соцветий</t>
  </si>
  <si>
    <t>4607109 95978 7</t>
  </si>
  <si>
    <t>Lilium Gauch NEW</t>
  </si>
  <si>
    <t>GAUCH</t>
  </si>
  <si>
    <t>ГАУШ</t>
  </si>
  <si>
    <t>белый с малиновыми стрелками от центра</t>
  </si>
  <si>
    <t>4607109 94803 3</t>
  </si>
  <si>
    <t>Lilium Holland Beauty</t>
  </si>
  <si>
    <t>HOLLAND BEAUTY</t>
  </si>
  <si>
    <t>ХОЛЛАНД БЬЮТИ</t>
  </si>
  <si>
    <t>малиновые лепестки с кремовой каймой</t>
  </si>
  <si>
    <t>4607109 96213 8</t>
  </si>
  <si>
    <t>Lilium Hypnose</t>
  </si>
  <si>
    <t>HYPNOSE</t>
  </si>
  <si>
    <t>ГИПНОЗ</t>
  </si>
  <si>
    <t>белый с желтоватым центром</t>
  </si>
  <si>
    <t>4607109 95979 4</t>
  </si>
  <si>
    <t>Lilium Judith Saffigna</t>
  </si>
  <si>
    <t>JUDITH SAFFIGNA</t>
  </si>
  <si>
    <t>ДЖУДИТ САФФИНЬЯ</t>
  </si>
  <si>
    <t>малиново-бордовый с белыми кончиками и белой каймой, 22+</t>
  </si>
  <si>
    <t>4607109 98785 8</t>
  </si>
  <si>
    <t>Lilium Kiss Of Fire</t>
  </si>
  <si>
    <t>KISS OF FIRE</t>
  </si>
  <si>
    <t>КИСС ОФ ФАЙР</t>
  </si>
  <si>
    <t>алый</t>
  </si>
  <si>
    <t>4607109 97150 5</t>
  </si>
  <si>
    <t>Lilium Lavon</t>
  </si>
  <si>
    <t>LAVON</t>
  </si>
  <si>
    <t>ЛАВОН</t>
  </si>
  <si>
    <t>жёлтый с красными полосками от центра до 2/3 лепестка</t>
  </si>
  <si>
    <t>4607109 96429 3</t>
  </si>
  <si>
    <t>Lilium Lesley Woodriff</t>
  </si>
  <si>
    <t>LESLEY WOODRIFF</t>
  </si>
  <si>
    <t>ЛЕСЛИ ВУДРИФ</t>
  </si>
  <si>
    <t>бордовый с белыми кончиками и жёлто-зелёной сердцевиной</t>
  </si>
  <si>
    <t>4607109 95982 4</t>
  </si>
  <si>
    <t>Lilium Maldano NEW</t>
  </si>
  <si>
    <t>MALDANO</t>
  </si>
  <si>
    <t>МАЛЬДАНО</t>
  </si>
  <si>
    <t>розовый с сиреневым оттенком</t>
  </si>
  <si>
    <t>4607109 94809 5</t>
  </si>
  <si>
    <t>Lilium Manissa</t>
  </si>
  <si>
    <t>MANISSA</t>
  </si>
  <si>
    <t>МАНИССА</t>
  </si>
  <si>
    <t>белый с жёлтым центром и жёлтыми полосами до 2/3 лепестка</t>
  </si>
  <si>
    <t>4607109 96430 9</t>
  </si>
  <si>
    <t>Lilium Miss Feya</t>
  </si>
  <si>
    <t>MISS FEYA</t>
  </si>
  <si>
    <t>МИСС ФЕЯ</t>
  </si>
  <si>
    <t>тёмно-красный с тёмным крапом и белой тонкой каймой по краю</t>
  </si>
  <si>
    <t>4607109 96431 6</t>
  </si>
  <si>
    <t>Lilium Miss Lily</t>
  </si>
  <si>
    <t>MISS LILY</t>
  </si>
  <si>
    <t>МИСС ЛИЛИ</t>
  </si>
  <si>
    <t>белый, винно-красный от центра до середины лепестка</t>
  </si>
  <si>
    <t>4607109 96432 3</t>
  </si>
  <si>
    <t>Lilium Mister Cas NEW</t>
  </si>
  <si>
    <t>MISTER CAS</t>
  </si>
  <si>
    <t>МИСТЕР КАС</t>
  </si>
  <si>
    <t>бледно-жёлтый, с медово-жёлтым центром и тёмно-красными штрижками ближе к центру</t>
  </si>
  <si>
    <t>4607109 98786 5</t>
  </si>
  <si>
    <t>Lilium Mister Right NEW</t>
  </si>
  <si>
    <t>MISTER RIGHT</t>
  </si>
  <si>
    <t>МИСТЕР РАЙТ</t>
  </si>
  <si>
    <t>белый с бордовым обширным пятном жёлтым напылением ближе к центру</t>
  </si>
  <si>
    <t>4607109 94812 5</t>
  </si>
  <si>
    <t>Lilium Montego Bay</t>
  </si>
  <si>
    <t>MONTEGO BAY</t>
  </si>
  <si>
    <t>МОНТЕГО БЭЙ</t>
  </si>
  <si>
    <t>кремово-жёлтый с винно-красными мазками по центру лепестка, на 3 год выростает до 2,2 м и дает до 30 очень крупных соцветий</t>
  </si>
  <si>
    <t>4607109 95983 1</t>
  </si>
  <si>
    <t>Lilium Myth</t>
  </si>
  <si>
    <t>MYTH</t>
  </si>
  <si>
    <t>МИФ</t>
  </si>
  <si>
    <t>ярко-розовый с зелёной серединкой</t>
  </si>
  <si>
    <t>4607109 98016 3</t>
  </si>
  <si>
    <t>Lilium Olympic Flame</t>
  </si>
  <si>
    <t>OLYMPIC FLAME</t>
  </si>
  <si>
    <t>ОЛИМПИК ФЛЕЙМ</t>
  </si>
  <si>
    <t>розовато-кремовый с ярко-красным центром и жёлтой сердцевиной</t>
  </si>
  <si>
    <t>4607109 97153 6</t>
  </si>
  <si>
    <t>Lilium On Stage</t>
  </si>
  <si>
    <t>ON STAGE</t>
  </si>
  <si>
    <t>ОН СТЕЙДЖ</t>
  </si>
  <si>
    <t>ярко-розовый, с небольшой желтой серцевинкой, на 3 год выростает до 2,2 м и дает до 30 очень крупных соцветий</t>
  </si>
  <si>
    <t>4607109 95984 8</t>
  </si>
  <si>
    <t>Lilium Palazzo NEW</t>
  </si>
  <si>
    <t>PALAZZO</t>
  </si>
  <si>
    <t>ПАЛАЦЦО</t>
  </si>
  <si>
    <t xml:space="preserve"> малиново-красный</t>
  </si>
  <si>
    <t>16/18</t>
  </si>
  <si>
    <t>4607109 98788 9</t>
  </si>
  <si>
    <t>Lilium Passion Moon NEW</t>
  </si>
  <si>
    <t>PASSION MOON</t>
  </si>
  <si>
    <t>ПАШШН МУН</t>
  </si>
  <si>
    <t>кремовый с пурпурным обширным пятном в центре и жёлтым напылением</t>
  </si>
  <si>
    <t>4607109 94814 9</t>
  </si>
  <si>
    <t>Lilium Pink Palace</t>
  </si>
  <si>
    <t>PINK PALACE</t>
  </si>
  <si>
    <t>ПИНК ПАЛАС</t>
  </si>
  <si>
    <t>пелрамутрово-розовый, центр белый</t>
  </si>
  <si>
    <t>4607109 97154 3</t>
  </si>
  <si>
    <t>Lilium Pretty Women</t>
  </si>
  <si>
    <t>PRETTY WOMEN</t>
  </si>
  <si>
    <t>ПРИТТИ ВУМЕН</t>
  </si>
  <si>
    <t>кремовый с розовым к центру, ОЧЕНЬ Крупный цветок</t>
  </si>
  <si>
    <t>4607109 97155 0</t>
  </si>
  <si>
    <t>Lilium Provecho NEW</t>
  </si>
  <si>
    <t>PROVECHO</t>
  </si>
  <si>
    <t>ПРОВЕЧО</t>
  </si>
  <si>
    <t>светло-розовый с ярко-розовыми линиями по центру лепестков</t>
  </si>
  <si>
    <t>4607109 94816 3</t>
  </si>
  <si>
    <t>Lilium Purple King</t>
  </si>
  <si>
    <t>PURPLE KING</t>
  </si>
  <si>
    <t>ПУРПЛ КИНГ</t>
  </si>
  <si>
    <t>сиренево-розовый с насыщенно-розовым центром и исходящими из сердцевины до середины лепестка лучами</t>
  </si>
  <si>
    <t>4607109 96127 8</t>
  </si>
  <si>
    <t>Lilium Purple Lady</t>
  </si>
  <si>
    <t>PURPLE LADY</t>
  </si>
  <si>
    <t>ПУРПЛ ЛЕДИ</t>
  </si>
  <si>
    <t>4607109 97156 7</t>
  </si>
  <si>
    <t>Lilium Purple Prince</t>
  </si>
  <si>
    <t>PURPLE PRINCE</t>
  </si>
  <si>
    <t>ПУРПЛ ПРИНС</t>
  </si>
  <si>
    <t>бордовый, глянцевый, на 3 год выростает до 2,2 м и дает до 30 очень крупных соцветий</t>
  </si>
  <si>
    <t>4607109 96104 9</t>
  </si>
  <si>
    <t>Lilium Red Dutch</t>
  </si>
  <si>
    <t>RED DUTCH</t>
  </si>
  <si>
    <t>РЕД ДАТЧ</t>
  </si>
  <si>
    <t xml:space="preserve">винно-красный от центра на две трети лепестка, кончики ярко-желтые </t>
  </si>
  <si>
    <t>4607109 96128 5</t>
  </si>
  <si>
    <t>Lilium Red Heart</t>
  </si>
  <si>
    <t>RED HEART</t>
  </si>
  <si>
    <t>РЕД ХЕРТ</t>
  </si>
  <si>
    <t>винно-бордовый</t>
  </si>
  <si>
    <t>4607109 98021 7</t>
  </si>
  <si>
    <t>Lilium Robert Griesbach</t>
  </si>
  <si>
    <t>ROBERT GRIESBACH</t>
  </si>
  <si>
    <t>РОБЕРТ ГРИЗБАХ</t>
  </si>
  <si>
    <t>белый с винно-красным обширным пятном и жёлто-зелёным центром</t>
  </si>
  <si>
    <t>4607109 96187 2</t>
  </si>
  <si>
    <t>Lilium Robert Swanson</t>
  </si>
  <si>
    <t>ROBERT SWANSON</t>
  </si>
  <si>
    <t>РОБЕРТ СУОНСОН</t>
  </si>
  <si>
    <t>кремово-жёлтый, рубиновый от центра до 2/3 лепестка</t>
  </si>
  <si>
    <t>4607109 96434 7</t>
  </si>
  <si>
    <t>Lilium Robina</t>
  </si>
  <si>
    <t>ROBINA</t>
  </si>
  <si>
    <t>РОБИНА</t>
  </si>
  <si>
    <t>рубиновый, с небольшим желтым центром</t>
  </si>
  <si>
    <t>4607109 96160 5</t>
  </si>
  <si>
    <t>Lilium Rocelli NEW</t>
  </si>
  <si>
    <t>ROCELLI</t>
  </si>
  <si>
    <t>РОЧЕЛЛИ</t>
  </si>
  <si>
    <t>нежнейший розовый с белым кантом</t>
  </si>
  <si>
    <t>4607109 94819 4</t>
  </si>
  <si>
    <t>Lilium Rosselini</t>
  </si>
  <si>
    <t>ROSSELINI</t>
  </si>
  <si>
    <t>РОССЕЛИНИ</t>
  </si>
  <si>
    <t>розовый с зелёной сердцевинкой, на 3 год выростает до 2,2 м и дает до 30 очень крупных соцветий</t>
  </si>
  <si>
    <t>4607109 95987 9</t>
  </si>
  <si>
    <t>Lilium Sabaneta</t>
  </si>
  <si>
    <t>SABANETA</t>
  </si>
  <si>
    <t>САБАНЕТА</t>
  </si>
  <si>
    <t>светло-абрикосовый, горловина оранжево-лососевого цвета, сердцевина желтая, крап</t>
  </si>
  <si>
    <t>4607109 96216 9</t>
  </si>
  <si>
    <t>Lilium Saltarello</t>
  </si>
  <si>
    <t>SALTARELLO</t>
  </si>
  <si>
    <t>САЛТАРЕЛЛО</t>
  </si>
  <si>
    <t>лососевый-оранжевый, очень крупные соцветия</t>
  </si>
  <si>
    <t>4607109 95988 6</t>
  </si>
  <si>
    <t>Lilium Sheherezade</t>
  </si>
  <si>
    <t>SHEHEREZADE</t>
  </si>
  <si>
    <t>ШЕХЕРЕЗАДА</t>
  </si>
  <si>
    <t>насыщенно-бордовый от центра, кончики-белые</t>
  </si>
  <si>
    <t>4607109 96435 4</t>
  </si>
  <si>
    <t>Lilium Solid Red NEW</t>
  </si>
  <si>
    <t>SOLID RED</t>
  </si>
  <si>
    <t>СОЛИД РЕД</t>
  </si>
  <si>
    <t>тёмно-малиновый с чисто-белыми кончиками и каймой</t>
  </si>
  <si>
    <t>4607109 98790 2</t>
  </si>
  <si>
    <t>Lilium Sophie</t>
  </si>
  <si>
    <t>SOPHIE</t>
  </si>
  <si>
    <t>СОФИ</t>
  </si>
  <si>
    <t>винно-красный с широкой жёлтой каймой</t>
  </si>
  <si>
    <t>4607109 95990 9</t>
  </si>
  <si>
    <t>Lilium Tempano</t>
  </si>
  <si>
    <t>TEMPANO</t>
  </si>
  <si>
    <t>ТЕМПАНО</t>
  </si>
  <si>
    <t>розовый с тёмно-розовыми продольными полосами и широкой белой каймой</t>
  </si>
  <si>
    <t>4607109 95991 6</t>
  </si>
  <si>
    <t>Lilium Yelloween</t>
  </si>
  <si>
    <t>YELLOWEEN</t>
  </si>
  <si>
    <t>ЙЕЛЛОУИН</t>
  </si>
  <si>
    <t>ярко-желтый, тычинки коричневые</t>
  </si>
  <si>
    <t>4607109 96130 8</t>
  </si>
  <si>
    <t>Lilium Zambesi NEW</t>
  </si>
  <si>
    <t>ZAMBEZI</t>
  </si>
  <si>
    <t>ЗАМБЕЗИ</t>
  </si>
  <si>
    <t>белый с оранжевыми тычинками</t>
  </si>
  <si>
    <t>4607109 98791 9</t>
  </si>
  <si>
    <t>Lilium Zelmira NEW</t>
  </si>
  <si>
    <t>ZELMIRA</t>
  </si>
  <si>
    <t>ЗЕЛМИРА</t>
  </si>
  <si>
    <t>нежно-лососево-розовый</t>
  </si>
  <si>
    <t>4607109 94827 9</t>
  </si>
  <si>
    <t xml:space="preserve">Trumpet / Трубчатые гибриды </t>
  </si>
  <si>
    <t>Lilium African Queen</t>
  </si>
  <si>
    <t>AFRICAN QUEEN</t>
  </si>
  <si>
    <t>АФРИКАН КУИН</t>
  </si>
  <si>
    <t>кремово-оранжевый с бронзовыми подпалинами с внешней стороны цветка</t>
  </si>
  <si>
    <t>4607109 96131 5</t>
  </si>
  <si>
    <t>Lilium Golden Splendour</t>
  </si>
  <si>
    <t>GOLDEN SPLENDOUR</t>
  </si>
  <si>
    <t>ГОЛДЕН СПЛЕНДОР</t>
  </si>
  <si>
    <t>желтый, с бронзовыми подпалинами у края лепестка, внешняя сторона цветка бронзовая</t>
  </si>
  <si>
    <t>4607109 96132 2</t>
  </si>
  <si>
    <t>Lilium Up. Orange Planet</t>
  </si>
  <si>
    <t>ORANGE PLANET</t>
  </si>
  <si>
    <t>ОРАНЖ ПЛАНЕТ</t>
  </si>
  <si>
    <t xml:space="preserve">Upfacing - все цветки направлены вверх, медово-жёлтый </t>
  </si>
  <si>
    <t>4607109 98026 2</t>
  </si>
  <si>
    <t>Lilium Pink Perfection</t>
  </si>
  <si>
    <t>PINK PERFECTION</t>
  </si>
  <si>
    <t>ПИНК ПЕРФЕКШН</t>
  </si>
  <si>
    <t>бело-розовый, края насыщенно-розовые, внешняя сторона цветка ярко-розовая, с внутренней и внешней стороны лепестка красные полосы</t>
  </si>
  <si>
    <t>4607109 96133 9</t>
  </si>
  <si>
    <t>Lilium Up. Pink Planet</t>
  </si>
  <si>
    <t>PINK PLANET</t>
  </si>
  <si>
    <t>ПИНК ПЛАНЕТ</t>
  </si>
  <si>
    <t>Upfacing -все цветки направлены вверх, палево-розовый с жёлтыми стрелками</t>
  </si>
  <si>
    <t>4607109 98027 9</t>
  </si>
  <si>
    <t>Lilium Regale</t>
  </si>
  <si>
    <t xml:space="preserve">REGALE </t>
  </si>
  <si>
    <t>РЕГАЛЕ</t>
  </si>
  <si>
    <t>внутри цветок белый с желтым центром, внешняя сторона белая с розовыми и пурпурными полосами</t>
  </si>
  <si>
    <t>4607109 96134 6</t>
  </si>
  <si>
    <t>Lilium Regale Album</t>
  </si>
  <si>
    <t>REGALE ALBUM</t>
  </si>
  <si>
    <t>РЕГАЛЕ АЛБУМ</t>
  </si>
  <si>
    <t>белый, с желтым внутри цветка, тычинки желтые</t>
  </si>
  <si>
    <t>4607109 96135 3</t>
  </si>
  <si>
    <t>Lilium Up. White Planet</t>
  </si>
  <si>
    <t>WHITE PLANET</t>
  </si>
  <si>
    <t>УАЙТ ПЛАНЕТ</t>
  </si>
  <si>
    <t>Upfacing -все цветки направлены вверх, кремовый с жёлтым центром</t>
  </si>
  <si>
    <t>4607109 98028 6</t>
  </si>
  <si>
    <t>Lilium Up. Yellow Planet</t>
  </si>
  <si>
    <t>YELLOW PLANET</t>
  </si>
  <si>
    <t>ЙЕЛЛОУ ПЛАНЕТ</t>
  </si>
  <si>
    <t>Upfacing -все цветки направлены вверх, ярко-жёлтый</t>
  </si>
  <si>
    <t>4607109 98025 5</t>
  </si>
  <si>
    <t>Tigrinum / Тигровые</t>
  </si>
  <si>
    <t>Lilium Flore Plena</t>
  </si>
  <si>
    <t>FLORA PLENA</t>
  </si>
  <si>
    <t>ФЛОРА ПЛЕНА</t>
  </si>
  <si>
    <t xml:space="preserve">МАХРОВЫЕ цветки оранжевого цвета с пурпурным крапом, чалмовидные. </t>
  </si>
  <si>
    <t>4607109 96220 6</t>
  </si>
  <si>
    <t>Lilium Flying Wing</t>
  </si>
  <si>
    <t>FLYING WING</t>
  </si>
  <si>
    <t>ФЛАИНГ ВИНГ</t>
  </si>
  <si>
    <t>4607109 94837 8</t>
  </si>
  <si>
    <t>Lilium Hyawatha</t>
  </si>
  <si>
    <t>HYAWATHA</t>
  </si>
  <si>
    <t>ГАЙАВАТА</t>
  </si>
  <si>
    <t>тёмно-красный с тёмным редким крапом</t>
  </si>
  <si>
    <t>4607109 96450 7</t>
  </si>
  <si>
    <t>Lilium Night Flyer</t>
  </si>
  <si>
    <t>NIGHT FLYER</t>
  </si>
  <si>
    <t>НАЙТ ФЛАЙЕР</t>
  </si>
  <si>
    <t>бордовый с тёмным редким крапом</t>
  </si>
  <si>
    <t>4607109 95997 8</t>
  </si>
  <si>
    <t>Lilium Pink Flavour NEW</t>
  </si>
  <si>
    <t>PINK FLAVOUR</t>
  </si>
  <si>
    <t>ПИНК ФЛЕЙВОУР</t>
  </si>
  <si>
    <t>нежно-розовый с жёлтым центром</t>
  </si>
  <si>
    <t>4607109 94838 5</t>
  </si>
  <si>
    <t>Lilium Valley Nappa</t>
  </si>
  <si>
    <t>VALLEY NAPPA</t>
  </si>
  <si>
    <t>ВАЛЛИ НАППА</t>
  </si>
  <si>
    <t xml:space="preserve">палево-розовый с тёмными штрихами </t>
  </si>
  <si>
    <t>4607109 95994 7</t>
  </si>
  <si>
    <t>Lilium Valley Orange</t>
  </si>
  <si>
    <t>VALLEY ORANGE</t>
  </si>
  <si>
    <t>ВАЛЛИ ОРАНЖ</t>
  </si>
  <si>
    <t>ярко-тёмно-жёлтый с тёмно-оранжевым крапом</t>
  </si>
  <si>
    <t>4607109 95995 4</t>
  </si>
  <si>
    <t>Lilium White Twinkle</t>
  </si>
  <si>
    <t>WHITE TWINKLE</t>
  </si>
  <si>
    <t>УАЙТ ТВИНКЛ</t>
  </si>
  <si>
    <t xml:space="preserve">Многоцветковая лилия, цветки кремового цвета с темно-пурпурными пятнышками у центра цветка, чалмовидные. </t>
  </si>
  <si>
    <t>4607109 96154 4</t>
  </si>
  <si>
    <t>TETRAPLOID Tigrinum / ТЕТРАПЛОИДНЫЕ</t>
  </si>
  <si>
    <t>Species / Редкие гибриды</t>
  </si>
  <si>
    <t>Lilium Black Beauty</t>
  </si>
  <si>
    <t>BLACK BEAUTY</t>
  </si>
  <si>
    <t>БЛЭК БЬЮТИ</t>
  </si>
  <si>
    <t>Многоцветковая лилия, цветки пурпурно-красного цвета с темн-красными точками , чалмовидные. Для заднего плана бордюра</t>
  </si>
  <si>
    <t>4607109 96155 1</t>
  </si>
  <si>
    <t>Lilium Henryii</t>
  </si>
  <si>
    <t>HENRYI</t>
  </si>
  <si>
    <t>ГЕНРИ</t>
  </si>
  <si>
    <t>Многоцветковая лилия, 1.8-2,4м! цветки абрикосового цвета с темно-красными бородками, чалмовидные. Для заднего плана бордюра</t>
  </si>
  <si>
    <t>4607109 96157 5</t>
  </si>
  <si>
    <t>Lilium Lady Alice</t>
  </si>
  <si>
    <t>LADY ALICE</t>
  </si>
  <si>
    <t xml:space="preserve">ЛЕДИ АЛИСА </t>
  </si>
  <si>
    <t>Многоцветковая лилия, лепестки белого цвета с насыщенно-абрикосовым центром и оранжевыми бородками, чалмовидные. Для заднего плана бордюра</t>
  </si>
  <si>
    <t>4607109 96158 2</t>
  </si>
  <si>
    <t>Lilium Scarlet Delight</t>
  </si>
  <si>
    <t>SCARLET DELIGHT</t>
  </si>
  <si>
    <t>СКАРЛЕТ ДЕЛАЙТ</t>
  </si>
  <si>
    <t>красный с тёмным крапом и зелёной серединкой</t>
  </si>
  <si>
    <t>4607109 96392 0</t>
  </si>
  <si>
    <t>Lilium Speciosum Album</t>
  </si>
  <si>
    <t>SPECIOSUM ALBUM</t>
  </si>
  <si>
    <t>СП. АЛЬБУМ</t>
  </si>
  <si>
    <t>с загнутыми , слегка гофрированными лепестками, белого цвета, тычинки коричневые</t>
  </si>
  <si>
    <t>4607109 96448 4</t>
  </si>
  <si>
    <t>Lilium Speciosum Rubrum</t>
  </si>
  <si>
    <t>SPECIOSUM RUBRUM</t>
  </si>
  <si>
    <t>СП. РУБРУМ</t>
  </si>
  <si>
    <t>Многоцветковая лилия, цветки пунцово-красного цвета с темно-красными точками, белой каймой, чалмовидные. Для заднего плана бордюра</t>
  </si>
  <si>
    <t>4607109 96223 7</t>
  </si>
  <si>
    <t>Lilium Speciosum Uchida (2)</t>
  </si>
  <si>
    <t>SPECIOSUM UCHIDA</t>
  </si>
  <si>
    <t>СП. УШИДА</t>
  </si>
  <si>
    <t>розовый с красным крапом</t>
  </si>
  <si>
    <t>4607109 94836 1</t>
  </si>
  <si>
    <t>НИЗКОРОСЛЫЕ Asiatic Hybrids / Азиатские гибриды</t>
  </si>
  <si>
    <t>Lilium Goldwing NEW</t>
  </si>
  <si>
    <t>GOLDWING</t>
  </si>
  <si>
    <t>ГОЛДВИНГ</t>
  </si>
  <si>
    <t>лимонно-жёлтый с коричневыми тычинками</t>
  </si>
  <si>
    <t>4607109 98751 3</t>
  </si>
  <si>
    <t>Lilium Initiator NEW</t>
  </si>
  <si>
    <t>INITIATOR</t>
  </si>
  <si>
    <t>ИНИЦИАТОР</t>
  </si>
  <si>
    <t>тёмно-красный с лёгким чёрным налётом по краю лепестков, оранжевые тычинки</t>
  </si>
  <si>
    <t>4607109 98752 0</t>
  </si>
  <si>
    <t>Lilium Keynote NEW</t>
  </si>
  <si>
    <t>KEYNOTE</t>
  </si>
  <si>
    <t>КЕЙНОТ</t>
  </si>
  <si>
    <t>белый с редким чёрным крапом</t>
  </si>
  <si>
    <t>4607109 98753 7</t>
  </si>
  <si>
    <t>Lilium Tridex NEW</t>
  </si>
  <si>
    <t>TRIDEX</t>
  </si>
  <si>
    <t>ТРАЙДЕКС</t>
  </si>
  <si>
    <t>бордовый, 15см</t>
  </si>
  <si>
    <t>4607109 98756 8</t>
  </si>
  <si>
    <t>НИЗКОРОСЛЫЕ  Oriental Hybrids / Восточные гибриды</t>
  </si>
  <si>
    <t>Lilium Entertainer</t>
  </si>
  <si>
    <t>ENTERTAINER</t>
  </si>
  <si>
    <t>ЭНТЕРТЕЙНЕР</t>
  </si>
  <si>
    <t>малиново-розовый с белым центром и тёмно-розовым крапом, гофре</t>
  </si>
  <si>
    <t>4607109 96778 2</t>
  </si>
  <si>
    <t>Lilium Farolito 1 NEW</t>
  </si>
  <si>
    <t>Lilium Farolito 2 NEW</t>
  </si>
  <si>
    <t>FAROLITO</t>
  </si>
  <si>
    <t>ФАРОЛИТО</t>
  </si>
  <si>
    <t>бледно-розовый</t>
  </si>
  <si>
    <t>4607109 94783 8</t>
  </si>
  <si>
    <t>Lilium Little John 1 NEW</t>
  </si>
  <si>
    <t>Lilium Little John 2 NEW</t>
  </si>
  <si>
    <t>LITTLE JOHN</t>
  </si>
  <si>
    <t>ЛИТТЛ ДЖОН</t>
  </si>
  <si>
    <t>нежно-розовый</t>
  </si>
  <si>
    <t>4607109 94784 5</t>
  </si>
  <si>
    <t>Lilium Souvenir</t>
  </si>
  <si>
    <t>SOUVENIR</t>
  </si>
  <si>
    <t>СУВЕНИР</t>
  </si>
  <si>
    <t>белый с нежно-розовым широким обрамлением лепестков, гофре</t>
  </si>
  <si>
    <t>4607109 96226 8</t>
  </si>
  <si>
    <t>ЛУКОВИЧНЫЕ "COLOR LINE". ЛЕТО-ОСЕНЬ 2014
Голландия (интернет-каталог: www.gardenbulbs.ru )</t>
  </si>
  <si>
    <t>урожай 2014 г.</t>
  </si>
  <si>
    <t>Предложение без обязательств до момента подтверждения заказа.</t>
  </si>
  <si>
    <t>Некоторые сорта доступны в ограниченном количестве.</t>
  </si>
  <si>
    <t>Возможно отсутствие некоторых сортов после подтверждения заявки по результатам сбора и обработки урожая.</t>
  </si>
  <si>
    <t>Код товара</t>
  </si>
  <si>
    <t>раз
мер луковиц</t>
  </si>
  <si>
    <t>ФАСОВКА</t>
  </si>
  <si>
    <t>новинка</t>
  </si>
  <si>
    <t>ТЮЛЬПАНЫ. Упаковка в п/эт. пакет + полноцветная картинка</t>
  </si>
  <si>
    <t>СУПЕР-ТЮЛЬПАНЫ "ДВОЙНОЙ ЭФФЕКТ"</t>
  </si>
  <si>
    <t>Tulipa Adore</t>
  </si>
  <si>
    <t>Тюльпан</t>
  </si>
  <si>
    <t>Адоре</t>
  </si>
  <si>
    <r>
      <t xml:space="preserve">тёмно-розовый с белёсым краем лепестков </t>
    </r>
    <r>
      <rPr>
        <b/>
        <i/>
        <sz val="10"/>
        <rFont val="Arial"/>
        <family val="2"/>
      </rPr>
      <t>МНОГОЦВЕТКОВЫЙ +МАХРОВЫЙ</t>
    </r>
  </si>
  <si>
    <t>45см</t>
  </si>
  <si>
    <t>12/+</t>
  </si>
  <si>
    <t>4607109 98533 5</t>
  </si>
  <si>
    <t>нов12</t>
  </si>
  <si>
    <t>Tulipa Ice Cream</t>
  </si>
  <si>
    <t>Айс Крим</t>
  </si>
  <si>
    <r>
      <t xml:space="preserve">тёмно-розовые с зелёным внешние лепестки, в центре возвышающейся шапочкой белые лепестки </t>
    </r>
    <r>
      <rPr>
        <b/>
        <i/>
        <sz val="10"/>
        <rFont val="Arial"/>
        <family val="2"/>
      </rPr>
      <t>ГУСТОМАХРОВЫЙ</t>
    </r>
  </si>
  <si>
    <t>11/+</t>
  </si>
  <si>
    <t>Tulipa Aquilla</t>
  </si>
  <si>
    <t>Акилла</t>
  </si>
  <si>
    <r>
      <t xml:space="preserve">желтый, контрастн. красный край
</t>
    </r>
    <r>
      <rPr>
        <b/>
        <i/>
        <sz val="10"/>
        <rFont val="Arial"/>
        <family val="2"/>
      </rPr>
      <t>МНОГОЦВЕТКОВЫЙ+МАХРОВЫЙ</t>
    </r>
  </si>
  <si>
    <t>50см</t>
  </si>
  <si>
    <t>11/12</t>
  </si>
  <si>
    <t>Tulipa Annelinde</t>
  </si>
  <si>
    <t>Аннелинда</t>
  </si>
  <si>
    <r>
      <t>ХАМЕЛЕОН</t>
    </r>
    <r>
      <rPr>
        <sz val="10"/>
        <rFont val="Arial"/>
        <family val="2"/>
      </rPr>
      <t xml:space="preserve">    белый, светло-роз.
</t>
    </r>
    <r>
      <rPr>
        <b/>
        <i/>
        <sz val="10"/>
        <rFont val="Arial"/>
        <family val="2"/>
      </rPr>
      <t>МНОГОЦВЕТКОВЫЙ+МАХРОВЫЙ</t>
    </r>
  </si>
  <si>
    <t>Tulipa Annelinde White NEW</t>
  </si>
  <si>
    <t>Аннелинда Уайт</t>
  </si>
  <si>
    <r>
      <t>кремово-белый, внешние лепестки с зелёной полосой, декоративная листва</t>
    </r>
    <r>
      <rPr>
        <b/>
        <i/>
        <sz val="10"/>
        <rFont val="Arial"/>
        <family val="2"/>
      </rPr>
      <t xml:space="preserve"> МНОГОЦВЕТКОВЫЙ + МАХРОВЫЙ</t>
    </r>
  </si>
  <si>
    <t>Tulipa Arcade NEW</t>
  </si>
  <si>
    <t>Аркада</t>
  </si>
  <si>
    <r>
      <t xml:space="preserve">солнечно-жёлтый с бордово-розовыми подпалинами </t>
    </r>
    <r>
      <rPr>
        <b/>
        <i/>
        <sz val="10"/>
        <rFont val="Arial"/>
        <family val="2"/>
      </rPr>
      <t>МАХРОВЫЙ + БАХРОМЧ.</t>
    </r>
  </si>
  <si>
    <t>Tulipa Bastia</t>
  </si>
  <si>
    <t>Бастия</t>
  </si>
  <si>
    <r>
      <t xml:space="preserve">палево-бурый с желтым
</t>
    </r>
    <r>
      <rPr>
        <b/>
        <i/>
        <sz val="10"/>
        <rFont val="Arial"/>
        <family val="2"/>
      </rPr>
      <t>МНОГОЦВЕТКОВЫЙ+МАХРОВЫЙ</t>
    </r>
  </si>
  <si>
    <t>4607109 97897 9</t>
  </si>
  <si>
    <t>Tulipa Baby Blue</t>
  </si>
  <si>
    <t>Бейби Блю</t>
  </si>
  <si>
    <r>
      <t xml:space="preserve">сиреневый. </t>
    </r>
    <r>
      <rPr>
        <b/>
        <i/>
        <sz val="10"/>
        <rFont val="Arial"/>
        <family val="2"/>
      </rPr>
      <t>СУПЕР КАРЛИК</t>
    </r>
  </si>
  <si>
    <t>10см</t>
  </si>
  <si>
    <t>Tulipa Belicia</t>
  </si>
  <si>
    <t>Белиция</t>
  </si>
  <si>
    <r>
      <t>ХАМЕЛЕОН</t>
    </r>
    <r>
      <rPr>
        <sz val="10"/>
        <rFont val="Arial"/>
        <family val="2"/>
      </rPr>
      <t xml:space="preserve">    от лимонно-желт. До белого с малиновой каймой
</t>
    </r>
    <r>
      <rPr>
        <b/>
        <i/>
        <sz val="10"/>
        <rFont val="Arial"/>
        <family val="2"/>
      </rPr>
      <t>МНОГОЦВЕТКОВЫЙ+МАХРОВЫЙ</t>
    </r>
  </si>
  <si>
    <t>55см</t>
  </si>
  <si>
    <t>Tulipa Belfort 1</t>
  </si>
  <si>
    <t>Tulipa Belfort 2</t>
  </si>
  <si>
    <t>Белфорт</t>
  </si>
  <si>
    <r>
      <t xml:space="preserve">МАХРОВЫЙ+БАХРОМЧАТЫЙ </t>
    </r>
    <r>
      <rPr>
        <sz val="10"/>
        <rFont val="Arial"/>
        <family val="2"/>
      </rPr>
      <t>кораллово-красный, внешние лепестки зелёные с розовой бахромой</t>
    </r>
  </si>
  <si>
    <t>Tulipa Boa Vista 1 NEW</t>
  </si>
  <si>
    <t>Tulipa Boa Vista 2 NEW</t>
  </si>
  <si>
    <t>Боа Виста</t>
  </si>
  <si>
    <r>
      <t xml:space="preserve">УНИКАЛЬНЫЙ! зелёный с малиновой каймой, многоярусный </t>
    </r>
    <r>
      <rPr>
        <b/>
        <i/>
        <sz val="10"/>
        <rFont val="Arial"/>
        <family val="2"/>
      </rPr>
      <t>МАХРОВЫЙ + ЗЕЛЕНОЦВЕТНЫЙ</t>
    </r>
  </si>
  <si>
    <t>Tulipa Brest</t>
  </si>
  <si>
    <t>Брест</t>
  </si>
  <si>
    <r>
      <t xml:space="preserve">тёмно-розовый с белой бахромой </t>
    </r>
    <r>
      <rPr>
        <b/>
        <i/>
        <sz val="10"/>
        <rFont val="Arial"/>
        <family val="2"/>
      </rPr>
      <t>МАХРОВЫЙ+БАХРОМЧ.</t>
    </r>
  </si>
  <si>
    <t>Tulipa Brooklyn 1</t>
  </si>
  <si>
    <t>Tulipa Brooklyn 2</t>
  </si>
  <si>
    <t>Бруклин</t>
  </si>
  <si>
    <r>
      <t xml:space="preserve">густомахровый, многоярусный с белой "шапочкой",
</t>
    </r>
    <r>
      <rPr>
        <b/>
        <i/>
        <sz val="10"/>
        <rFont val="Arial"/>
        <family val="2"/>
      </rPr>
      <t>ГУСТОМАХРОВЫЙ</t>
    </r>
  </si>
  <si>
    <t>4607109 97898 6</t>
  </si>
  <si>
    <t>Tulipa Vaya Con Dios 1</t>
  </si>
  <si>
    <t>Tulipa Vaya Con Dios 2</t>
  </si>
  <si>
    <t>Вайа Кон Диос</t>
  </si>
  <si>
    <r>
      <t>МАХРОВЫЙ+БАХРОМЧАТЫЙ</t>
    </r>
    <r>
      <rPr>
        <sz val="10"/>
        <rFont val="Arial"/>
        <family val="2"/>
      </rPr>
      <t xml:space="preserve"> ванильно-жёлтый с коралловым центром</t>
    </r>
  </si>
  <si>
    <t>Tulipa Gold Dust</t>
  </si>
  <si>
    <t>Голд Даст</t>
  </si>
  <si>
    <r>
      <t xml:space="preserve">винно-красный, с желтой бахромой
</t>
    </r>
    <r>
      <rPr>
        <b/>
        <i/>
        <sz val="10"/>
        <rFont val="Arial"/>
        <family val="2"/>
      </rPr>
      <t>МАХРОВЫЙ+БАХРОМЧ.</t>
    </r>
  </si>
  <si>
    <t>Tulipa Green Bizarre</t>
  </si>
  <si>
    <t>Грин Бизарре</t>
  </si>
  <si>
    <r>
      <t>ЭКЗОТИКА!</t>
    </r>
    <r>
      <rPr>
        <sz val="10"/>
        <rFont val="Arial"/>
        <family val="2"/>
      </rPr>
      <t xml:space="preserve"> внешние лепестки зеленого цвета, на кончиках -лаймового, внутри внешних лепестков плотная гребешковая "шапочка" светло-лаймового цвета</t>
    </r>
  </si>
  <si>
    <t>4607109 98552 6</t>
  </si>
  <si>
    <t>Tulipa Green Jay NEW</t>
  </si>
  <si>
    <t>Грин Джей</t>
  </si>
  <si>
    <r>
      <t>очень изящный, желтовато-лаймовый с зелёной полосой</t>
    </r>
    <r>
      <rPr>
        <b/>
        <i/>
        <sz val="10"/>
        <rFont val="Arial"/>
        <family val="2"/>
      </rPr>
      <t xml:space="preserve"> МНОГОЦВЕТКОВЫЙ + БАХРОМЧАТЫЙ + ЗЕЛЕНОЦВЕТНЫЙ</t>
    </r>
  </si>
  <si>
    <t>40см</t>
  </si>
  <si>
    <t>Tulipa Green Star</t>
  </si>
  <si>
    <t>Грин Стар</t>
  </si>
  <si>
    <r>
      <t xml:space="preserve">кремово-белый с зелеными "перьями" </t>
    </r>
    <r>
      <rPr>
        <b/>
        <i/>
        <sz val="10"/>
        <rFont val="Arial"/>
        <family val="2"/>
      </rPr>
      <t>ЛИЛИЕЦВЕТНЫЙ + ЗЕЛЕНОЦВЕТНЫЙ</t>
    </r>
  </si>
  <si>
    <t>4607109 97899 3</t>
  </si>
  <si>
    <t>Tulipa Double Touch 1</t>
  </si>
  <si>
    <t>Tulipa Double Touch 2</t>
  </si>
  <si>
    <t>Дабл Тач</t>
  </si>
  <si>
    <r>
      <t>ЭКСЛЮЗИВ!     ХАМЕЛЕОН   ГУСТОМАХРОВЫЙ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белый с розовой каймой до почти полностью малиново-розового</t>
    </r>
  </si>
  <si>
    <t>Tulipa Double Flaming Parrot</t>
  </si>
  <si>
    <t>Дабл Флеминг Пэррот</t>
  </si>
  <si>
    <r>
      <t xml:space="preserve">желтый с темно-красным, бокал крупный
</t>
    </r>
    <r>
      <rPr>
        <b/>
        <i/>
        <sz val="10"/>
        <rFont val="Arial"/>
        <family val="2"/>
      </rPr>
      <t>ПОПУГАЙНЫЙ+МАХРОВЫЙ</t>
    </r>
  </si>
  <si>
    <t>4607109 97900 6</t>
  </si>
  <si>
    <t>Tulipa Dazzling Magic 1</t>
  </si>
  <si>
    <t>Tulipa Dazzling Magic 2</t>
  </si>
  <si>
    <t>Даззлинг Мэджик</t>
  </si>
  <si>
    <r>
      <t>МНОГОЦВЕТКОВЫЙ +МАХРОВЫЙ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малиновый с сиреневым отливом</t>
    </r>
  </si>
  <si>
    <t>Tulipa Dralion NEW</t>
  </si>
  <si>
    <t>Дралион</t>
  </si>
  <si>
    <r>
      <t xml:space="preserve">ограниченное производство, новинка!    </t>
    </r>
    <r>
      <rPr>
        <sz val="10"/>
        <rFont val="Arial"/>
        <family val="2"/>
      </rPr>
      <t xml:space="preserve">кипельно-белый, снизу лепестков зелёные "перья" </t>
    </r>
    <r>
      <rPr>
        <b/>
        <i/>
        <sz val="10"/>
        <rFont val="Arial"/>
        <family val="2"/>
      </rPr>
      <t>ГУСТОМАХРОВЫЙ</t>
    </r>
  </si>
  <si>
    <t>Tulipa Zampa Parrot</t>
  </si>
  <si>
    <t>Зампа Пэррот</t>
  </si>
  <si>
    <r>
      <t xml:space="preserve">кремово-желтый с розовым, бокал крупный
</t>
    </r>
    <r>
      <rPr>
        <b/>
        <i/>
        <sz val="10"/>
        <rFont val="Arial"/>
        <family val="2"/>
      </rPr>
      <t>ПОПУГАЙНЫЙ+СУПЕРКАРЛИК</t>
    </r>
  </si>
  <si>
    <t>15см</t>
  </si>
  <si>
    <t>Tulipa Yellow Baby</t>
  </si>
  <si>
    <t>Йеллоу Бейби</t>
  </si>
  <si>
    <r>
      <t xml:space="preserve">желтый. </t>
    </r>
    <r>
      <rPr>
        <b/>
        <i/>
        <sz val="10"/>
        <rFont val="Arial"/>
        <family val="2"/>
      </rPr>
      <t>Махровый+СУПЕРКАРЛИК</t>
    </r>
  </si>
  <si>
    <t>10/11</t>
  </si>
  <si>
    <t>Tulipa Kingston</t>
  </si>
  <si>
    <t>Кингстон</t>
  </si>
  <si>
    <r>
      <t>красный</t>
    </r>
    <r>
      <rPr>
        <b/>
        <i/>
        <sz val="10"/>
        <rFont val="Arial"/>
        <family val="2"/>
      </rPr>
      <t xml:space="preserve"> МАХРОВЫЙ+БАХРОМЧ.</t>
    </r>
  </si>
  <si>
    <t>Tulipa Compassion NEW</t>
  </si>
  <si>
    <t>Компашшн</t>
  </si>
  <si>
    <r>
      <t xml:space="preserve">лепестки нежно-зелёные, с белёсыми кончиками, многоярусный </t>
    </r>
    <r>
      <rPr>
        <b/>
        <i/>
        <sz val="10"/>
        <rFont val="Arial"/>
        <family val="2"/>
      </rPr>
      <t>МАХРОВЫЙ + ЗЕЛЕНОЦВЕТНЫЙ</t>
    </r>
  </si>
  <si>
    <t>Tulipa Crispion Love</t>
  </si>
  <si>
    <t>Криспион Лов</t>
  </si>
  <si>
    <r>
      <t>МАХРОВЫЙ+БАХРОМЧ</t>
    </r>
    <r>
      <rPr>
        <sz val="10"/>
        <rFont val="Arial"/>
        <family val="2"/>
      </rPr>
      <t xml:space="preserve">. розовый с белой бахромой </t>
    </r>
  </si>
  <si>
    <t>Tulipa Queensland</t>
  </si>
  <si>
    <t>Куинсленд</t>
  </si>
  <si>
    <r>
      <t xml:space="preserve">розовый с белой бахромой
</t>
    </r>
    <r>
      <rPr>
        <b/>
        <i/>
        <sz val="10"/>
        <rFont val="Arial"/>
        <family val="2"/>
      </rPr>
      <t>МАХРОВЫЙ+БАХРОМЧ.</t>
    </r>
  </si>
  <si>
    <t>Tulipa Cool Crystal</t>
  </si>
  <si>
    <t>Кул Кристал</t>
  </si>
  <si>
    <r>
      <t xml:space="preserve">лепестки ярко-розовые и кремовые, бахрома белая </t>
    </r>
    <r>
      <rPr>
        <b/>
        <i/>
        <sz val="10"/>
        <rFont val="Arial"/>
        <family val="2"/>
      </rPr>
      <t>МАХРОВЫЙ+БАХРОМЧ.</t>
    </r>
  </si>
  <si>
    <t>Tulipa Lion King</t>
  </si>
  <si>
    <t>Лион Кинг</t>
  </si>
  <si>
    <r>
      <t xml:space="preserve">бархатно-бордовый
</t>
    </r>
    <r>
      <rPr>
        <b/>
        <i/>
        <sz val="10"/>
        <rFont val="Arial"/>
        <family val="2"/>
      </rPr>
      <t>МАХРОВЫЙ+БАХРОМЧ.</t>
    </r>
  </si>
  <si>
    <t>Tulipa Lollipop</t>
  </si>
  <si>
    <t>Tulipa Lollypop 2</t>
  </si>
  <si>
    <t>Лоллипоп</t>
  </si>
  <si>
    <r>
      <t>Экслюзивный сорт.</t>
    </r>
    <r>
      <rPr>
        <sz val="10"/>
        <rFont val="Arial"/>
        <family val="2"/>
      </rPr>
      <t xml:space="preserve"> Тип "Айс Крим", но "шапочка" малинового цвета.
</t>
    </r>
    <r>
      <rPr>
        <b/>
        <i/>
        <sz val="10"/>
        <rFont val="Arial"/>
        <family val="2"/>
      </rPr>
      <t>ГУСТОМАХРОВЫЙ</t>
    </r>
  </si>
  <si>
    <t>Tulipa Mariola  NEW</t>
  </si>
  <si>
    <t>Мариола</t>
  </si>
  <si>
    <r>
      <t xml:space="preserve">лиловый с жёлтым центром </t>
    </r>
    <r>
      <rPr>
        <b/>
        <i/>
        <sz val="10"/>
        <rFont val="Arial"/>
        <family val="2"/>
      </rPr>
      <t>МНОГОЦВЕТКОВЫЙ + МАХРОВЫЙ</t>
    </r>
  </si>
  <si>
    <t>Tulipa Maroon</t>
  </si>
  <si>
    <t>Маруун</t>
  </si>
  <si>
    <r>
      <t xml:space="preserve">уникальный, насыщенно коричнево-малиновый
</t>
    </r>
    <r>
      <rPr>
        <b/>
        <i/>
        <sz val="10"/>
        <rFont val="Arial"/>
        <family val="2"/>
      </rPr>
      <t>МАХРОВЫЙ+БАХРОМЧ.</t>
    </r>
  </si>
  <si>
    <t>Tulipa Mascotte</t>
  </si>
  <si>
    <t>Маскотт</t>
  </si>
  <si>
    <r>
      <t xml:space="preserve">сиреневый со светло-розовой бахромой
</t>
    </r>
    <r>
      <rPr>
        <b/>
        <i/>
        <sz val="10"/>
        <rFont val="Arial"/>
        <family val="2"/>
      </rPr>
      <t>МАХРОВЫЙ+БАХРОМЧ.</t>
    </r>
  </si>
  <si>
    <t>Tulipa Matchpoint</t>
  </si>
  <si>
    <t>Матчпоинт</t>
  </si>
  <si>
    <r>
      <t xml:space="preserve">фиолетов. со светл. бахромой
</t>
    </r>
    <r>
      <rPr>
        <b/>
        <i/>
        <sz val="10"/>
        <rFont val="Arial"/>
        <family val="2"/>
      </rPr>
      <t>МАХРОВЫЙ+БАХРОМЧ.</t>
    </r>
  </si>
  <si>
    <t>Tulipa Mon Amour</t>
  </si>
  <si>
    <t>Мон Амур</t>
  </si>
  <si>
    <r>
      <t xml:space="preserve">желтый
</t>
    </r>
    <r>
      <rPr>
        <b/>
        <i/>
        <sz val="10"/>
        <rFont val="Arial"/>
        <family val="2"/>
      </rPr>
      <t>МАХРОВЫЙ+БАХРОМЧ.</t>
    </r>
  </si>
  <si>
    <t>Tulipa Monte Spider</t>
  </si>
  <si>
    <t>Монте Спайдер</t>
  </si>
  <si>
    <r>
      <t xml:space="preserve">желтый, с раскидистыми лепестками
</t>
    </r>
    <r>
      <rPr>
        <b/>
        <i/>
        <sz val="10"/>
        <rFont val="Arial"/>
        <family val="2"/>
      </rPr>
      <t>ЛИЛИЕЦВ.+МАХРОВЫЙ</t>
    </r>
  </si>
  <si>
    <t>4607109 97901 3</t>
  </si>
  <si>
    <t>Tulipa Navona NEW</t>
  </si>
  <si>
    <t>Навона</t>
  </si>
  <si>
    <r>
      <t>кумачёво-красный с сиреневатым налётом, глянцевый</t>
    </r>
    <r>
      <rPr>
        <b/>
        <i/>
        <sz val="10"/>
        <rFont val="Arial"/>
        <family val="2"/>
      </rPr>
      <t xml:space="preserve"> МНОГОЦВЕТКОВЫЙ + МАХРОВЫЙ</t>
    </r>
  </si>
  <si>
    <t>Tulipa Petticoat</t>
  </si>
  <si>
    <t>Петтикот</t>
  </si>
  <si>
    <r>
      <t xml:space="preserve">темно-красный с белыми пятнами
</t>
    </r>
    <r>
      <rPr>
        <b/>
        <i/>
        <sz val="10"/>
        <rFont val="Arial"/>
        <family val="2"/>
      </rPr>
      <t>МАХРОВЫЙ+БАХРОМЧ.</t>
    </r>
  </si>
  <si>
    <t>Tulipa Purple Tower 1</t>
  </si>
  <si>
    <t>Tulipa Purple Tower 2</t>
  </si>
  <si>
    <t>Пурпл Тауэр</t>
  </si>
  <si>
    <r>
      <t xml:space="preserve">густомахровый, многоярусный с малиновой "шапочкой",
</t>
    </r>
    <r>
      <rPr>
        <b/>
        <i/>
        <sz val="10"/>
        <rFont val="Arial"/>
        <family val="2"/>
      </rPr>
      <t>ГУСТОМАХРОВЫЙ+БАХРОМЧАТЫЙ</t>
    </r>
  </si>
  <si>
    <t>4607109 97903 7</t>
  </si>
  <si>
    <t>Tulipa Rundale Palace NEW</t>
  </si>
  <si>
    <t>Рандейл Пэлас</t>
  </si>
  <si>
    <r>
      <t xml:space="preserve">очень изящный, кремово- жёлтый с зелёной тонкой полосой по центру некоторых лепестков, </t>
    </r>
    <r>
      <rPr>
        <b/>
        <sz val="10"/>
        <rFont val="Arial"/>
        <family val="2"/>
      </rPr>
      <t xml:space="preserve">до 10 цветков с луковицы! </t>
    </r>
    <r>
      <rPr>
        <b/>
        <i/>
        <sz val="10"/>
        <rFont val="Arial"/>
        <family val="2"/>
      </rPr>
      <t>МНОГОЦВЕТКОВЫЙ + БАХРОМЧАТЫЙ</t>
    </r>
  </si>
  <si>
    <t>Tulipa Redwood 1</t>
  </si>
  <si>
    <t>Tulipa Redwood 2</t>
  </si>
  <si>
    <t>РедВуд</t>
  </si>
  <si>
    <r>
      <t xml:space="preserve">МАХРОВЫЙ+ДЕКОРАТИВНАЯ ЛИСТВА </t>
    </r>
    <r>
      <rPr>
        <sz val="10"/>
        <rFont val="Arial"/>
        <family val="2"/>
      </rPr>
      <t>ярко-алый</t>
    </r>
  </si>
  <si>
    <t>Tulipa Rococo Double NEW</t>
  </si>
  <si>
    <t>Рококо Дабл</t>
  </si>
  <si>
    <r>
      <t xml:space="preserve">ярко-красный с тёмным напылением по центру лепестков, глянцевый, нижние лепестки зелёные с красной каймой </t>
    </r>
    <r>
      <rPr>
        <b/>
        <i/>
        <sz val="10"/>
        <rFont val="Arial"/>
        <family val="2"/>
      </rPr>
      <t>ПОПУГАЙНЫЙ + МАХРОВЫЙ</t>
    </r>
  </si>
  <si>
    <t>Tulipa Sensual Touch</t>
  </si>
  <si>
    <t>Сенсуал Тач</t>
  </si>
  <si>
    <r>
      <t xml:space="preserve">оранжево-красный с желтой бахромой
</t>
    </r>
    <r>
      <rPr>
        <b/>
        <i/>
        <sz val="10"/>
        <rFont val="Arial"/>
        <family val="2"/>
      </rPr>
      <t>МАХРОВЫЙ+БАХРОМЧ.</t>
    </r>
  </si>
  <si>
    <t>Tulipa Snow Crystal</t>
  </si>
  <si>
    <t>Сноу Кристал</t>
  </si>
  <si>
    <r>
      <t xml:space="preserve">белый
</t>
    </r>
    <r>
      <rPr>
        <b/>
        <i/>
        <sz val="10"/>
        <rFont val="Arial"/>
        <family val="2"/>
      </rPr>
      <t>МАХРОВЫЙ+БАХРОМЧ.</t>
    </r>
  </si>
  <si>
    <t>4607109 97904 4</t>
  </si>
  <si>
    <t>Tulipa Snow Fever</t>
  </si>
  <si>
    <t>Сноу Фивер</t>
  </si>
  <si>
    <t>4607109 98575 5</t>
  </si>
  <si>
    <t>Tulipa Fiery Dream</t>
  </si>
  <si>
    <t>Файери Дрим</t>
  </si>
  <si>
    <r>
      <t>МАХРОВЫЙ+БАХРОМЧ. я</t>
    </r>
    <r>
      <rPr>
        <sz val="10"/>
        <rFont val="Arial"/>
        <family val="2"/>
      </rPr>
      <t>рко-алый</t>
    </r>
  </si>
  <si>
    <t>Tulipa Fringed Family</t>
  </si>
  <si>
    <t>Фринджет Фэмили</t>
  </si>
  <si>
    <r>
      <t xml:space="preserve">темно-роз. с роз. бахромой </t>
    </r>
    <r>
      <rPr>
        <b/>
        <i/>
        <sz val="10"/>
        <rFont val="Arial"/>
        <family val="2"/>
      </rPr>
      <t>МНГОЦВЕТКОВЫЙ+БАХРОМЧ.</t>
    </r>
  </si>
  <si>
    <t>Tulipa Holland Baby</t>
  </si>
  <si>
    <t>Холланд Бейби</t>
  </si>
  <si>
    <r>
      <t xml:space="preserve">красно-оранжевый
</t>
    </r>
    <r>
      <rPr>
        <b/>
        <i/>
        <sz val="10"/>
        <rFont val="Arial"/>
        <family val="2"/>
      </rPr>
      <t>МНГОЦВЕТКОВЫЙ+МАХРОВЫЙ</t>
    </r>
  </si>
  <si>
    <t>Tulipa Charming Lady</t>
  </si>
  <si>
    <t>Шарминг Лейди</t>
  </si>
  <si>
    <r>
      <t xml:space="preserve">розово-оранжевый со светл.
</t>
    </r>
    <r>
      <rPr>
        <b/>
        <i/>
        <sz val="10"/>
        <rFont val="Arial"/>
        <family val="2"/>
      </rPr>
      <t>МНГОЦВЕТКОВЫЙ+МАХРОВЫЙ</t>
    </r>
  </si>
  <si>
    <t>Tulipa Evita</t>
  </si>
  <si>
    <t>Эвита</t>
  </si>
  <si>
    <r>
      <t xml:space="preserve">белый
</t>
    </r>
    <r>
      <rPr>
        <b/>
        <i/>
        <sz val="10"/>
        <rFont val="Arial"/>
        <family val="2"/>
      </rPr>
      <t>МНГОЦВЕТКОВЫЙ+МАХРОВЫЙ</t>
    </r>
  </si>
  <si>
    <t>Tulipa Exotic Sun</t>
  </si>
  <si>
    <t>Экзотик Сан</t>
  </si>
  <si>
    <r>
      <t xml:space="preserve">медово-желтый
</t>
    </r>
    <r>
      <rPr>
        <b/>
        <i/>
        <sz val="10"/>
        <rFont val="Arial"/>
        <family val="2"/>
      </rPr>
      <t>МАХРОВЫЙ+БАХРОМЧ.</t>
    </r>
  </si>
  <si>
    <t>Tulipa Exotic Emperor</t>
  </si>
  <si>
    <t>Экзотик Эмперор</t>
  </si>
  <si>
    <r>
      <t xml:space="preserve">лепестки белые и кремовые с зелеными штрихами </t>
    </r>
    <r>
      <rPr>
        <b/>
        <i/>
        <sz val="10"/>
        <rFont val="Arial"/>
        <family val="2"/>
      </rPr>
      <t>МАХРОВЫЙ+ФОСТЕРИАНА</t>
    </r>
  </si>
  <si>
    <t>35см</t>
  </si>
  <si>
    <t>Tulipa Exquisit 1 NEW</t>
  </si>
  <si>
    <t>Tulipa Exquisit 2 NEW</t>
  </si>
  <si>
    <t>Экскуист</t>
  </si>
  <si>
    <r>
      <t xml:space="preserve">сиренево-фиолетовый, многоярусный,нижние слои лепестков зелёные </t>
    </r>
    <r>
      <rPr>
        <b/>
        <i/>
        <sz val="10"/>
        <rFont val="Arial"/>
        <family val="2"/>
      </rPr>
      <t>ГУСТОМАХРОВЫЙ</t>
    </r>
  </si>
  <si>
    <t>Tulipa Esprit 1</t>
  </si>
  <si>
    <t>Tulipa Esprit 2</t>
  </si>
  <si>
    <t>Эсприт</t>
  </si>
  <si>
    <r>
      <t xml:space="preserve">абрикосово-оранжевый </t>
    </r>
    <r>
      <rPr>
        <b/>
        <i/>
        <sz val="10"/>
        <rFont val="Arial"/>
        <family val="2"/>
      </rPr>
      <t>МАХРОВЫЙ+БАХРОМЧ.</t>
    </r>
  </si>
  <si>
    <t>4607109 97906 8</t>
  </si>
  <si>
    <t>Tulipa Estatic</t>
  </si>
  <si>
    <t>Эстатик</t>
  </si>
  <si>
    <r>
      <t>МНОГОЦВЕТКОВЫЙ +МАХРОВЫЙ</t>
    </r>
    <r>
      <rPr>
        <sz val="10"/>
        <rFont val="Arial"/>
        <family val="2"/>
      </rPr>
      <t xml:space="preserve"> карминно-красный</t>
    </r>
  </si>
  <si>
    <t>ТЮЛЬПАНЫ МАХРОВЫЕ РАННИЕ</t>
  </si>
  <si>
    <t>Tulipa Abba</t>
  </si>
  <si>
    <t>АББА</t>
  </si>
  <si>
    <t>красный</t>
  </si>
  <si>
    <t>30см</t>
  </si>
  <si>
    <t>Tulipa Avant Garde</t>
  </si>
  <si>
    <t>Авангард</t>
  </si>
  <si>
    <t>Tulipa Brownie 1 NEW</t>
  </si>
  <si>
    <t>Tulipa Brownie 2 NEW</t>
  </si>
  <si>
    <t>Брауни</t>
  </si>
  <si>
    <t>тёмно-абрикосовый с розовым румянцем</t>
  </si>
  <si>
    <t>Tulipa Backpacker</t>
  </si>
  <si>
    <t>Бэкпакер</t>
  </si>
  <si>
    <t>темно-сиреневый</t>
  </si>
  <si>
    <t>Tulipa Verona</t>
  </si>
  <si>
    <t>Верона</t>
  </si>
  <si>
    <t>желтый</t>
  </si>
  <si>
    <t>Tulipa Viking</t>
  </si>
  <si>
    <t>Викинг</t>
  </si>
  <si>
    <t>алый, глянцевый</t>
  </si>
  <si>
    <t>4607109 98539 7</t>
  </si>
  <si>
    <t>Tulipa Willemsoord</t>
  </si>
  <si>
    <t>Виллемсорд</t>
  </si>
  <si>
    <t>красный с белыми подпалинами по краю</t>
  </si>
  <si>
    <t>4607109 98540 3</t>
  </si>
  <si>
    <t>Tulipa Global Desire</t>
  </si>
  <si>
    <t>Глобал Дезаер</t>
  </si>
  <si>
    <t>Tulipa Gold Fever</t>
  </si>
  <si>
    <t>Голд Февер</t>
  </si>
  <si>
    <t>лимонно-жёлтый</t>
  </si>
  <si>
    <t>4607109 98542 7</t>
  </si>
  <si>
    <t>Tulipa Dazzling Desire NEW</t>
  </si>
  <si>
    <t>Даззлинг Дезаер</t>
  </si>
  <si>
    <t>ярко-розовый с розовато-кремовой широкой каймой</t>
  </si>
  <si>
    <t>Tulipa Dutch Monarch NEW</t>
  </si>
  <si>
    <t>Датч Монарх</t>
  </si>
  <si>
    <t>ярко-коралловый с жёлтыми подпалинами</t>
  </si>
  <si>
    <t>Tulipa Jet Set</t>
  </si>
  <si>
    <t>Джет Сет</t>
  </si>
  <si>
    <t>светло-розовый с нежно-розовыми широкими мазками</t>
  </si>
  <si>
    <t>Tulipa Impact</t>
  </si>
  <si>
    <t>Импакт</t>
  </si>
  <si>
    <t>ярко-красный</t>
  </si>
  <si>
    <t>Tulipa Calimero 1 NEW</t>
  </si>
  <si>
    <t>Tulipa Calimero 2 NEW</t>
  </si>
  <si>
    <t>Калимеро</t>
  </si>
  <si>
    <t>лимонно-жёлтый, лист с белой каймой</t>
  </si>
  <si>
    <t>10/+</t>
  </si>
  <si>
    <t>Tulipa Cardinal Mindszenty</t>
  </si>
  <si>
    <t>Кардинал Мидцентри</t>
  </si>
  <si>
    <t>Tulipa Cartouche</t>
  </si>
  <si>
    <t>Картуш</t>
  </si>
  <si>
    <t>белый с ярко-розовой каймой</t>
  </si>
  <si>
    <t>Tulipa Color Burst NEW</t>
  </si>
  <si>
    <t>Колор Бёрст</t>
  </si>
  <si>
    <t>тёмно-фиолетовый снизу, сверху сиреневый с белёсым кантом</t>
  </si>
  <si>
    <t>Tulipa Margarita</t>
  </si>
  <si>
    <t>Маргарита</t>
  </si>
  <si>
    <t>пурпурно-фиолетовый</t>
  </si>
  <si>
    <t>Tulipa Melrose</t>
  </si>
  <si>
    <t>Мелроуз</t>
  </si>
  <si>
    <t>сиреневый с белой каймой</t>
  </si>
  <si>
    <t>Tulipa Mondial</t>
  </si>
  <si>
    <t>Мондиал</t>
  </si>
  <si>
    <t>Tulipa Monsella</t>
  </si>
  <si>
    <t>Монселла</t>
  </si>
  <si>
    <t>желтый с красн. полос.</t>
  </si>
  <si>
    <t>Tulipa Monte Carlo</t>
  </si>
  <si>
    <t>Монте Карло</t>
  </si>
  <si>
    <t>жёлтый</t>
  </si>
  <si>
    <t>Tulipa Monte Orange</t>
  </si>
  <si>
    <t>Монте Оранж</t>
  </si>
  <si>
    <t>оранжево-красный, с желтым донцем</t>
  </si>
  <si>
    <t>4607109 98562 5</t>
  </si>
  <si>
    <t>Tulipa Orca</t>
  </si>
  <si>
    <t>Орка</t>
  </si>
  <si>
    <t>розовато-жёлтый</t>
  </si>
  <si>
    <t>Tulipa Rembrandt</t>
  </si>
  <si>
    <t>Рембранд</t>
  </si>
  <si>
    <t>темно-розовый с перламутровым краем</t>
  </si>
  <si>
    <t>4607109 98570 0</t>
  </si>
  <si>
    <t>только 2014</t>
  </si>
  <si>
    <t>Tulipa Robinho 1 NEW</t>
  </si>
  <si>
    <t>Tulipa Robinho 2 NEW</t>
  </si>
  <si>
    <t>Робиньо</t>
  </si>
  <si>
    <t>красный с малиново-бордовым оттенком,необычная форма лепестков</t>
  </si>
  <si>
    <t>Tulipa Royal Acres</t>
  </si>
  <si>
    <t>Роял Акрес</t>
  </si>
  <si>
    <t>Tulipa Cilesta</t>
  </si>
  <si>
    <t>Силеста</t>
  </si>
  <si>
    <t>винно-красный с желтой каймой</t>
  </si>
  <si>
    <t>Tulipa Silk Road 1 NEW</t>
  </si>
  <si>
    <t>Tulipa Silk Road 2 NEW</t>
  </si>
  <si>
    <t>Силк Роуд</t>
  </si>
  <si>
    <t>кремовый с нежно-розовыми тонкими прожилками</t>
  </si>
  <si>
    <t>Tulipa White Desire</t>
  </si>
  <si>
    <t>Уайт Дезаер</t>
  </si>
  <si>
    <t>Tulipa Oeral</t>
  </si>
  <si>
    <t>Урал</t>
  </si>
  <si>
    <t>ярко-розовый с белыми переливами</t>
  </si>
  <si>
    <t>4607109 98579 3</t>
  </si>
  <si>
    <t>Tulipa Foxtrot</t>
  </si>
  <si>
    <t>Фокстрот</t>
  </si>
  <si>
    <t>перламутрово-розовый</t>
  </si>
  <si>
    <t>Tulipa Cheryl</t>
  </si>
  <si>
    <t>Черил</t>
  </si>
  <si>
    <t>кремовый с зеленоватым напылением</t>
  </si>
  <si>
    <t>Tulipa Showcase</t>
  </si>
  <si>
    <t>Шоукейс</t>
  </si>
  <si>
    <t>фиолетовый</t>
  </si>
  <si>
    <t>4607109 98582 3</t>
  </si>
  <si>
    <t>ТЮЛЬПАНЫ МАХРОВЫЕ ПОЗДНИЕ. СМЕСИ НОВЕЙШИХ СОРТОВ</t>
  </si>
  <si>
    <t>ТЮЛЬПАНЫ МАХРОВЫЕ ПОЗДНИЕ</t>
  </si>
  <si>
    <t>Tulipa Abigail</t>
  </si>
  <si>
    <t>Абигайл</t>
  </si>
  <si>
    <r>
      <t xml:space="preserve">винно-красный, пирамидальное формирование цветка </t>
    </r>
    <r>
      <rPr>
        <b/>
        <i/>
        <sz val="10"/>
        <rFont val="Arial"/>
        <family val="2"/>
      </rPr>
      <t>ГУСТОМАХРОВЫЙ</t>
    </r>
  </si>
  <si>
    <t>Tulipa Aveyron 1</t>
  </si>
  <si>
    <t>Tulipa Aveyron 2</t>
  </si>
  <si>
    <t>Авейрон</t>
  </si>
  <si>
    <t>ярко-розовый с перламутровым краем и зеленоватыми внешними лепестками</t>
  </si>
  <si>
    <t>Tulipa Ice Age</t>
  </si>
  <si>
    <t>Айс Эйдж</t>
  </si>
  <si>
    <r>
      <t xml:space="preserve">белый </t>
    </r>
    <r>
      <rPr>
        <b/>
        <i/>
        <sz val="10"/>
        <rFont val="Arial"/>
        <family val="2"/>
      </rPr>
      <t>ГУСТОМАХРОВЫЙ</t>
    </r>
  </si>
  <si>
    <t>4607109 97908 2</t>
  </si>
  <si>
    <t>Tulipa Akebono</t>
  </si>
  <si>
    <t>Акебоно</t>
  </si>
  <si>
    <t>желтый с редким красным напылением и красной тонкой каймой, внешние лепестки с зеленой полосой</t>
  </si>
  <si>
    <t>Tulipa Angelique</t>
  </si>
  <si>
    <t>Анжелика</t>
  </si>
  <si>
    <t>розовый с светло-розовой каймой</t>
  </si>
  <si>
    <t>Tulipa Antraciet</t>
  </si>
  <si>
    <t>Антрацит</t>
  </si>
  <si>
    <t>темно-бордовый</t>
  </si>
  <si>
    <t>Tulipa Black Hero</t>
  </si>
  <si>
    <t>Блэк Хироу</t>
  </si>
  <si>
    <t>черно-красный и махр. Куин оф найт</t>
  </si>
  <si>
    <t>Tulipa Blue Diamond</t>
  </si>
  <si>
    <t>Блю Диамонд</t>
  </si>
  <si>
    <t>лиловый</t>
  </si>
  <si>
    <t>Tulipa Britt</t>
  </si>
  <si>
    <t>Бритт</t>
  </si>
  <si>
    <r>
      <t xml:space="preserve">нежно-розовый с белым, </t>
    </r>
    <r>
      <rPr>
        <b/>
        <sz val="10"/>
        <rFont val="Arial"/>
        <family val="2"/>
      </rPr>
      <t>густомахровый</t>
    </r>
  </si>
  <si>
    <t>Tulipa Gerbrand Kieft</t>
  </si>
  <si>
    <t>Гербранд Кифт</t>
  </si>
  <si>
    <r>
      <t xml:space="preserve">малинов. с белыми краями 
</t>
    </r>
    <r>
      <rPr>
        <b/>
        <i/>
        <sz val="10"/>
        <rFont val="Arial"/>
        <family val="2"/>
      </rPr>
      <t>ГУСТОМАХРОВЫЙ</t>
    </r>
  </si>
  <si>
    <t>Tulipa Golden Lady NEW</t>
  </si>
  <si>
    <t>Голден Леди</t>
  </si>
  <si>
    <t>ярко-жёлтый с розовым румянцем и розовыми редкими линиями</t>
  </si>
  <si>
    <t>Tulipa Golden Nizza</t>
  </si>
  <si>
    <t>Голден Ницца</t>
  </si>
  <si>
    <t>ярко-желтый с темно-красными полосками</t>
  </si>
  <si>
    <t>Tulipa Horizon</t>
  </si>
  <si>
    <t>Горизонт</t>
  </si>
  <si>
    <t>красный с белым краем</t>
  </si>
  <si>
    <t>Tulipa Green Lake 1 NEW</t>
  </si>
  <si>
    <t>Tulipa Green Lake 2 NEW</t>
  </si>
  <si>
    <t>Грин Лейк</t>
  </si>
  <si>
    <t>розовый с зелёной широкой полосой по внешним лепесткам и светлым перламутром по краю лепестков</t>
  </si>
  <si>
    <t>Tulipa Granny Award</t>
  </si>
  <si>
    <t>Грэнниз Эворд</t>
  </si>
  <si>
    <t>жёлтый с розовым напылением</t>
  </si>
  <si>
    <t>Tulipa Double Beauty Of Apeldoorn</t>
  </si>
  <si>
    <t>Даббл Бьюти оф Апельдорн</t>
  </si>
  <si>
    <r>
      <t xml:space="preserve">желтый с красными мазками, пирамидальное формирование цветка </t>
    </r>
    <r>
      <rPr>
        <b/>
        <i/>
        <sz val="10"/>
        <rFont val="Arial"/>
        <family val="2"/>
      </rPr>
      <t>ГУСТОМАХРОВЫЙ</t>
    </r>
  </si>
  <si>
    <t>Tulipa Double Shirley 1</t>
  </si>
  <si>
    <t>Tulipa Double Shirley 2</t>
  </si>
  <si>
    <t>Дабл Ширли</t>
  </si>
  <si>
    <t>сиренево-белый меланж</t>
  </si>
  <si>
    <t>Tulipa Double You</t>
  </si>
  <si>
    <t>Дабл Ю</t>
  </si>
  <si>
    <t>розовый с перламутровым блеском</t>
  </si>
  <si>
    <t>Tulipa Don Double NEW</t>
  </si>
  <si>
    <t>Дон Дабл</t>
  </si>
  <si>
    <t>лиловый, внешние лепестки зелёные</t>
  </si>
  <si>
    <t>Tulipa Dance Line</t>
  </si>
  <si>
    <t>ДэнсЛайн</t>
  </si>
  <si>
    <t>белый с ярко-красными штрихами</t>
  </si>
  <si>
    <t>Tulipa Uncle Tom</t>
  </si>
  <si>
    <t>Дядюшка Том</t>
  </si>
  <si>
    <t>шикарно-бордовый</t>
  </si>
  <si>
    <t>Tulipa Zizanie</t>
  </si>
  <si>
    <t>Зизани</t>
  </si>
  <si>
    <r>
      <t xml:space="preserve">белый с розов. крайними лепестками
</t>
    </r>
    <r>
      <rPr>
        <b/>
        <i/>
        <sz val="10"/>
        <rFont val="Arial"/>
        <family val="2"/>
      </rPr>
      <t>ГУСТОМАХРОВЫЙ</t>
    </r>
  </si>
  <si>
    <t>Tulipa Yellow Pompenette</t>
  </si>
  <si>
    <t>Йеллоу Помпонетт</t>
  </si>
  <si>
    <t>жёлтый, похож на пиончики</t>
  </si>
  <si>
    <t>Tulipa Carnaval De Nice</t>
  </si>
  <si>
    <t>Карнавал де Ницца</t>
  </si>
  <si>
    <t>белый с красными полос.</t>
  </si>
  <si>
    <t>Tulipa Casablanca</t>
  </si>
  <si>
    <t>Касабланка</t>
  </si>
  <si>
    <t>кремовый</t>
  </si>
  <si>
    <t>Tulipa Copper Image 1 NEW</t>
  </si>
  <si>
    <t>Tulipa Copper Image 2 NEW</t>
  </si>
  <si>
    <t>Коппер Имедж</t>
  </si>
  <si>
    <t>кремово-розовый с ярко-розовым (румяным) меланжем</t>
  </si>
  <si>
    <t>Tulipa La Belle Epoque</t>
  </si>
  <si>
    <t>Ла Белле Эпок</t>
  </si>
  <si>
    <t>палево-тёмно-розовый с розовато-кремовым верхней частью лепестков, РОСКОШНЫЙ</t>
  </si>
  <si>
    <t>4607109 98551 9</t>
  </si>
  <si>
    <t>Tulipa Mount Tacoma</t>
  </si>
  <si>
    <t>Маунт Такома</t>
  </si>
  <si>
    <t>Tulipa MV49</t>
  </si>
  <si>
    <t>МВ49</t>
  </si>
  <si>
    <t>жёлтый, очень изящной формы</t>
  </si>
  <si>
    <t>4607109 98560 1</t>
  </si>
  <si>
    <t>Tulipa Miranda</t>
  </si>
  <si>
    <t>Миранда</t>
  </si>
  <si>
    <t>красный с белыми подпалинами, глянцевый</t>
  </si>
  <si>
    <t>Tulipa Negrita Double</t>
  </si>
  <si>
    <t>Негрита Дабл</t>
  </si>
  <si>
    <t>известный и любимый сорт обрёл махровую форму! Насыщенно-фиолетовый, глянцевый, внешние лепестки с тёмным напылением</t>
  </si>
  <si>
    <t>4607109 97902 0</t>
  </si>
  <si>
    <t>Tulipa Normandie</t>
  </si>
  <si>
    <t>Нормандия</t>
  </si>
  <si>
    <t>белый с фиолетовой каймой</t>
  </si>
  <si>
    <t>4607109 97912 9</t>
  </si>
  <si>
    <t>Tulipa Nachtwacht NEW</t>
  </si>
  <si>
    <t>Ночной Дозор</t>
  </si>
  <si>
    <r>
      <t>ГУСТОМАХРОВЫЙ,</t>
    </r>
    <r>
      <rPr>
        <sz val="10"/>
        <rFont val="Arial"/>
        <family val="2"/>
      </rPr>
      <t xml:space="preserve"> бордовый, глянцевый, переливистый, супер эффектный!</t>
    </r>
  </si>
  <si>
    <t>Tulipa Orange Angelique</t>
  </si>
  <si>
    <t>Оранж Анжелик</t>
  </si>
  <si>
    <t>нежно-абрикосовый с белым и жёлтым переливами</t>
  </si>
  <si>
    <t>Tulipa Orange Princess</t>
  </si>
  <si>
    <t>Оранж Принцесс</t>
  </si>
  <si>
    <t xml:space="preserve">оранжевый  </t>
  </si>
  <si>
    <t>Tulipa Pink Star</t>
  </si>
  <si>
    <t>Пинк Стар</t>
  </si>
  <si>
    <t>перламутрово-розовый, пионовидный</t>
  </si>
  <si>
    <t>Tulipa Sundowner 1</t>
  </si>
  <si>
    <t>Tulipa Sundowner 2</t>
  </si>
  <si>
    <t>Сандаунер</t>
  </si>
  <si>
    <t>оранжево-красный с желтой полосой по центру лепестков</t>
  </si>
  <si>
    <t>Tulipa Sun Lover</t>
  </si>
  <si>
    <t>Санловер</t>
  </si>
  <si>
    <t>оранжевый с красными "перьями" по лепестку 
пионовидный</t>
  </si>
  <si>
    <t>Tulipa Sweet Desire</t>
  </si>
  <si>
    <t>Свит Дезаер</t>
  </si>
  <si>
    <t>сиреневый с кремовым в центре</t>
  </si>
  <si>
    <t>4607109 98572 4</t>
  </si>
  <si>
    <t>Tulipa Top Lips</t>
  </si>
  <si>
    <t>Топ Липс</t>
  </si>
  <si>
    <t>розовый с белой каймой, декоративная листва</t>
  </si>
  <si>
    <t>Tulipa White Touch</t>
  </si>
  <si>
    <t>Уайт Тач</t>
  </si>
  <si>
    <r>
      <t>белый</t>
    </r>
    <r>
      <rPr>
        <b/>
        <sz val="10"/>
        <rFont val="Arial"/>
        <family val="2"/>
      </rPr>
      <t>, МНОГОЦВЕТКОВЫЙ</t>
    </r>
  </si>
  <si>
    <t>Tulipa White Heart</t>
  </si>
  <si>
    <t>Уайт Хёрт</t>
  </si>
  <si>
    <t>4607109 97913 6</t>
  </si>
  <si>
    <t>Tulipa Amazing Grace NEW</t>
  </si>
  <si>
    <t>Эмейзинг Грэйс</t>
  </si>
  <si>
    <t>переливы розового, сиреневого и оранжевого, очень похож на цветущий пион</t>
  </si>
  <si>
    <t>ТЮЛЬПАНЫ ЛИЛИЕЦВЕТНЫЕ</t>
  </si>
  <si>
    <t>Tulipa Akita</t>
  </si>
  <si>
    <t>Акита</t>
  </si>
  <si>
    <t>ярко-красный с белой каймой</t>
  </si>
  <si>
    <t>Tulipa Aladdin</t>
  </si>
  <si>
    <t>Аладдин</t>
  </si>
  <si>
    <t>красный с тонкой желт. каймой</t>
  </si>
  <si>
    <t>Tulipa Ballerina</t>
  </si>
  <si>
    <t>Балерина</t>
  </si>
  <si>
    <t>тёмно-жёлтый с розовым напылением</t>
  </si>
  <si>
    <t>Tulipa Ballade</t>
  </si>
  <si>
    <t>Баллада</t>
  </si>
  <si>
    <t>сиренево-розовый с широкой белой каймой</t>
  </si>
  <si>
    <t>Tulipa Ballade Gold</t>
  </si>
  <si>
    <t>Баллада Голд</t>
  </si>
  <si>
    <t>Tulipa Ballade Orange NEW</t>
  </si>
  <si>
    <t>Баллада Оранж</t>
  </si>
  <si>
    <t>тёмно-абрикосовый с розовым напылением по центру</t>
  </si>
  <si>
    <t>Tulipa Burgundy</t>
  </si>
  <si>
    <t>Бургунди</t>
  </si>
  <si>
    <t>черно-фиолетовый</t>
  </si>
  <si>
    <t>Tulipa Jazz</t>
  </si>
  <si>
    <t>Джаз</t>
  </si>
  <si>
    <t>розовый, глянцевый</t>
  </si>
  <si>
    <t>Tulipa Yonina</t>
  </si>
  <si>
    <t>Йонина</t>
  </si>
  <si>
    <t>малиновый с белой каймой</t>
  </si>
  <si>
    <t>Tulipa Claudia</t>
  </si>
  <si>
    <t>Клавдия</t>
  </si>
  <si>
    <t>розовый с белой каймой</t>
  </si>
  <si>
    <t>Tulipa Lilychic</t>
  </si>
  <si>
    <t>Лилишик</t>
  </si>
  <si>
    <r>
      <t>ХАМЕЛЕОН.</t>
    </r>
    <r>
      <rPr>
        <sz val="10"/>
        <rFont val="Arial"/>
        <family val="2"/>
      </rPr>
      <t xml:space="preserve"> Уникальная расцветка у каждого бутона. Темно-красный с белыми шрихами.</t>
    </r>
  </si>
  <si>
    <t>Tulipa Merlot 1</t>
  </si>
  <si>
    <t>Tulipa Merlot 2</t>
  </si>
  <si>
    <t>Мерло</t>
  </si>
  <si>
    <t xml:space="preserve">рубиновый  </t>
  </si>
  <si>
    <t>Tulipa Marilyn</t>
  </si>
  <si>
    <t>Мэрилин</t>
  </si>
  <si>
    <t>белый с красными полосками</t>
  </si>
  <si>
    <t>Tulipa Purple Dream</t>
  </si>
  <si>
    <t>Перпл Дрим</t>
  </si>
  <si>
    <t>Tulipa Rajka</t>
  </si>
  <si>
    <t>Райка</t>
  </si>
  <si>
    <t>тёмно-бордовый с белой каймой</t>
  </si>
  <si>
    <t>Tulipa Request NEW</t>
  </si>
  <si>
    <t>Реквест</t>
  </si>
  <si>
    <t>в зависимости от освещения и угла обзора, цвет может представляться от сиренево-розового до лилово-бордового и темно-желтой каймой</t>
  </si>
  <si>
    <t>Tulipa Tres Chic</t>
  </si>
  <si>
    <t>Трес Шик</t>
  </si>
  <si>
    <t>Tulipa White Triumphator</t>
  </si>
  <si>
    <t>Уайт Триумфатор</t>
  </si>
  <si>
    <t>Tulipa Fire Wings</t>
  </si>
  <si>
    <t>Файр Вингз</t>
  </si>
  <si>
    <t>ярко-красный с контрастно-жёлтым, перистый рисунок</t>
  </si>
  <si>
    <t>Tulipa Holland Chic 1 NEW</t>
  </si>
  <si>
    <t>Tulipa Holland Chic 2 NEW</t>
  </si>
  <si>
    <t>Холланд Шик</t>
  </si>
  <si>
    <t>белый с розовым напылением сверху до середины лепестка</t>
  </si>
  <si>
    <t>Tulipa Youkihi</t>
  </si>
  <si>
    <t>Юкихи</t>
  </si>
  <si>
    <t>светло-розов. с белой каймой</t>
  </si>
  <si>
    <t>Tulipa Yuri Dolgorukiy</t>
  </si>
  <si>
    <t>Юрий Долгорукий</t>
  </si>
  <si>
    <t>красный с белой каймой</t>
  </si>
  <si>
    <t>ТЮЛЬПАНЫ МНОГОЦВЕТКОВЫЕ</t>
  </si>
  <si>
    <t>Tulipa Albion Star</t>
  </si>
  <si>
    <t>Альбион Стар</t>
  </si>
  <si>
    <t>(Грейга) кремовый с розовым напылением</t>
  </si>
  <si>
    <t>Tulipa Antoinette</t>
  </si>
  <si>
    <t>Антуанетта</t>
  </si>
  <si>
    <r>
      <t>ХАМЕЛЕОН.</t>
    </r>
    <r>
      <rPr>
        <sz val="10"/>
        <rFont val="Arial"/>
        <family val="2"/>
      </rPr>
      <t xml:space="preserve"> От желт. с малин. мазками к красно-малиновому с желт. дном</t>
    </r>
  </si>
  <si>
    <t>Tulipa Outbreak</t>
  </si>
  <si>
    <t>Аутбрек</t>
  </si>
  <si>
    <t>желтый, ярко-красная контрастная кайма, многоцветковый</t>
  </si>
  <si>
    <t>Tulipa Weisse Berliner</t>
  </si>
  <si>
    <t>Вайс Берлинер</t>
  </si>
  <si>
    <t>Tulipa Del Piero</t>
  </si>
  <si>
    <t>Дель Пьеро</t>
  </si>
  <si>
    <t>белый с сиреневой полосой</t>
  </si>
  <si>
    <t>Tulipa Dragon's King</t>
  </si>
  <si>
    <t>Дракон Кинг</t>
  </si>
  <si>
    <t>розовый с желтоватой каймой</t>
  </si>
  <si>
    <t>Tulipa Quebec</t>
  </si>
  <si>
    <t>Квебек</t>
  </si>
  <si>
    <t>(Грейга) розовый с кремовой широкой каймой</t>
  </si>
  <si>
    <t>25см</t>
  </si>
  <si>
    <t>Tulipa Cloud Nine</t>
  </si>
  <si>
    <t>Клод Нине</t>
  </si>
  <si>
    <t>кремовый с розовым опалом</t>
  </si>
  <si>
    <t>Tulipa Color Spectacle</t>
  </si>
  <si>
    <t>Колор Спектакль</t>
  </si>
  <si>
    <t>желто-красные языки пламени</t>
  </si>
  <si>
    <t>Tulipa Candy Kisses</t>
  </si>
  <si>
    <t>Кэнди Киссес</t>
  </si>
  <si>
    <t>розово-оранжевый с белой каймой</t>
  </si>
  <si>
    <t>Tulipa Candy Club</t>
  </si>
  <si>
    <t>Кэнди Клаб</t>
  </si>
  <si>
    <t>кремово-белый с розовыми штрихами</t>
  </si>
  <si>
    <t>Tulipa Merry Go Round</t>
  </si>
  <si>
    <t>Мерри Гоу Раунд</t>
  </si>
  <si>
    <t>алый, многоцветковый</t>
  </si>
  <si>
    <t>Tulipa Multi-flowering mixed NEW</t>
  </si>
  <si>
    <t>Многоцветковые, смесь</t>
  </si>
  <si>
    <t>Смесь популярных сортов (многоцветк.)</t>
  </si>
  <si>
    <t>45-50см</t>
  </si>
  <si>
    <t>Tulipa Modern Style</t>
  </si>
  <si>
    <t>Модерн Стайл</t>
  </si>
  <si>
    <t>белый с фиолетовым напылением</t>
  </si>
  <si>
    <t>Tulipa Night Club NEW</t>
  </si>
  <si>
    <t>Найт Клаб</t>
  </si>
  <si>
    <t>ярко-лиловый с темно-сиреневым напылением</t>
  </si>
  <si>
    <t>Tulipa Purple Bouquet</t>
  </si>
  <si>
    <t>Пурпл Букет</t>
  </si>
  <si>
    <t>Tulipa Red Bouqet</t>
  </si>
  <si>
    <t>Ред Букет</t>
  </si>
  <si>
    <t>Tulipa Rosy Bouquet</t>
  </si>
  <si>
    <t>Рози Букет</t>
  </si>
  <si>
    <t>кремово-белый с ярко-розовым напылением по краю лепестка</t>
  </si>
  <si>
    <t>Tulipa Sunshine Club</t>
  </si>
  <si>
    <t>Саншайн Клаб</t>
  </si>
  <si>
    <r>
      <t>ХАМЕЛЕОН.</t>
    </r>
    <r>
      <rPr>
        <sz val="10"/>
        <rFont val="Arial"/>
        <family val="2"/>
      </rPr>
      <t xml:space="preserve"> Во время цветения меняет цвет от желтого к палево-красному, многоцветковый</t>
    </r>
  </si>
  <si>
    <t>Tulipa Serenity</t>
  </si>
  <si>
    <t>Серенити</t>
  </si>
  <si>
    <t>красный с сиреневым отливом</t>
  </si>
  <si>
    <t>Tulipa Syracuse NEW</t>
  </si>
  <si>
    <t>Сиракузы</t>
  </si>
  <si>
    <t>ярко-красный с жёлтой каймой</t>
  </si>
  <si>
    <t>Tulipa City Flower</t>
  </si>
  <si>
    <t>Сити Флауэр</t>
  </si>
  <si>
    <t>(Грейга) жёлтый с широкой розовой полосой</t>
  </si>
  <si>
    <t>Tulipa Toronto</t>
  </si>
  <si>
    <t>Торонто</t>
  </si>
  <si>
    <t>(Грейга) коралловый</t>
  </si>
  <si>
    <t>Tulipa Trinity</t>
  </si>
  <si>
    <t>Тринити</t>
  </si>
  <si>
    <r>
      <t xml:space="preserve">красный, БОЛЬШИЕ ЦВЕТКИ, </t>
    </r>
    <r>
      <rPr>
        <b/>
        <i/>
        <sz val="10"/>
        <rFont val="Arial"/>
        <family val="2"/>
      </rPr>
      <t>многоцветковый</t>
    </r>
  </si>
  <si>
    <t>Tulipa Toucan</t>
  </si>
  <si>
    <t>Тукан</t>
  </si>
  <si>
    <t>Tulipa Wallflower</t>
  </si>
  <si>
    <t>Уоллфлауэр</t>
  </si>
  <si>
    <t>Tulipa Fiery Club</t>
  </si>
  <si>
    <t>Файери Клаб</t>
  </si>
  <si>
    <t>рубиновый</t>
  </si>
  <si>
    <t>Tulipa Florette</t>
  </si>
  <si>
    <t>Флоретт</t>
  </si>
  <si>
    <t>желтый с красными мазками</t>
  </si>
  <si>
    <t>Tulipa Flaming Club</t>
  </si>
  <si>
    <t>Флэминг Клаб</t>
  </si>
  <si>
    <t>кремовый с винно-красным перистым рисунком</t>
  </si>
  <si>
    <t>Tulipa Fats Domino</t>
  </si>
  <si>
    <t>Фэтс Домино</t>
  </si>
  <si>
    <t>ТЮЛЬПАНЫ БАХРОМЧАТЫЕ</t>
  </si>
  <si>
    <t>Tulipa American Eagle</t>
  </si>
  <si>
    <t>Американ Игл</t>
  </si>
  <si>
    <r>
      <t xml:space="preserve">темно-сиреневый с кремово-белой бахромой </t>
    </r>
    <r>
      <rPr>
        <b/>
        <i/>
        <sz val="10"/>
        <rFont val="Arial"/>
        <family val="2"/>
      </rPr>
      <t>ГУСТОБАХРОМЧАТЫЙ</t>
    </r>
  </si>
  <si>
    <t>Tulipa Aria Card</t>
  </si>
  <si>
    <t>Ариа Кард</t>
  </si>
  <si>
    <t>кремовый с сиреневым напылением по краю лепестка</t>
  </si>
  <si>
    <t>Tulipa Barbados</t>
  </si>
  <si>
    <t>Барбадос</t>
  </si>
  <si>
    <r>
      <t xml:space="preserve">темно-красный  </t>
    </r>
    <r>
      <rPr>
        <b/>
        <i/>
        <sz val="10"/>
        <rFont val="Arial"/>
        <family val="2"/>
      </rPr>
      <t>ГУСТОБАХРОМЧАТЫЙ</t>
    </r>
  </si>
  <si>
    <t>Tulipa Fringed mix NEW</t>
  </si>
  <si>
    <t>Бахромчатые, смесь сортов</t>
  </si>
  <si>
    <t>Смесь популярных сортов (бахромч.)</t>
  </si>
  <si>
    <t>Tulipa Bell Song</t>
  </si>
  <si>
    <t>Белль Сонг</t>
  </si>
  <si>
    <t>розовый с белой полоск. и бахр.</t>
  </si>
  <si>
    <t>Tulipa Black Jewel</t>
  </si>
  <si>
    <t>Блэк Джевел</t>
  </si>
  <si>
    <t>бордово-черный с желто-коричневой бахр.</t>
  </si>
  <si>
    <t>Tulipa Blue Heron</t>
  </si>
  <si>
    <t>Блю Херон</t>
  </si>
  <si>
    <t>фиолетовый с сереневым краем</t>
  </si>
  <si>
    <t>Tulipa Bulldog</t>
  </si>
  <si>
    <t>Бульдог</t>
  </si>
  <si>
    <t>тёмно-фиолетовый</t>
  </si>
  <si>
    <t>4607109 98535 9</t>
  </si>
  <si>
    <t>Tulipa Valery Gergiev</t>
  </si>
  <si>
    <t>Валерий Гергиев</t>
  </si>
  <si>
    <r>
      <t xml:space="preserve">ярко-красный, бахрома включает жёлтые вкрапления </t>
    </r>
    <r>
      <rPr>
        <b/>
        <i/>
        <sz val="10"/>
        <rFont val="Arial"/>
        <family val="2"/>
      </rPr>
      <t>ГУСТОБАХРОМЧАТЫЙ</t>
    </r>
  </si>
  <si>
    <t>Tulipa Warbler</t>
  </si>
  <si>
    <t>Варблер</t>
  </si>
  <si>
    <r>
      <t xml:space="preserve">медово-жёлтый </t>
    </r>
    <r>
      <rPr>
        <b/>
        <i/>
        <sz val="10"/>
        <rFont val="Arial"/>
        <family val="2"/>
      </rPr>
      <t>ГУСТОБАХРОМЧАТЫЙ</t>
    </r>
  </si>
  <si>
    <t>4607109 98536 6</t>
  </si>
  <si>
    <t>Tulipa Versace</t>
  </si>
  <si>
    <t>Версаче</t>
  </si>
  <si>
    <t>рубиново-красный, бахрома с белыми вкраплениями</t>
  </si>
  <si>
    <t>Tulipa Daytona</t>
  </si>
  <si>
    <t>Дайтона</t>
  </si>
  <si>
    <t>Tulipa Dallas</t>
  </si>
  <si>
    <t>Даллас</t>
  </si>
  <si>
    <t>ярко-розовый с белой бахромой, желтое дно</t>
  </si>
  <si>
    <t>Tulipa Joint Devision</t>
  </si>
  <si>
    <t>Джоинт Дивижн</t>
  </si>
  <si>
    <r>
      <t xml:space="preserve">жёлтый с коралловым </t>
    </r>
    <r>
      <rPr>
        <b/>
        <i/>
        <sz val="10"/>
        <rFont val="Arial"/>
        <family val="2"/>
      </rPr>
      <t>ГУСТОБАХРОМЧАТЫЙ</t>
    </r>
  </si>
  <si>
    <t>Tulipa Davenport</t>
  </si>
  <si>
    <t>Дэвенпорт</t>
  </si>
  <si>
    <t>красный с желтой бахромой</t>
  </si>
  <si>
    <t>Tulipa Canasta</t>
  </si>
  <si>
    <t>Канаста</t>
  </si>
  <si>
    <t>красный с белой бахр.</t>
  </si>
  <si>
    <t>Tulipa Carroussel</t>
  </si>
  <si>
    <t>Карусель</t>
  </si>
  <si>
    <t>кремово-белый с ярко-розовыми штрихами</t>
  </si>
  <si>
    <t>Tulipa Cacharel</t>
  </si>
  <si>
    <t>Кашарель</t>
  </si>
  <si>
    <t>цвет розового фламинго с белой бахромой</t>
  </si>
  <si>
    <t>Tulipa Cambridge</t>
  </si>
  <si>
    <t>Кембридж</t>
  </si>
  <si>
    <r>
      <t xml:space="preserve">белый  </t>
    </r>
    <r>
      <rPr>
        <b/>
        <i/>
        <sz val="10"/>
        <rFont val="Arial"/>
        <family val="2"/>
      </rPr>
      <t>ГУСТОБАХРОМЧАТЫЙ</t>
    </r>
  </si>
  <si>
    <t>4607109 97918 1</t>
  </si>
  <si>
    <t>Tulipa Crystal Star</t>
  </si>
  <si>
    <t>Кристал Стар</t>
  </si>
  <si>
    <t>Tulipa Cuban Night</t>
  </si>
  <si>
    <t>Кубинская Ночь</t>
  </si>
  <si>
    <r>
      <t>бордово-черный с восковым налетом с черной бахромой</t>
    </r>
    <r>
      <rPr>
        <b/>
        <i/>
        <sz val="10"/>
        <rFont val="Arial"/>
        <family val="2"/>
      </rPr>
      <t xml:space="preserve"> ГУСТОБАХРОМЧАТЫЙ</t>
    </r>
  </si>
  <si>
    <t>Tulipa Labrador NEW</t>
  </si>
  <si>
    <t>Лабрадор</t>
  </si>
  <si>
    <r>
      <t xml:space="preserve">черно-бордовый </t>
    </r>
    <r>
      <rPr>
        <b/>
        <sz val="10"/>
        <rFont val="Arial"/>
        <family val="2"/>
      </rPr>
      <t>ГУСТОБАХРОМЧАТЫЙ</t>
    </r>
  </si>
  <si>
    <t>Tulipa Lambada</t>
  </si>
  <si>
    <t>Ламбада</t>
  </si>
  <si>
    <t>розовый с желтой бахромой</t>
  </si>
  <si>
    <t>Tulipa Mazda</t>
  </si>
  <si>
    <t>Мазда</t>
  </si>
  <si>
    <r>
      <t xml:space="preserve">ярко-красный, </t>
    </r>
    <r>
      <rPr>
        <b/>
        <i/>
        <sz val="10"/>
        <rFont val="Arial"/>
        <family val="2"/>
      </rPr>
      <t>ГУСТОБАХРОМЧАТЫЙ</t>
    </r>
  </si>
  <si>
    <t>4607109 98557 1</t>
  </si>
  <si>
    <t>Tulipa Miami Sunset NEW</t>
  </si>
  <si>
    <t>Майами Сансет</t>
  </si>
  <si>
    <t>сиренево-лиловый с оранжевой каймой</t>
  </si>
  <si>
    <t>Tulipa Purple Crystal</t>
  </si>
  <si>
    <t>Пурпл Кристал</t>
  </si>
  <si>
    <t>тёмно-фиолетовый с белым основанием</t>
  </si>
  <si>
    <t>Tulipa Real Time</t>
  </si>
  <si>
    <t>Реал Тайм</t>
  </si>
  <si>
    <r>
      <t xml:space="preserve">розово-красный с желто-палевой бахромой
</t>
    </r>
    <r>
      <rPr>
        <b/>
        <i/>
        <sz val="10"/>
        <rFont val="Arial"/>
        <family val="2"/>
      </rPr>
      <t>ГУСТОБАХРОМЧАТЫЙ</t>
    </r>
  </si>
  <si>
    <t>Tulipa Santander</t>
  </si>
  <si>
    <t>Сантендер</t>
  </si>
  <si>
    <t>розово-сиреневый</t>
  </si>
  <si>
    <t>Tulipa Fabio</t>
  </si>
  <si>
    <t>Фабио</t>
  </si>
  <si>
    <t>темно-красный с желтой бахромой</t>
  </si>
  <si>
    <t>Tulipa Huis Ten Bosch</t>
  </si>
  <si>
    <t>Хьюс Тен Бош</t>
  </si>
  <si>
    <r>
      <t xml:space="preserve">нежно-розовый с белым дном </t>
    </r>
    <r>
      <rPr>
        <b/>
        <i/>
        <sz val="10"/>
        <rFont val="Arial"/>
        <family val="2"/>
      </rPr>
      <t>ГУСТОБАХРОМЧАТЫЙ</t>
    </r>
  </si>
  <si>
    <t>ТЮЛЬПАНЫ ПОПУГАЙНЫЕ</t>
  </si>
  <si>
    <t>Tulipa Apricot Parrot</t>
  </si>
  <si>
    <t>Априкот Пэррот</t>
  </si>
  <si>
    <t>абрикос. с розовой каймой и зел. мазками</t>
  </si>
  <si>
    <t>Tulipa Arabian Mystery Parrot 1</t>
  </si>
  <si>
    <t>Tulipa Arabian Mystery Parrot 2</t>
  </si>
  <si>
    <t>Арабиан Мистери Пэррот</t>
  </si>
  <si>
    <t xml:space="preserve">сиреневый с переливами к темно-розовому, с белой тонкой каймой </t>
  </si>
  <si>
    <t>4607109 97921 1</t>
  </si>
  <si>
    <t>Tulipa Black Parrot</t>
  </si>
  <si>
    <t>Блэк Пэррот</t>
  </si>
  <si>
    <t>черно-бордовый</t>
  </si>
  <si>
    <t>Tulipa Blue Parrot</t>
  </si>
  <si>
    <t>Блю Пэррот</t>
  </si>
  <si>
    <t>голубой</t>
  </si>
  <si>
    <t>Tulipa Blumex Favorite</t>
  </si>
  <si>
    <t>Блюмекс Фаворит</t>
  </si>
  <si>
    <t>красный с красно-коричневым и зеленым</t>
  </si>
  <si>
    <t>Tulipa Victoria's Secret 1</t>
  </si>
  <si>
    <t>Tulipa Victoria's Secret 2</t>
  </si>
  <si>
    <t>Виктория Сикрет</t>
  </si>
  <si>
    <t>фиолетовый, переливистый</t>
  </si>
  <si>
    <t>Tulipa Doorman's Record</t>
  </si>
  <si>
    <t>Дорманс Рекорд</t>
  </si>
  <si>
    <t>красный с жёлтыми подпалинами</t>
  </si>
  <si>
    <t>Tulipa Irene Parrot</t>
  </si>
  <si>
    <t>Ирен Пэррот</t>
  </si>
  <si>
    <t>ярко оранжевый с желтым с буроватой полосой по центру</t>
  </si>
  <si>
    <t>4607109 97922 8</t>
  </si>
  <si>
    <t>Tulipa Carribean Parrot</t>
  </si>
  <si>
    <t>Карибиан Пэррот</t>
  </si>
  <si>
    <r>
      <t>СУПЕР-ЭКЗОТИКА!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Жёлтый с ярко-красным кантом</t>
    </r>
  </si>
  <si>
    <t>4607109 98547 2</t>
  </si>
  <si>
    <t>Tulipa Monarch Parrot</t>
  </si>
  <si>
    <t>Монарх Пэррот</t>
  </si>
  <si>
    <t>оранжево-розовый</t>
  </si>
  <si>
    <t>Tulipa Parrot King NEW</t>
  </si>
  <si>
    <t>Пэррот Кинг</t>
  </si>
  <si>
    <t>причудливо-оригинальный, по краю лепестков красно-оранжевый, ближе к центру жёлтый с зелёными мазками</t>
  </si>
  <si>
    <t>Tulipa Rai</t>
  </si>
  <si>
    <t>Рай</t>
  </si>
  <si>
    <t>фиолетовый с желтым и зеленым</t>
  </si>
  <si>
    <t>Tulipa Super Parrot</t>
  </si>
  <si>
    <t>Супер Пэррот</t>
  </si>
  <si>
    <t>белый с зелеными мазками 20см</t>
  </si>
  <si>
    <t>Tulipa Texas Gold</t>
  </si>
  <si>
    <t>Техас Голд</t>
  </si>
  <si>
    <t>жёлтый с зелёными перьями</t>
  </si>
  <si>
    <t>Tulipa Flaming Parrot</t>
  </si>
  <si>
    <t>Флэминг Пэррот</t>
  </si>
  <si>
    <t>кремовый с красным, гофрированный</t>
  </si>
  <si>
    <t>Tulipa Estella Rijveld</t>
  </si>
  <si>
    <t>Эстелла Рийнвельд</t>
  </si>
  <si>
    <t>белый с красными языками пламени</t>
  </si>
  <si>
    <t>ТЮЛЬПАНЫ ВИРИДИФЛОРА / ЗЕЛЕНОЦВЕТНЫЕ</t>
  </si>
  <si>
    <t>Tulipa Artist 1</t>
  </si>
  <si>
    <t>Tulipa Artist 2</t>
  </si>
  <si>
    <t>Артист</t>
  </si>
  <si>
    <t>бледно-лососево-розовый с бурыми полосками по центру лепестков</t>
  </si>
  <si>
    <t>Tulipa Omnyacc</t>
  </si>
  <si>
    <t>Омниак</t>
  </si>
  <si>
    <t>темно-красный с бурыми и зелеными полосами</t>
  </si>
  <si>
    <t>Tulipa Flaming Springgreen</t>
  </si>
  <si>
    <t>Флэминг Спринггрин</t>
  </si>
  <si>
    <t>белый с зелеными, красными и розовыми мазками</t>
  </si>
  <si>
    <t>Tulipa China Town</t>
  </si>
  <si>
    <t>Чайна Таун</t>
  </si>
  <si>
    <t>кремово-розовый с зелеными полосами</t>
  </si>
  <si>
    <t>ТЮЛЬПАНЫ ДАРВИНОВСКИЕ (TULIPS DARWIN HYBRID)</t>
  </si>
  <si>
    <t>Tulipa Beauty of Spring 1</t>
  </si>
  <si>
    <t>Tulipa Beauty of Spring 2</t>
  </si>
  <si>
    <t>Бьюти оф Спринг</t>
  </si>
  <si>
    <t>жёлтый с красным кантом и розовым напылением по внешней и внутренней части лепестков</t>
  </si>
  <si>
    <t>Tulipa Golden Parade</t>
  </si>
  <si>
    <t>Голден Парад</t>
  </si>
  <si>
    <t>жёлтый с еле заметным красным кантом</t>
  </si>
  <si>
    <t>Tulipa Tottori</t>
  </si>
  <si>
    <t>Тоттори</t>
  </si>
  <si>
    <t>трех-цветный, крупный бокал, листва как группы Грейга, с темно-фиолетовыми полосами</t>
  </si>
  <si>
    <t>4607109 98578 6</t>
  </si>
  <si>
    <t>Tulipa World Peace</t>
  </si>
  <si>
    <t>Уорлд Пис</t>
  </si>
  <si>
    <t>красный с жёлтой каймой</t>
  </si>
  <si>
    <t>Tulipa Hakuun</t>
  </si>
  <si>
    <t>Хакуун</t>
  </si>
  <si>
    <t>Tulipa Hatsuzakura</t>
  </si>
  <si>
    <t>Хатцузакура</t>
  </si>
  <si>
    <t>белый с ярко-розовой широкой каймой</t>
  </si>
  <si>
    <t>60см</t>
  </si>
  <si>
    <t>ТЮЛЬПАНЫ ПРОСТЫЕ РАННИЕ (TULIPS SINGLE EARLY)</t>
  </si>
  <si>
    <t>Tulipa Cosmopolitan</t>
  </si>
  <si>
    <t>Космополитен</t>
  </si>
  <si>
    <t>пастельно-розовый</t>
  </si>
  <si>
    <t>4607109 98550 2</t>
  </si>
  <si>
    <t>Tulipa Light and Dreamy NEW</t>
  </si>
  <si>
    <t>Лайт энд Дрим</t>
  </si>
  <si>
    <t xml:space="preserve">сиреневый с розовой каймой </t>
  </si>
  <si>
    <t>Tulipa Purple Prince</t>
  </si>
  <si>
    <t>Перпл Принс</t>
  </si>
  <si>
    <t>Tulipa Hot Honey Rag NEW</t>
  </si>
  <si>
    <t>Хот Хани Рэг</t>
  </si>
  <si>
    <t>ярко-красный с широкой жёлтой каймой, контрастный</t>
  </si>
  <si>
    <t>65см</t>
  </si>
  <si>
    <t>ТЮЛЬПАНЫ ПРОСТЫЕ ПОЗДНИЕ (TULIPS SINGLE LATE)</t>
  </si>
  <si>
    <t>Tulipa Blushing Lady</t>
  </si>
  <si>
    <t>Блашинг Леди</t>
  </si>
  <si>
    <t>розовый с желтой каймой</t>
  </si>
  <si>
    <t>Tulipa Violet Beauty</t>
  </si>
  <si>
    <t>Виолет Бьюти</t>
  </si>
  <si>
    <t>сиреневый</t>
  </si>
  <si>
    <t>Tulipa Just Kissed 1</t>
  </si>
  <si>
    <t>Tulipa Just Kissed 2</t>
  </si>
  <si>
    <t>Джаст Киссед</t>
  </si>
  <si>
    <t>белый с ярко-малиновым широким краем лепестков</t>
  </si>
  <si>
    <t>Tulipa Cafe Noir</t>
  </si>
  <si>
    <t>Кафе Нуар</t>
  </si>
  <si>
    <t>Tulipa Queen Of Night</t>
  </si>
  <si>
    <t>Куин оф Найт</t>
  </si>
  <si>
    <t>бордово-черный</t>
  </si>
  <si>
    <t>Tulipa Cum Laude</t>
  </si>
  <si>
    <t>Кум Лауд</t>
  </si>
  <si>
    <t>синий</t>
  </si>
  <si>
    <t>Tulipa Rhapsody of Smiles</t>
  </si>
  <si>
    <t>Рапсоди оф Смайлс</t>
  </si>
  <si>
    <t>оранжево-красный с жёлтым меланж</t>
  </si>
  <si>
    <t>Tulipa Sky High Scarlet</t>
  </si>
  <si>
    <t>Скай Хай Скарлет</t>
  </si>
  <si>
    <t>один самых высоких, алый</t>
  </si>
  <si>
    <t>4607109 98573 1</t>
  </si>
  <si>
    <t>Tulipa World Expression</t>
  </si>
  <si>
    <t>Уорлд Експрешшн</t>
  </si>
  <si>
    <t>ТЮЛЬПАНЫ ТРИУМФ (TULIPS TRIUMPH)</t>
  </si>
  <si>
    <t>Tulipa Aquarel NEW</t>
  </si>
  <si>
    <t>Акварель</t>
  </si>
  <si>
    <t>розовато-кремовый с ярко-красным краем, который имеет жёлтую подбивку</t>
  </si>
  <si>
    <t>Tulipa Alexander Pushkin</t>
  </si>
  <si>
    <t>Александр Пушкин</t>
  </si>
  <si>
    <t>Tulipa Andorra 1 NEW</t>
  </si>
  <si>
    <t>Tulipa Andorra 2 NEW</t>
  </si>
  <si>
    <t>Андорра</t>
  </si>
  <si>
    <t>малиново-розовый, с светлым краем, листья с желтоватым кантом, волнистые</t>
  </si>
  <si>
    <t>Tulipa Arabian Mystery</t>
  </si>
  <si>
    <t>Арабиан Мистери</t>
  </si>
  <si>
    <t>темно-сиреневый с белой каймой</t>
  </si>
  <si>
    <t>Tulipa Armani</t>
  </si>
  <si>
    <t>Армани</t>
  </si>
  <si>
    <t>винный с белой каймой</t>
  </si>
  <si>
    <t>Tulipa Balance of Colors</t>
  </si>
  <si>
    <t>Баланс оф Колорс</t>
  </si>
  <si>
    <t>желтовато-кремовый, постепенно проявляется ярко-розовая окраска с верхней части лепестков, заливая бокал цветка, оставляя только основание</t>
  </si>
  <si>
    <t>Tulipa Barcelona</t>
  </si>
  <si>
    <t>Барселона</t>
  </si>
  <si>
    <t>ярко-розовый, стебель темно-бордовый!</t>
  </si>
  <si>
    <t>Tulipa Blackjack</t>
  </si>
  <si>
    <t>Блэк Джек</t>
  </si>
  <si>
    <t>темно-фиолетовый</t>
  </si>
  <si>
    <t>4607109 97924 2</t>
  </si>
  <si>
    <t>Tulipa Blue Ribbon</t>
  </si>
  <si>
    <t>Блю Риббон</t>
  </si>
  <si>
    <t>Tulipa Boston</t>
  </si>
  <si>
    <t>Бостон</t>
  </si>
  <si>
    <r>
      <t>НОВИНКА! Экслюзивный сорт.</t>
    </r>
    <r>
      <rPr>
        <sz val="10"/>
        <rFont val="Arial"/>
        <family val="2"/>
      </rPr>
      <t xml:space="preserve"> 
Кремово-желтый с фиолетовым краем</t>
    </r>
  </si>
  <si>
    <t>Tulipa Gavota</t>
  </si>
  <si>
    <t>Гавота</t>
  </si>
  <si>
    <t>фиолетово-бордовый с широкой желтой каймой</t>
  </si>
  <si>
    <t>Tulipa Gwen</t>
  </si>
  <si>
    <t>Гвен</t>
  </si>
  <si>
    <t>белый с нежно-сиреневым краем</t>
  </si>
  <si>
    <t>Tulipa Golden Dynasty</t>
  </si>
  <si>
    <t>Голден Дайнести</t>
  </si>
  <si>
    <t>желтовато-кремовое основание бокала, жёлтый край с розовым напылением</t>
  </si>
  <si>
    <t>4607109 98543 4</t>
  </si>
  <si>
    <t>Tulipa Grand Perfection</t>
  </si>
  <si>
    <t>Гранд Перфекшн</t>
  </si>
  <si>
    <t>белый с винно-красными перьями</t>
  </si>
  <si>
    <t>Tulipa Green Spirit NEW</t>
  </si>
  <si>
    <t>Грин Спирит</t>
  </si>
  <si>
    <t>ярко-салатовый с белым широким краем</t>
  </si>
  <si>
    <t>Tulipa Jackpot</t>
  </si>
  <si>
    <t>Джекпот</t>
  </si>
  <si>
    <t>темно-фиолетовый с широкой белой каймой</t>
  </si>
  <si>
    <t>Tulipa Jolly Princess 1</t>
  </si>
  <si>
    <t>Tulipa Jolly Princess 2</t>
  </si>
  <si>
    <t>Джоли Принцесс</t>
  </si>
  <si>
    <t>оранжево-лососевый с фиолетово-бордовым пламенем по центру лепестка, стебель бордовый, декоративная листва</t>
  </si>
  <si>
    <t>Tulipa Doberman NEW</t>
  </si>
  <si>
    <t>Доберман</t>
  </si>
  <si>
    <t>бронзово-бордовый, тёмный с жёлтым краем</t>
  </si>
  <si>
    <t>Tulipa Zurel</t>
  </si>
  <si>
    <t>Зурел</t>
  </si>
  <si>
    <t>2-х цв. Белый с темно-бордовыми перьями</t>
  </si>
  <si>
    <t>Tulipa Quito NEW</t>
  </si>
  <si>
    <t>Квито</t>
  </si>
  <si>
    <t>желтый, постепенно проявляется ярко-оранжевая окраска, заливая бокал цветка, оставляя только жёлтым основание и кайму</t>
  </si>
  <si>
    <t>Tulipa Colour Mystic</t>
  </si>
  <si>
    <t>Колор Мистик</t>
  </si>
  <si>
    <r>
      <t>ХАМЕЛЕОН</t>
    </r>
    <r>
      <rPr>
        <sz val="10"/>
        <rFont val="Arial"/>
        <family val="2"/>
      </rPr>
      <t xml:space="preserve"> от желтого с ярко-красной каймой до насыщенно винно-красного окрашивания по всему лепестку</t>
    </r>
  </si>
  <si>
    <t>Tulipa Limelight</t>
  </si>
  <si>
    <t>Лаймлайт</t>
  </si>
  <si>
    <t>нежно-жёлтый</t>
  </si>
  <si>
    <t>Tulipa Match</t>
  </si>
  <si>
    <t>Матч</t>
  </si>
  <si>
    <t>кремово-желтый снизу и темно-розовый сверху</t>
  </si>
  <si>
    <t>4607109 97928 0</t>
  </si>
  <si>
    <t>Tulipa Merry Christmas Design</t>
  </si>
  <si>
    <t>Мерри Кристмас Дизайн</t>
  </si>
  <si>
    <t>малиновый, листва зелёная с РОЗОВОЙ каймой</t>
  </si>
  <si>
    <t>Tulipa Miss Elegance</t>
  </si>
  <si>
    <t>Мисс Элеганс</t>
  </si>
  <si>
    <t>нежно-розовый с белым</t>
  </si>
  <si>
    <t>Tulipa Mistress Mystic</t>
  </si>
  <si>
    <t>Мистресс Мистик</t>
  </si>
  <si>
    <r>
      <t xml:space="preserve">СУПЕР-ЭКЗОТИКА! </t>
    </r>
    <r>
      <rPr>
        <sz val="10"/>
        <rFont val="Arial"/>
        <family val="2"/>
      </rPr>
      <t>Серебряный с ярко-розовой полосой в центре</t>
    </r>
  </si>
  <si>
    <t>4607109 98561 8</t>
  </si>
  <si>
    <t>Tulipa Montevideo</t>
  </si>
  <si>
    <t>Монтевидео</t>
  </si>
  <si>
    <r>
      <t>ХАМЕЛЕОН</t>
    </r>
    <r>
      <rPr>
        <sz val="10"/>
        <rFont val="Arial"/>
        <family val="2"/>
      </rPr>
      <t xml:space="preserve">  жёлтый снизу, сверху- красный</t>
    </r>
  </si>
  <si>
    <t>Tulipa Moulin Rouge</t>
  </si>
  <si>
    <t>Мулен Руж</t>
  </si>
  <si>
    <t>розово-красный край, белый центр</t>
  </si>
  <si>
    <t>4607109 98563 2</t>
  </si>
  <si>
    <t>Tulipa Paul Scherer</t>
  </si>
  <si>
    <t>Пол Ширер</t>
  </si>
  <si>
    <t>полностью черный!</t>
  </si>
  <si>
    <t>Tulipa Pretty Princess 1 NEW</t>
  </si>
  <si>
    <t>Tulipa Pretty Princess 2 NEW</t>
  </si>
  <si>
    <t>Претти Принцесс</t>
  </si>
  <si>
    <t>нежно-розовая кайма с перламутрово-белым кантом и широкое бордово-красное перо по центральной поверхности лепестков</t>
  </si>
  <si>
    <t>Tulipa Prinsess Irene</t>
  </si>
  <si>
    <t>Принцесса Ирен</t>
  </si>
  <si>
    <t>2-х цв. оранжево-кр. и фиолет. перьями</t>
  </si>
  <si>
    <t>Tulipa Purple Lady</t>
  </si>
  <si>
    <t>Пурпл Лэди</t>
  </si>
  <si>
    <t>насыщенно-фиолетовый, глянцевый</t>
  </si>
  <si>
    <t>4607109 98567 0</t>
  </si>
  <si>
    <t>Tulipa Rea</t>
  </si>
  <si>
    <t>Реа</t>
  </si>
  <si>
    <t>рубиново-красный, очень глянцевый</t>
  </si>
  <si>
    <t>Tulipa Red Mark</t>
  </si>
  <si>
    <t>Ред Марк</t>
  </si>
  <si>
    <t>Tulipa Rejoyce 1 NEW</t>
  </si>
  <si>
    <t>Tulipa Rejoyce 2 NEW</t>
  </si>
  <si>
    <t>Реджойс</t>
  </si>
  <si>
    <t>розовато-кремовый, очень нежный</t>
  </si>
  <si>
    <t>Tulipa Rems Sensation</t>
  </si>
  <si>
    <t>Ремз Сенсейшн</t>
  </si>
  <si>
    <t>красный с кремовым, перистый</t>
  </si>
  <si>
    <t>Tulipa Rems Favourite</t>
  </si>
  <si>
    <t>Ремз Фаворит</t>
  </si>
  <si>
    <t>тёмно-красный с белым краем, перистый</t>
  </si>
  <si>
    <t>Tulipa Roman Empire 1</t>
  </si>
  <si>
    <t>Tulipa Roman Empire 2</t>
  </si>
  <si>
    <t>Роман Эмпаер</t>
  </si>
  <si>
    <t>алый матовый с чито-белым краем</t>
  </si>
  <si>
    <t>Tulipa Royal Virgin</t>
  </si>
  <si>
    <t>Роял Вирджин</t>
  </si>
  <si>
    <t>белый, хорошо устойчив к заболеваниям</t>
  </si>
  <si>
    <t>Tulipa Royal Ten</t>
  </si>
  <si>
    <t>Роял Тен</t>
  </si>
  <si>
    <t>белый с электрически-розовым</t>
  </si>
  <si>
    <t>Tulipa Salvo</t>
  </si>
  <si>
    <t>Салво</t>
  </si>
  <si>
    <t>кремовый с электрически-розовой каймой</t>
  </si>
  <si>
    <t>Tulipa Stunning Star</t>
  </si>
  <si>
    <t>Станнинг Стар</t>
  </si>
  <si>
    <t>оригинальная расцветка. Ярко-абрикосовый с нежно-абрикосовым</t>
  </si>
  <si>
    <t>Tulipa Flaming Flag</t>
  </si>
  <si>
    <t>Флэминг Флаг</t>
  </si>
  <si>
    <t>фиолетовый с белым , перистый</t>
  </si>
  <si>
    <t>Tulipa Fontainebleau 1</t>
  </si>
  <si>
    <t>Tulipa Fontainebleau 2</t>
  </si>
  <si>
    <t>Фонтенбло</t>
  </si>
  <si>
    <t>тёмно-бордовый с чисто-белым краем</t>
  </si>
  <si>
    <t>Tulipa Full House</t>
  </si>
  <si>
    <t>Фулл Хаус</t>
  </si>
  <si>
    <t>тёмно-красный с белой широкой каймой, глянцевый</t>
  </si>
  <si>
    <t>Tulipa Havran</t>
  </si>
  <si>
    <t>Хавран</t>
  </si>
  <si>
    <r>
      <t xml:space="preserve">бордовый, глянцевый, </t>
    </r>
    <r>
      <rPr>
        <b/>
        <sz val="10"/>
        <rFont val="Arial"/>
        <family val="2"/>
      </rPr>
      <t>МНОГОЦВЕТКОВЫЙ</t>
    </r>
  </si>
  <si>
    <t>Tulipa Helmar</t>
  </si>
  <si>
    <t>Хелмар</t>
  </si>
  <si>
    <t>желтый с темно-фиолетовыми перьями</t>
  </si>
  <si>
    <t>Tulipa Hemisphere</t>
  </si>
  <si>
    <t>Хемисфер</t>
  </si>
  <si>
    <r>
      <t>ХАМЕЛЕОН</t>
    </r>
    <r>
      <rPr>
        <sz val="10"/>
        <rFont val="Arial"/>
        <family val="2"/>
      </rPr>
      <t xml:space="preserve"> от белого с розовым напылением по всем лепесткам до темно-розового</t>
    </r>
  </si>
  <si>
    <t>Tulipa Hotpants</t>
  </si>
  <si>
    <t>Хотпантс</t>
  </si>
  <si>
    <t>двухцветный: белый с фиолетовым</t>
  </si>
  <si>
    <t>Tulipa Happy Generation</t>
  </si>
  <si>
    <t>Хэппи Дженерейшн</t>
  </si>
  <si>
    <t>белый с красными перьями, желтой основой</t>
  </si>
  <si>
    <t>Tulipa Happy People NEW</t>
  </si>
  <si>
    <t>Хэппи Пипл</t>
  </si>
  <si>
    <t>жёлтый снизу, по центру лепестков желтый цвет доходит до кончиков, остальная часть лепестков сверху белая</t>
  </si>
  <si>
    <t>Tulipa Shirley</t>
  </si>
  <si>
    <t>Ширли</t>
  </si>
  <si>
    <r>
      <t>ХАМЕЛЕОН</t>
    </r>
    <r>
      <rPr>
        <sz val="10"/>
        <rFont val="Arial"/>
        <family val="2"/>
      </rPr>
      <t xml:space="preserve"> от белого с тонкой сиреневой каймой до сильного сиреневого напыления по всему лепестку</t>
    </r>
  </si>
  <si>
    <t>Tulipa Shirley's Dream</t>
  </si>
  <si>
    <t>Ширли Дрим</t>
  </si>
  <si>
    <r>
      <t>ХАМЕЛЕОН</t>
    </r>
    <r>
      <rPr>
        <sz val="10"/>
        <rFont val="Arial"/>
        <family val="2"/>
      </rPr>
      <t xml:space="preserve"> от кремового с тонкой сиреневой каймой до желтого с сильным сиреневым напылением по всему лепестку</t>
    </r>
  </si>
  <si>
    <t>Tulipa Shiun</t>
  </si>
  <si>
    <t>Шиун</t>
  </si>
  <si>
    <t>двухцветный: чисто белый с темно-фиолетовым краем</t>
  </si>
  <si>
    <t>Tulipa El Cid</t>
  </si>
  <si>
    <t>Эль Сид</t>
  </si>
  <si>
    <t>красный, с жёлтым краем, перистый</t>
  </si>
  <si>
    <t>Tulipa Jaap Groot</t>
  </si>
  <si>
    <t>Яп Гроот</t>
  </si>
  <si>
    <t>кремовый с желтыми перьями + декоративная листва</t>
  </si>
  <si>
    <t>ТЮЛЬПАНЫ ГРЕЙГА (TULIPS GREIGII)</t>
  </si>
  <si>
    <t>Tulipa Ali Baba</t>
  </si>
  <si>
    <t>Али Баба</t>
  </si>
  <si>
    <t>розово-красный, декоративная листва</t>
  </si>
  <si>
    <t>Tulipa Authority</t>
  </si>
  <si>
    <t>Ауторити</t>
  </si>
  <si>
    <t>внутри белый, снаружи красный с белой каймой, декоративная листва</t>
  </si>
  <si>
    <t>Tulipa Winnipeg</t>
  </si>
  <si>
    <t>Виннипег</t>
  </si>
  <si>
    <t>желтый с красными полосками по центру</t>
  </si>
  <si>
    <t>18см</t>
  </si>
  <si>
    <t>4607109 97930 3</t>
  </si>
  <si>
    <t>Tulipa Double Red Riding Hood</t>
  </si>
  <si>
    <t>Дабл Ред Ридинг Худ</t>
  </si>
  <si>
    <t>махровый, алый, очень экзотического вида при распускании бутона, декоративная листва</t>
  </si>
  <si>
    <t>20см</t>
  </si>
  <si>
    <t>4607109 98545 8</t>
  </si>
  <si>
    <t>Tulipa Donna Bella 1</t>
  </si>
  <si>
    <t>Tulipa Donna Bella 2</t>
  </si>
  <si>
    <t>Донна Белла</t>
  </si>
  <si>
    <t>ванильно-жёлтый с тёмно-красной широкой полосой по центру</t>
  </si>
  <si>
    <t>Tulipa Little Girl</t>
  </si>
  <si>
    <t>Литтл Герл</t>
  </si>
  <si>
    <t>кремовое основание, нежнейшее розовое напыление</t>
  </si>
  <si>
    <t>Tulipa Oratorio</t>
  </si>
  <si>
    <t>Ораторио</t>
  </si>
  <si>
    <t>светло-розовый , декоративная листва</t>
  </si>
  <si>
    <t>Tulipa Perfectionist</t>
  </si>
  <si>
    <t>Перфекционист</t>
  </si>
  <si>
    <t>высокий бокал, красный центр, чисто-белая кайма</t>
  </si>
  <si>
    <t>4607109 98566 3</t>
  </si>
  <si>
    <t>Tulipa Plaisir 1</t>
  </si>
  <si>
    <t>Tulipa Plaisir 2</t>
  </si>
  <si>
    <t>Плезир</t>
  </si>
  <si>
    <t>ярко-розовый с ярко-розовыми мазками по кремово-желтой кайме</t>
  </si>
  <si>
    <t>4607109 97931 0</t>
  </si>
  <si>
    <t>Tulipa Professor De Mosseri</t>
  </si>
  <si>
    <t>Профессор Де Моззери</t>
  </si>
  <si>
    <t>нежно-розовый с кремовой каймой,  декоративная листва</t>
  </si>
  <si>
    <t>Tulipa Czaar Peter</t>
  </si>
  <si>
    <t>Царь Петр</t>
  </si>
  <si>
    <t>белый с полосой розово-красный крапинок, декоративная листва</t>
  </si>
  <si>
    <t>Tulipa United States</t>
  </si>
  <si>
    <t>Юнайтед Стейтс</t>
  </si>
  <si>
    <t>нежно-розовый с ярко-желтой каймой,  декоративная листва</t>
  </si>
  <si>
    <t>ТЮЛЬПАНЫ КАУФМАНА (TULIPS KAUFFMANNIANA)</t>
  </si>
  <si>
    <t>Tulipa Ancilla</t>
  </si>
  <si>
    <t>Анкилла</t>
  </si>
  <si>
    <t>снаружи красный с белой каймой, когда бокал открывается - внутри белый с розовой горловиной,  декоративная листва</t>
  </si>
  <si>
    <t>Tulipa Gluck 1</t>
  </si>
  <si>
    <t>Tulipa Gluck 2</t>
  </si>
  <si>
    <t>Глюк</t>
  </si>
  <si>
    <t>тёмно-розовый с ванильной каймой</t>
  </si>
  <si>
    <t>Tulipa Corona</t>
  </si>
  <si>
    <t>Корона</t>
  </si>
  <si>
    <t>снаружи красный с кремово-желтой каймой, когда бокал открывается - внутри светло-желтый с розовой горловиной,  декоративная листва</t>
  </si>
  <si>
    <t>Tulipa Love Song</t>
  </si>
  <si>
    <t>Лов Сонг</t>
  </si>
  <si>
    <t>оранжево-алый</t>
  </si>
  <si>
    <t>Tulipa Stresa 1</t>
  </si>
  <si>
    <t>Tulipa Stresa 2</t>
  </si>
  <si>
    <t>Стреза</t>
  </si>
  <si>
    <t>кумачёво-красный центр, жёлтые края</t>
  </si>
  <si>
    <t>Tulipa Heart's Delight</t>
  </si>
  <si>
    <t>Хертс Делайт</t>
  </si>
  <si>
    <t>12см</t>
  </si>
  <si>
    <t>Tulipa Shakespeare</t>
  </si>
  <si>
    <t>Шекспир</t>
  </si>
  <si>
    <t>оранжевый снаружи, внутри двухцветный: в центре желтый с оранжево-красной каймой и подпалинами</t>
  </si>
  <si>
    <t>Tulipa Showwinner</t>
  </si>
  <si>
    <t>Шоувиннер</t>
  </si>
  <si>
    <t>ярко-красный, декоративная листва с тёмными полосками</t>
  </si>
  <si>
    <t>4607109 97932 7</t>
  </si>
  <si>
    <t>ТЮЛЬПАНЫ ФОСТЕРА (TULIPS FOSTERIANA)</t>
  </si>
  <si>
    <t>Tulipa Border Legend</t>
  </si>
  <si>
    <t>Бордер Легенд</t>
  </si>
  <si>
    <t>белый край, ярко-розовый центр, чёрные мазки у основания</t>
  </si>
  <si>
    <t>Tulipa Zizou 1</t>
  </si>
  <si>
    <t>Tulipa Zizou 2</t>
  </si>
  <si>
    <t>Зизу</t>
  </si>
  <si>
    <t>светло-жёлтый с алым центром</t>
  </si>
  <si>
    <t>Tulipa Pirand</t>
  </si>
  <si>
    <t>Пиранд</t>
  </si>
  <si>
    <t>ярко-розовый с белой каймой</t>
  </si>
  <si>
    <t>4607109 97933 4</t>
  </si>
  <si>
    <t>Tulipa Poco Loco 1</t>
  </si>
  <si>
    <t>Tulipa Poco Loco 2</t>
  </si>
  <si>
    <t>Поко Локо</t>
  </si>
  <si>
    <t>Tulipa Rosy Dream</t>
  </si>
  <si>
    <t>Рози Дрим</t>
  </si>
  <si>
    <t>ярко-розовый с кремово-желтой каймой</t>
  </si>
  <si>
    <t>4607109 97934 1</t>
  </si>
  <si>
    <t>Tulipa Sweetheart</t>
  </si>
  <si>
    <t>Свитхёрт</t>
  </si>
  <si>
    <t>белый с лимонно-желтыми широкими полосами</t>
  </si>
  <si>
    <t>4607109 97935 8</t>
  </si>
  <si>
    <t>Tulipa Flaming Purissima</t>
  </si>
  <si>
    <t>Флэминг Пуриссима</t>
  </si>
  <si>
    <t>кремово-жёлтое основание, розовое напыление в центре, ярко-розовый край</t>
  </si>
  <si>
    <t>ТЮЛЬПАНЫ ВИДОВЫЕ</t>
  </si>
  <si>
    <t>Tulipa batalinii Bright Gem</t>
  </si>
  <si>
    <t>Брайт Джем</t>
  </si>
  <si>
    <t xml:space="preserve">медово-жёлтый    </t>
  </si>
  <si>
    <t>6/+</t>
  </si>
  <si>
    <t>4607109 98583 0</t>
  </si>
  <si>
    <t>Tulipa Lady Jane</t>
  </si>
  <si>
    <t>Леди Джейн</t>
  </si>
  <si>
    <t>белые внутри с жёлтым центром, палево-розовые снаружи</t>
  </si>
  <si>
    <t>6/7</t>
  </si>
  <si>
    <t>4607109 98584 7</t>
  </si>
  <si>
    <t>Tulipa bakeri Lilac Wonder</t>
  </si>
  <si>
    <t>Лилак Уандер</t>
  </si>
  <si>
    <t>нежнейший розовый с жёлтым центром</t>
  </si>
  <si>
    <t>4607109 98553 3</t>
  </si>
  <si>
    <t>Tulipa humilis Lilliput</t>
  </si>
  <si>
    <t>Лилипут</t>
  </si>
  <si>
    <t>малиново-красные, крошечные, почти как крокусы, глянцевые, очень трогательные</t>
  </si>
  <si>
    <t>4607109 98554 0</t>
  </si>
  <si>
    <t>Tulipa Little Beauty</t>
  </si>
  <si>
    <t>Литтл Бьюти</t>
  </si>
  <si>
    <t>красный с фиолетово-сиреневым центром</t>
  </si>
  <si>
    <t>4607109 98555 7</t>
  </si>
  <si>
    <t>Tulipa Little Princess</t>
  </si>
  <si>
    <t>Литтл Принцесс</t>
  </si>
  <si>
    <t>лососевый с буро-жёлтым центром</t>
  </si>
  <si>
    <t>4607109 98556 4</t>
  </si>
  <si>
    <t>Tulipa Polychroma (biflora) 1</t>
  </si>
  <si>
    <t>Tulipa Polychroma (biflora) 2</t>
  </si>
  <si>
    <t>Многоцветный</t>
  </si>
  <si>
    <t>белый с жёлтым центром. цветы чрезвычайно душистые.</t>
  </si>
  <si>
    <t>Tulipa humilis Odalisque</t>
  </si>
  <si>
    <t>Одалиска</t>
  </si>
  <si>
    <t>лиловый с жёлтым центром</t>
  </si>
  <si>
    <t>Tulipa humilis Persian Pearl</t>
  </si>
  <si>
    <t>Персиан Перл</t>
  </si>
  <si>
    <t>пурпурный с жемчужно-белыми полосам на внешних лепестках, фиолетово-пурпурные внутри, с желтой сердцевиной</t>
  </si>
  <si>
    <t>Tulipa Red Hunter</t>
  </si>
  <si>
    <t>Ред Хантер</t>
  </si>
  <si>
    <t>ярко-алый с голубоватой листвой</t>
  </si>
  <si>
    <t>Tulipa Tarda</t>
  </si>
  <si>
    <t>Тарда</t>
  </si>
  <si>
    <t>ярко-жёлтый с белыми кончиками</t>
  </si>
  <si>
    <t>8/+</t>
  </si>
  <si>
    <t>4607109 98577 9</t>
  </si>
  <si>
    <t>ГИАЦИНТЫ. Упаковка в п/эт. пакет + полноцветная картинка</t>
  </si>
  <si>
    <t>ГИАЦИНТЫ / Ранняя поставка</t>
  </si>
  <si>
    <t>Hyacinth Blue</t>
  </si>
  <si>
    <t>Гиацинт</t>
  </si>
  <si>
    <t>Блю</t>
  </si>
  <si>
    <t>14/15</t>
  </si>
  <si>
    <t>Hyacinth Pink</t>
  </si>
  <si>
    <t>Пинк</t>
  </si>
  <si>
    <t>Hyacinth Purple</t>
  </si>
  <si>
    <t>Перпл</t>
  </si>
  <si>
    <t>Hyacinth White</t>
  </si>
  <si>
    <t>Уайт</t>
  </si>
  <si>
    <t>ГИАЦИНТЫ 14/15</t>
  </si>
  <si>
    <t>Hyacinth Aida</t>
  </si>
  <si>
    <t>Аида</t>
  </si>
  <si>
    <t>ультрамарин</t>
  </si>
  <si>
    <t>Hyacinth Aiolos</t>
  </si>
  <si>
    <t>Айлос</t>
  </si>
  <si>
    <t>кремово-белый</t>
  </si>
  <si>
    <t>Hyacinth Aqua</t>
  </si>
  <si>
    <t>Аква</t>
  </si>
  <si>
    <t>ярко-голубой, переливается с белым</t>
  </si>
  <si>
    <t>Hyacinth Amethyst</t>
  </si>
  <si>
    <t>Аметист</t>
  </si>
  <si>
    <t>фиолетовый с белой каймой</t>
  </si>
  <si>
    <t>Hyacinth Anna Liza</t>
  </si>
  <si>
    <t>Анна Лиза</t>
  </si>
  <si>
    <t>Hyacinth Anna Marie</t>
  </si>
  <si>
    <t>Анна Мария</t>
  </si>
  <si>
    <t>тёмно-розовый с белой каймой</t>
  </si>
  <si>
    <t>Hyacinth Antarctica</t>
  </si>
  <si>
    <t>Антарктика</t>
  </si>
  <si>
    <t>Hyacinth Apricot Star</t>
  </si>
  <si>
    <t>Априкот Стар</t>
  </si>
  <si>
    <t>НОВИНКА! 
кремово-нежнейший абрикосовый оттенок</t>
  </si>
  <si>
    <t>4607109 98475 8</t>
  </si>
  <si>
    <t>Hyacinth Bellevue</t>
  </si>
  <si>
    <t>Бельвю</t>
  </si>
  <si>
    <t>НОВИНКА! 
розоватый, кремовый</t>
  </si>
  <si>
    <t>4607109 98476 5</t>
  </si>
  <si>
    <t>Hyacinth Blue Eyes NEW</t>
  </si>
  <si>
    <t>Блю Айз</t>
  </si>
  <si>
    <t>белый с голубоватыми кончиками лепестков</t>
  </si>
  <si>
    <t>15/16</t>
  </si>
  <si>
    <t>Hyacinth Blue Jacket</t>
  </si>
  <si>
    <t>Блю Джакет</t>
  </si>
  <si>
    <t>синий с темно-син. венами</t>
  </si>
  <si>
    <t>Hyacinth Blue Magic</t>
  </si>
  <si>
    <t>Блю Маджик</t>
  </si>
  <si>
    <t>темно-синий с белым центром</t>
  </si>
  <si>
    <t>Hyacinth Blue Star</t>
  </si>
  <si>
    <t>Блю Стар</t>
  </si>
  <si>
    <t>Hyacinth Blue Trophy NEW</t>
  </si>
  <si>
    <t>Блю Трофи</t>
  </si>
  <si>
    <t xml:space="preserve">ярко-фиолетовый   </t>
  </si>
  <si>
    <t>Hyacinth Woodstock</t>
  </si>
  <si>
    <t>Вудсток</t>
  </si>
  <si>
    <t>переливающийся бордовый</t>
  </si>
  <si>
    <t>Hyacinth Vuurbaak</t>
  </si>
  <si>
    <t>Вуурбак</t>
  </si>
  <si>
    <t>красно-розовый с сиреневым отливом</t>
  </si>
  <si>
    <t>Hyacinth Dark Dimension 1</t>
  </si>
  <si>
    <t>Hyacinth Dark Dimension 2</t>
  </si>
  <si>
    <t>Дарк Дименшн</t>
  </si>
  <si>
    <t>ЭКСКЛЮЗИВ! НОВИНКА! Черный гиацинт</t>
  </si>
  <si>
    <t>14/+</t>
  </si>
  <si>
    <t>4607109 98478 9</t>
  </si>
  <si>
    <t>Hyacinth Delft Blue</t>
  </si>
  <si>
    <t>Дельфт Блю</t>
  </si>
  <si>
    <t>Hyacinth Gipsy Queen</t>
  </si>
  <si>
    <t>Джипси Куин</t>
  </si>
  <si>
    <t>оранжевый</t>
  </si>
  <si>
    <t>Hyacinth Gipsy Princess</t>
  </si>
  <si>
    <t>Джипси Принцесс</t>
  </si>
  <si>
    <t>светло-жёлтый</t>
  </si>
  <si>
    <t>Hyacinth Yellow Queen</t>
  </si>
  <si>
    <t>Йеллоу Куин</t>
  </si>
  <si>
    <t>кремово-желтый</t>
  </si>
  <si>
    <t>Hyacinth Yellowstone</t>
  </si>
  <si>
    <t>Йеллоустоун</t>
  </si>
  <si>
    <t>светло-жёлтый, очень свежий</t>
  </si>
  <si>
    <t>Hyacinth Carnegie</t>
  </si>
  <si>
    <t>Карнеги</t>
  </si>
  <si>
    <t>Hyacinth Koh-i-noor NEW</t>
  </si>
  <si>
    <t>Кох-и-Ноор</t>
  </si>
  <si>
    <r>
      <t xml:space="preserve">ограниченное производство! </t>
    </r>
    <r>
      <rPr>
        <sz val="10"/>
        <rFont val="Arial"/>
        <family val="2"/>
      </rPr>
      <t>уникальная расцветка, нежно-голубой с ярко-голубым</t>
    </r>
  </si>
  <si>
    <t>Hyacinth Lady Derby</t>
  </si>
  <si>
    <t>Леди Дерби</t>
  </si>
  <si>
    <t>светло-розовый</t>
  </si>
  <si>
    <t>Hyacinth Louvre</t>
  </si>
  <si>
    <t>Лувр</t>
  </si>
  <si>
    <t>Hyacinth Marie</t>
  </si>
  <si>
    <t>Мария</t>
  </si>
  <si>
    <t>ярко-синий</t>
  </si>
  <si>
    <t>Hyacinth Minos</t>
  </si>
  <si>
    <t>Минос</t>
  </si>
  <si>
    <t>Hyacinth Miss Saigon</t>
  </si>
  <si>
    <t>Мисс Сайгон</t>
  </si>
  <si>
    <t>нежно-сиреневый</t>
  </si>
  <si>
    <t>Hyacinth All Stars</t>
  </si>
  <si>
    <t>Олл Стар</t>
  </si>
  <si>
    <t>Экслюзив!  
сиренево-голубой с медовым глазком</t>
  </si>
  <si>
    <t>4607109 98480 2</t>
  </si>
  <si>
    <t>Hyacinth Pink Elefant</t>
  </si>
  <si>
    <t>Пинк Элефант</t>
  </si>
  <si>
    <t>нежнейший розовый, перламутровый</t>
  </si>
  <si>
    <t>Hyacinth Peter Stuyvesant</t>
  </si>
  <si>
    <t>Питер Стуйвезант</t>
  </si>
  <si>
    <t>фиолетово-синий</t>
  </si>
  <si>
    <t>Hyacinth Paul Hermann</t>
  </si>
  <si>
    <t>Пол Херманн</t>
  </si>
  <si>
    <t>фиолетовый с сиреневой каймой</t>
  </si>
  <si>
    <t>Hyacinth Red Magic</t>
  </si>
  <si>
    <t>Ред Мэджик</t>
  </si>
  <si>
    <t>красный с белыми глазками</t>
  </si>
  <si>
    <t>Hyacinth Rembrandt</t>
  </si>
  <si>
    <t>глубокий, синий цвет со светлой каймой</t>
  </si>
  <si>
    <t>Hyacinth City Of Haarlem</t>
  </si>
  <si>
    <t>Сити оф Харлем</t>
  </si>
  <si>
    <t>Hyacinth Sky Jacket</t>
  </si>
  <si>
    <t>Скай Джакет</t>
  </si>
  <si>
    <t>небесно-голубой с голубыми венами</t>
  </si>
  <si>
    <t>Hyacinth Spring Joy NEW</t>
  </si>
  <si>
    <t>Спринг Джой</t>
  </si>
  <si>
    <t>бордово-лиловый, удлинённые, более тонкие лепестки</t>
  </si>
  <si>
    <t>Hyacinth Springfield</t>
  </si>
  <si>
    <t>Спрингфилд</t>
  </si>
  <si>
    <t>темно-синий с фиолетовым глазками</t>
  </si>
  <si>
    <t>Hyacinth Fondant</t>
  </si>
  <si>
    <t>Фондант</t>
  </si>
  <si>
    <t>ярко-розовый, перламутровый</t>
  </si>
  <si>
    <t>Hyacinth China Pink</t>
  </si>
  <si>
    <t>Чайна Пинк</t>
  </si>
  <si>
    <t>компактный, нежнейший розовый, перламутровый</t>
  </si>
  <si>
    <t>Hyacinth Jan Bos</t>
  </si>
  <si>
    <t>Ян Бос</t>
  </si>
  <si>
    <t>ГИАЦИНТЫ 17/18</t>
  </si>
  <si>
    <t>Айлос 17/18</t>
  </si>
  <si>
    <t>17/18</t>
  </si>
  <si>
    <t>Вудсток 17/18</t>
  </si>
  <si>
    <t>Джипси Куин 17/18</t>
  </si>
  <si>
    <t>Сити оф Харлем 17/18</t>
  </si>
  <si>
    <t>Ян Бос 17/18</t>
  </si>
  <si>
    <t>ГИАЦИНТЫ МАХРОВЫЕ</t>
  </si>
  <si>
    <t>Hyacinth Annabelle</t>
  </si>
  <si>
    <t>Аннабель</t>
  </si>
  <si>
    <t>розовый со светлым краем</t>
  </si>
  <si>
    <t>Hyacinth Blue Tango</t>
  </si>
  <si>
    <t>Блю Танго</t>
  </si>
  <si>
    <t>Экслюзив! 
голубой, с синими лучами</t>
  </si>
  <si>
    <t>4607109 98477 2</t>
  </si>
  <si>
    <t>Hyacinth General Kohler</t>
  </si>
  <si>
    <t>Генерал Колер</t>
  </si>
  <si>
    <t>небесно-голубой</t>
  </si>
  <si>
    <t>Hyacinth Double Eros</t>
  </si>
  <si>
    <t>Дабл Эрос</t>
  </si>
  <si>
    <t>Полосатый: белый с ярко-розовым</t>
  </si>
  <si>
    <t>Hyacinth Isabelle</t>
  </si>
  <si>
    <t>Изабелла</t>
  </si>
  <si>
    <t>Hyacinth Crystal Palace</t>
  </si>
  <si>
    <t>Кристал Пэлас</t>
  </si>
  <si>
    <t>темно-синий со светлым краем</t>
  </si>
  <si>
    <t>Hyacinth Madame Sophie</t>
  </si>
  <si>
    <t>Мадам Софи</t>
  </si>
  <si>
    <t>Hyacinth Prince Of Love</t>
  </si>
  <si>
    <t>Принс оф Лов</t>
  </si>
  <si>
    <t>Hyacinth Red Diamond</t>
  </si>
  <si>
    <t>Ред Диамонд</t>
  </si>
  <si>
    <t>сиренево-красный</t>
  </si>
  <si>
    <t>Hyacinth Rosette</t>
  </si>
  <si>
    <t>Розетте</t>
  </si>
  <si>
    <t>тёмно-розовый с белым</t>
  </si>
  <si>
    <t>Hyacinth Royal Navy</t>
  </si>
  <si>
    <t>Роял Нави</t>
  </si>
  <si>
    <t xml:space="preserve">Экслюзив!  
насыщенно-фиолетовый </t>
  </si>
  <si>
    <t>4607109 98482 6</t>
  </si>
  <si>
    <t>Hyacinth Snow Crystal</t>
  </si>
  <si>
    <t>Hyacinth Hollyhock</t>
  </si>
  <si>
    <t>Холлихок</t>
  </si>
  <si>
    <t>карминно-красный</t>
  </si>
  <si>
    <t>Hyacinth Chestnut Flower</t>
  </si>
  <si>
    <t>Честнат Флауэр</t>
  </si>
  <si>
    <t>ГИАЦИНТЫ МУЛЬТИЦВЕТКОВЫЕ</t>
  </si>
  <si>
    <t>Hyacinth Blue Festival</t>
  </si>
  <si>
    <t>Блю Фестивал</t>
  </si>
  <si>
    <t xml:space="preserve">светло-синий </t>
  </si>
  <si>
    <t>17/+</t>
  </si>
  <si>
    <t>Hyacinth Pink Festival</t>
  </si>
  <si>
    <t>Пинк Фестивал</t>
  </si>
  <si>
    <t>Hyacinth White Festival</t>
  </si>
  <si>
    <t>Уайт Фестивал</t>
  </si>
  <si>
    <t>НАРЦИССЫ. Упаковка в п/эт. пакет + полноцветная картинка</t>
  </si>
  <si>
    <t>НАРЦИССЫ РОЗОВЫЕ, РЕДКИЕ</t>
  </si>
  <si>
    <t>Narcissus Britisch Gamble</t>
  </si>
  <si>
    <t>Нарцисс</t>
  </si>
  <si>
    <t>Бритиш Гэмбл</t>
  </si>
  <si>
    <t xml:space="preserve">ЭКСКЛЮЗИВ! околоцветник белый, коронка розовая (трубчат.) </t>
  </si>
  <si>
    <t>4607109 98504 5</t>
  </si>
  <si>
    <t>Narcissus Lorikeet 1</t>
  </si>
  <si>
    <t>Narcissus Lorikeet 2</t>
  </si>
  <si>
    <t>Лорикит</t>
  </si>
  <si>
    <t xml:space="preserve">лучший гибрид из розовых!!!  Наиболее интенсивная розовая окраска коронки. Лепестки кремовые.
Коронка меняет цвет от желтого к интенсивно розовому.
(трубчат.) </t>
  </si>
  <si>
    <t>Narcissus Pink Silk</t>
  </si>
  <si>
    <t>Пинк Силк</t>
  </si>
  <si>
    <t>(трубчат.) околоцветник белый, коронка розовая</t>
  </si>
  <si>
    <t>4607109 97870 2</t>
  </si>
  <si>
    <t>Narcissus Sagitta</t>
  </si>
  <si>
    <t>Сагитта</t>
  </si>
  <si>
    <t>(трубчат.) околоцветник нежно-желтоватого оттенка, коронка розовая</t>
  </si>
  <si>
    <t>4607109 97871 9</t>
  </si>
  <si>
    <t>Narcissus Swirl NEW</t>
  </si>
  <si>
    <t>Свирл</t>
  </si>
  <si>
    <t>густобахромчатая, махровая оранжевая крупная коронка, околоцветник белый (крупнокор.)</t>
  </si>
  <si>
    <t>Narcissus Snowtip</t>
  </si>
  <si>
    <t>Сноутип</t>
  </si>
  <si>
    <t xml:space="preserve">Уникальный гибрид. Светло-желтый , коронка ярко-желтая сильно-бахромчатая.  Кончики и края коронки, как бы "заметены снегом" </t>
  </si>
  <si>
    <t>4607109 98524 3</t>
  </si>
  <si>
    <t>Narcissus Apple Pie</t>
  </si>
  <si>
    <t>Эппл Пай</t>
  </si>
  <si>
    <t>(сплит) околоцветник белый, коронка розовая, волнистая по краям, всетло-розовая к сердцевине. Очень крупная</t>
  </si>
  <si>
    <t>4607109 97872 6</t>
  </si>
  <si>
    <t>НАРЦИССЫ КРУПНОКОРОНЧАТЫЕ, СПЛИТ, ГОФРИРОВАННЫЕ</t>
  </si>
  <si>
    <t>Narcissus Avalon</t>
  </si>
  <si>
    <t>Авалон</t>
  </si>
  <si>
    <t>(крупнокор.) околоцветник двухцветный: от белого центра до зеленовато-жёлтого на кончиках лепестков, коронка белая</t>
  </si>
  <si>
    <t>Narcissus Altruist</t>
  </si>
  <si>
    <t>Альтруист</t>
  </si>
  <si>
    <t>(крупнокор.) околоцветник необычного кремово-оранжевого цвета с ярко-оранжевой коронкой</t>
  </si>
  <si>
    <t>Narcissus Amadeus Mozart</t>
  </si>
  <si>
    <t>Амадеус Моцарт</t>
  </si>
  <si>
    <r>
      <t xml:space="preserve">(бахромч.коронка) белый с оранж. коронкой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</t>
    </r>
  </si>
  <si>
    <t>Narcissus Apricot Whirl</t>
  </si>
  <si>
    <t>Априкот Вирл</t>
  </si>
  <si>
    <t>(сплит) белый с широкой волнистой коронкой нежно-лососевого цвета, центр жёлтый</t>
  </si>
  <si>
    <t>Narcissus Articol</t>
  </si>
  <si>
    <t>Артикол</t>
  </si>
  <si>
    <r>
      <t xml:space="preserve">(сплит гофр.) белый, коронка гофированная двухцветная: розовая с желтым центром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</t>
    </r>
  </si>
  <si>
    <t>Narcissus Bulley</t>
  </si>
  <si>
    <t>Балли</t>
  </si>
  <si>
    <t>(крупнокор. гофр.) кремовый с махровой гофрированной оранжевой коронкой</t>
  </si>
  <si>
    <t>Narcissus Belcanto</t>
  </si>
  <si>
    <t>Бельканто</t>
  </si>
  <si>
    <t>(сплит) чисто белый с нежно желтой очень крупной слегка гофрир. коронкой</t>
  </si>
  <si>
    <t>Narcissus Berlin</t>
  </si>
  <si>
    <t>Берлин</t>
  </si>
  <si>
    <t>(крупнокор. гофр.) жёлтый, коронка сильно гофрированная с широкой оранжевой каймой</t>
  </si>
  <si>
    <t>Narcissus Blazing Starlet</t>
  </si>
  <si>
    <t>Блэйзинг Стартлет</t>
  </si>
  <si>
    <r>
      <t xml:space="preserve">(сплит гофр.) светло-жёлтый с ярко-жёлтым гофре по краю коронки  </t>
    </r>
    <r>
      <rPr>
        <b/>
        <sz val="10"/>
        <rFont val="Arial"/>
        <family val="2"/>
      </rPr>
      <t xml:space="preserve">Экслюзив! </t>
    </r>
  </si>
  <si>
    <t>4607109 98503 8</t>
  </si>
  <si>
    <t>Narcissus Walz</t>
  </si>
  <si>
    <t>Вальц</t>
  </si>
  <si>
    <r>
      <t xml:space="preserve">(сплит гофр.) белый с </t>
    </r>
    <r>
      <rPr>
        <b/>
        <i/>
        <u val="single"/>
        <sz val="10"/>
        <rFont val="Arial"/>
        <family val="2"/>
      </rPr>
      <t>нежно-розовой гофр. коронкой</t>
    </r>
    <r>
      <rPr>
        <b/>
        <i/>
        <sz val="10"/>
        <rFont val="Arial"/>
        <family val="2"/>
      </rPr>
      <t xml:space="preserve"> Экслюзив!  </t>
    </r>
  </si>
  <si>
    <t>Narcissus Vanilla Peach</t>
  </si>
  <si>
    <t>Ванилла Пич</t>
  </si>
  <si>
    <t>(сплит гофр.) ванильно-желтый, с лососево-розовой гофрированной короной</t>
  </si>
  <si>
    <t>4607109 98505 2</t>
  </si>
  <si>
    <t>Narcissus Hungarian Rhapsody</t>
  </si>
  <si>
    <t>Венгерская Расподия</t>
  </si>
  <si>
    <r>
      <t xml:space="preserve">(сплит гофр.) Хамелеон. Волнистая коронка меняет цвет от желтого до оранжевого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</t>
    </r>
  </si>
  <si>
    <t>Narcissus Galactic Star</t>
  </si>
  <si>
    <t>Галактик Стар</t>
  </si>
  <si>
    <r>
      <t xml:space="preserve">(трубч.) </t>
    </r>
    <r>
      <rPr>
        <sz val="10"/>
        <rFont val="Arial"/>
        <family val="2"/>
      </rPr>
      <t>двухцветный, нежнейший светло-жёлтый с кремовой коронкой</t>
    </r>
  </si>
  <si>
    <t>4607109 98507 6</t>
  </si>
  <si>
    <t>Narcissus Girlpower</t>
  </si>
  <si>
    <t>Гёрл Пауэр</t>
  </si>
  <si>
    <t>(сплит) околоцветник белый, коронка во время цветения меняет свой цвет от желтого до розово-лососевого</t>
  </si>
  <si>
    <t>Narcissus Dear Love</t>
  </si>
  <si>
    <t>Диар Лов</t>
  </si>
  <si>
    <t>(сплит) белый, коронка нежно-лососево-розовая, махровая, гофрированная</t>
  </si>
  <si>
    <t>Narcissus Diversity NEW</t>
  </si>
  <si>
    <t>Диверсити</t>
  </si>
  <si>
    <t>(сплит) УНИКАЛЬНАЯ РАСЦВЕТКА! Экслюзив! Коронка лососево-розового (фламинго) цвета, в центре жёлтая, околоцветник белый</t>
  </si>
  <si>
    <t>Narcissus Indian Summer</t>
  </si>
  <si>
    <t>Индиан Саммер</t>
  </si>
  <si>
    <t>(сплит) кремовый со светло-жёлтой коронкой</t>
  </si>
  <si>
    <t>4607109 98510 6</t>
  </si>
  <si>
    <t>Narcissus Cum Laude</t>
  </si>
  <si>
    <t>Кам Лауд</t>
  </si>
  <si>
    <r>
      <t xml:space="preserve">(сплит гофр.) белый с 2-х цв. </t>
    </r>
    <r>
      <rPr>
        <u val="single"/>
        <sz val="10"/>
        <rFont val="Arial"/>
        <family val="2"/>
      </rPr>
      <t>Коронкой: сливочно-розовой, ярко-розовой</t>
    </r>
  </si>
  <si>
    <t>Narcissus Cassata</t>
  </si>
  <si>
    <t>Кассата</t>
  </si>
  <si>
    <t>(сплит) белый с нежно-жёлтой коронкой</t>
  </si>
  <si>
    <t>Narcissus Curly</t>
  </si>
  <si>
    <t>Кёрли</t>
  </si>
  <si>
    <r>
      <t xml:space="preserve">(бахромч.коронка) белый с лимонно-желтой </t>
    </r>
    <r>
      <rPr>
        <b/>
        <i/>
        <sz val="10"/>
        <rFont val="Arial"/>
        <family val="2"/>
      </rPr>
      <t xml:space="preserve">ГУСТОБАХРОМЧАТОЙ </t>
    </r>
    <r>
      <rPr>
        <sz val="10"/>
        <rFont val="Arial"/>
        <family val="2"/>
      </rPr>
      <t xml:space="preserve">коронкой </t>
    </r>
  </si>
  <si>
    <t>Narcissus Curly Lace</t>
  </si>
  <si>
    <t>Кёрли Лейс</t>
  </si>
  <si>
    <t>(гофрир.коронка) ярко-жёлтый с махровой коронкой</t>
  </si>
  <si>
    <t>4607109 98512 0</t>
  </si>
  <si>
    <t>Narcissus Kiss Me NEW</t>
  </si>
  <si>
    <t>Кисс Ми</t>
  </si>
  <si>
    <t xml:space="preserve">(крупнокор.) жёлтый  </t>
  </si>
  <si>
    <t>Narcissus Colblanc</t>
  </si>
  <si>
    <t>Колбланк</t>
  </si>
  <si>
    <t>(сплит) белый с белой коронкой, слегка волнистой</t>
  </si>
  <si>
    <t>Narcissus Corsage</t>
  </si>
  <si>
    <t>Корсаж</t>
  </si>
  <si>
    <t>жёлтый с ярко-оранжевой махровой коронкой</t>
  </si>
  <si>
    <t>Narcissus Cool Flame</t>
  </si>
  <si>
    <t>Кул Флейм</t>
  </si>
  <si>
    <r>
      <t xml:space="preserve">(крупнокор.) белый с </t>
    </r>
    <r>
      <rPr>
        <i/>
        <u val="single"/>
        <sz val="10"/>
        <rFont val="Arial"/>
        <family val="2"/>
      </rPr>
      <t xml:space="preserve">розовой гофр. коронкой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 </t>
    </r>
  </si>
  <si>
    <t>Narcissus Lemon Beauty</t>
  </si>
  <si>
    <t>Лемон Бьюти</t>
  </si>
  <si>
    <t>(крупнокор.) белый с ярко-лимонно-жёлтой коронкой с белой каймой по краю</t>
  </si>
  <si>
    <t>Narcissus Love Call</t>
  </si>
  <si>
    <t>Лов Колл</t>
  </si>
  <si>
    <t>(сплит) белый с ярко-жёлтой махровой коронкой</t>
  </si>
  <si>
    <t>Narcissus Mount Hood</t>
  </si>
  <si>
    <t>Маунт Худ</t>
  </si>
  <si>
    <t>(крупнокор.)  белый, с кремово-белой коронкой</t>
  </si>
  <si>
    <t>4607109 98516 8</t>
  </si>
  <si>
    <t>Narcissus Mirar NEW</t>
  </si>
  <si>
    <t>Мирар</t>
  </si>
  <si>
    <t>(крупнокор.) коронка очень красивая махровая, волнистая по краю тёмно-жёлтая, околоцветник жёлтый</t>
  </si>
  <si>
    <t>Narcissus Mondragon</t>
  </si>
  <si>
    <t>Мондрагон</t>
  </si>
  <si>
    <t>(сплит) желтый с оранжевой коронкой со складками</t>
  </si>
  <si>
    <t>Narcissus Mary G Lirette</t>
  </si>
  <si>
    <t>Мэри Дж.Лиретте</t>
  </si>
  <si>
    <r>
      <t xml:space="preserve">(сплит) белый, коронка палево-жёлтая,во время цветения  интенсивность окраски меняется 
</t>
    </r>
    <r>
      <rPr>
        <b/>
        <sz val="10"/>
        <rFont val="Arial"/>
        <family val="2"/>
      </rPr>
      <t xml:space="preserve"> Экслюзив! </t>
    </r>
  </si>
  <si>
    <t>4607109 98517 5</t>
  </si>
  <si>
    <t>Narcissus Orangery</t>
  </si>
  <si>
    <t>Оранджери</t>
  </si>
  <si>
    <t>(сплит) белый с тёмно-жёлтой, гофрированной коронкой</t>
  </si>
  <si>
    <t>Narcissus Pensioner</t>
  </si>
  <si>
    <t>Пенсионер</t>
  </si>
  <si>
    <r>
      <t xml:space="preserve">(крупнокор. гофр.)  белый с ярко-розовой гофрированной коронкой. Очень контрастный.
</t>
    </r>
    <r>
      <rPr>
        <b/>
        <i/>
        <sz val="10"/>
        <rFont val="Arial"/>
        <family val="2"/>
      </rPr>
      <t xml:space="preserve">Экслюзив! </t>
    </r>
  </si>
  <si>
    <t>4607109 98518 2</t>
  </si>
  <si>
    <t>Narcissus Pink Parasol NEW</t>
  </si>
  <si>
    <t>Пинк Парасол</t>
  </si>
  <si>
    <t>(трумпет) розовая гофрированная коронка, кремовый околоцветник</t>
  </si>
  <si>
    <t>Narcissus Pink Wonder</t>
  </si>
  <si>
    <t>Пинк Уандер</t>
  </si>
  <si>
    <t>(сплит) белый, с гофрир. коронкой, белой с нежно-розовой каймой</t>
  </si>
  <si>
    <t>4607109 97874 0</t>
  </si>
  <si>
    <t>Narcissus Pink Charm</t>
  </si>
  <si>
    <t>Пинк Шарм</t>
  </si>
  <si>
    <t>(крупнокорончатые) белый с 2-х цв. коронкой: от розового к белому в центре</t>
  </si>
  <si>
    <t>Narcissus Pipit NEW</t>
  </si>
  <si>
    <t>Пипит</t>
  </si>
  <si>
    <t>(жонкил.) Сильный аромат! Жёлтый околоцветник, бледно-жёлтая, почти белая коронка. На каждом стебле до 4-5 цветков.</t>
  </si>
  <si>
    <t>Narcissus Precocious</t>
  </si>
  <si>
    <t>Прекоушес</t>
  </si>
  <si>
    <t>(крупнокор. гофр.) белый с желтовато-розовой гофрированной коронкой</t>
  </si>
  <si>
    <t>Narcissus Printal</t>
  </si>
  <si>
    <t>Принтал</t>
  </si>
  <si>
    <t>(сплит гофр.) 2-х ярусный цветок. Коронка гофрир. 2-х цв. Белая и лимонно-желтая</t>
  </si>
  <si>
    <t>Narcissus Riot</t>
  </si>
  <si>
    <t>Риот</t>
  </si>
  <si>
    <r>
      <t xml:space="preserve">(крупнокор. бахр.)  белый, коронка ярко-розовая, гофрированная по всей своей поверхности
</t>
    </r>
    <r>
      <rPr>
        <b/>
        <i/>
        <sz val="10"/>
        <rFont val="Arial"/>
        <family val="2"/>
      </rPr>
      <t xml:space="preserve">Экслюзив! </t>
    </r>
  </si>
  <si>
    <t>1/14</t>
  </si>
  <si>
    <t>4607109 98520 5</t>
  </si>
  <si>
    <t>Narcissus Rainbow of Colours</t>
  </si>
  <si>
    <t>Рэйнбоу оф Колорс</t>
  </si>
  <si>
    <r>
      <t>ЭКСКЛЮЗИВ</t>
    </r>
    <r>
      <rPr>
        <sz val="10"/>
        <rFont val="Arial"/>
        <family val="2"/>
      </rPr>
      <t xml:space="preserve"> (сплит) кремовый, коронка в процессе цветения меняет окраску от пастельно-жёлтого до пастельно-розового</t>
    </r>
  </si>
  <si>
    <t>4607109 98521 2</t>
  </si>
  <si>
    <t>Narcissus Raspberry Creme NEW</t>
  </si>
  <si>
    <t>Рэспберри Крем</t>
  </si>
  <si>
    <t>(сплит) лососево-розовая густомахровая, гофрированная коронка, околоцветник белый</t>
  </si>
  <si>
    <t>Narcissus Sunny Girlfriend</t>
  </si>
  <si>
    <t>Санни Гёрлфренд</t>
  </si>
  <si>
    <r>
      <t xml:space="preserve">(сплит) кремовый, очень крупная кремовая коронка с лососевой широкой каймой, центр жёлтый
</t>
    </r>
    <r>
      <rPr>
        <b/>
        <i/>
        <sz val="10"/>
        <rFont val="Arial"/>
        <family val="2"/>
      </rPr>
      <t xml:space="preserve">Экслюзив! </t>
    </r>
  </si>
  <si>
    <t>4607109 98522 9</t>
  </si>
  <si>
    <t>Narcissus Sunny Side Up</t>
  </si>
  <si>
    <t>Санни Сайд Ап</t>
  </si>
  <si>
    <r>
      <t xml:space="preserve">(сплит гофр.) лимонно-желтый, очень крупная светло-желтая гофрированная коронка с желтой широкой каймой
</t>
    </r>
    <r>
      <rPr>
        <b/>
        <i/>
        <sz val="10"/>
        <rFont val="Arial"/>
        <family val="2"/>
      </rPr>
      <t xml:space="preserve">Экслюзив! </t>
    </r>
  </si>
  <si>
    <t>4607109 98523 6</t>
  </si>
  <si>
    <t>Narcissus Sentinel</t>
  </si>
  <si>
    <t>Narcissus Sentinel var 1</t>
  </si>
  <si>
    <t>Сентинель</t>
  </si>
  <si>
    <t>УНИКАЛЬНЫЙ!!! белый с жёлтой коронкой, которая постепенно становится всё более интенсивнее розовой</t>
  </si>
  <si>
    <t>Narcissus Slim Whitman</t>
  </si>
  <si>
    <t>Слим Уитман</t>
  </si>
  <si>
    <t>(крупнокор.) белый, коронка тёмно-жёлтая со светло-жёлтой каймой, гофрированная</t>
  </si>
  <si>
    <t>Narcissus Smiling Twin</t>
  </si>
  <si>
    <t>Смайлинг Твин</t>
  </si>
  <si>
    <t>(сплит) белый со светло-жёлтой коронкой, ароматный</t>
  </si>
  <si>
    <t>Narcissus Snow Frills</t>
  </si>
  <si>
    <t>Сноу Фриллз</t>
  </si>
  <si>
    <t>УНИКАЛЬНЫЙ!!! лаймово-розовый с белёсым центром около коронки и белой гофрированной коронкой</t>
  </si>
  <si>
    <t>Narcissus Souvereign</t>
  </si>
  <si>
    <t>Соверейн</t>
  </si>
  <si>
    <t>(сплит) белый с тёмно-жёлтой, гофрированной коронкой со светло-жёлтой каймой</t>
  </si>
  <si>
    <t>Narcissus Spring Sunshine</t>
  </si>
  <si>
    <t>Спринг Саншайн</t>
  </si>
  <si>
    <t>(крупнокор.+мультицветковый) белый с желтоватым отливом, коронка жёлтая</t>
  </si>
  <si>
    <t>Narcissus Taurus</t>
  </si>
  <si>
    <t>Таурус</t>
  </si>
  <si>
    <t>(сплит) белый, коронка жёлтая с розовой каймой, гофрированная</t>
  </si>
  <si>
    <t>Narcissus Tiritomba</t>
  </si>
  <si>
    <t>Тиритомба</t>
  </si>
  <si>
    <t xml:space="preserve">(крупнокор.) темно-желтый с красновато-оранжевой крупной гофрированной коронкой. Во время цветения коронка становится более красной. </t>
  </si>
  <si>
    <t>Narcissus Trigonometry NEW</t>
  </si>
  <si>
    <t>Тригонометри</t>
  </si>
  <si>
    <t>(сплит) коронка розовая, слегка волнистая, околоцветник розовато-кремовый</t>
  </si>
  <si>
    <t>Narcissus Tropical Sunset</t>
  </si>
  <si>
    <t>Тропикал Сансет</t>
  </si>
  <si>
    <t>кремовый с яично-желтой трубочкой-коронкой</t>
  </si>
  <si>
    <t>Narcissus Wisley</t>
  </si>
  <si>
    <t>Уизли</t>
  </si>
  <si>
    <t>белый с насыщенно-жёлтой коронкой с волнистым краем</t>
  </si>
  <si>
    <t>Narcissus Faith</t>
  </si>
  <si>
    <t>Фейт</t>
  </si>
  <si>
    <r>
      <t xml:space="preserve">(крупнокорончатые) белый с нежно-розовой коронкой, гофр.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 </t>
    </r>
  </si>
  <si>
    <t>Narcissus Pheasant's Eye</t>
  </si>
  <si>
    <t>Физантс Ай</t>
  </si>
  <si>
    <t>(крупнокор.) белый, коронка тёмно-зелёная в центре, по краю-тонкая малиново-красная кайма</t>
  </si>
  <si>
    <t>Narcissus Pistachio NEW</t>
  </si>
  <si>
    <t>Фисташка</t>
  </si>
  <si>
    <t>(трумпет) нежно-зеленовато- кремовый околоцветник, коронка с ободком желтовато-лимонного окраса,  эффект подсвечивания коронки на фоне более бледного околоцветника</t>
  </si>
  <si>
    <t>Narcissus Fortissimo</t>
  </si>
  <si>
    <t>Фортиссимо</t>
  </si>
  <si>
    <t>жёлтый с оранжевой гофрированной коронкой</t>
  </si>
  <si>
    <t>Narcissus Frileuse</t>
  </si>
  <si>
    <t>Фрилёз</t>
  </si>
  <si>
    <t>(сплит) белый с ярко-жёлтой гфорированной полумахровой волнистой коронкой</t>
  </si>
  <si>
    <t>4607109 97875 7</t>
  </si>
  <si>
    <t>Narcissus Fruitcup NEW</t>
  </si>
  <si>
    <t>Фруткап</t>
  </si>
  <si>
    <t>мнгцв. кремовый со светло-жёлтой коронкой (жонкил.)</t>
  </si>
  <si>
    <t>Narcissus Chromacolor</t>
  </si>
  <si>
    <t>Хромоколор</t>
  </si>
  <si>
    <t>(крупнокор.) ярко-выраженные, чистые цвета, лепестки белые, коронка оранжево-розовая, слегка гофрированная</t>
  </si>
  <si>
    <t>Narcissus Chinese Coral</t>
  </si>
  <si>
    <t>Чайниз Корал</t>
  </si>
  <si>
    <r>
      <t xml:space="preserve">(крупнокорончатые) белый </t>
    </r>
    <r>
      <rPr>
        <b/>
        <i/>
        <u val="single"/>
        <sz val="10"/>
        <rFont val="Arial"/>
        <family val="2"/>
      </rPr>
      <t>с розовой гофриров. коронкой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Экслюзив! </t>
    </r>
  </si>
  <si>
    <t>Narcissus Changing-Color</t>
  </si>
  <si>
    <t>Чейнджинг-Колор</t>
  </si>
  <si>
    <r>
      <t xml:space="preserve">(сплит гофр.) Хамелеон. Волнистая коронка меняет цвет от светло-желтого до желто-оранжевого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</t>
    </r>
  </si>
  <si>
    <t>Narcissus Chanterelle</t>
  </si>
  <si>
    <t>Шантерель</t>
  </si>
  <si>
    <t>(сплит) белый с ярко-жёлтой волнистой коронкой</t>
  </si>
  <si>
    <t>Narcissus Shrike</t>
  </si>
  <si>
    <t>Шрайк</t>
  </si>
  <si>
    <r>
      <t xml:space="preserve">(сплит гофр.) белый с розовой, махровой, гофрированный очень крупной коронкой
</t>
    </r>
    <r>
      <rPr>
        <b/>
        <i/>
        <sz val="10"/>
        <rFont val="Arial"/>
        <family val="2"/>
      </rPr>
      <t xml:space="preserve">Экслюзив! </t>
    </r>
  </si>
  <si>
    <t>4607109 98528 1</t>
  </si>
  <si>
    <t>Narcissus Edinburgh</t>
  </si>
  <si>
    <t>Эдинбург</t>
  </si>
  <si>
    <r>
      <t xml:space="preserve">(жонкилиевые) белый, коронка медового цвета с сахарно-белой волнистой каймой </t>
    </r>
    <r>
      <rPr>
        <b/>
        <i/>
        <sz val="10"/>
        <rFont val="Arial"/>
        <family val="2"/>
      </rPr>
      <t>Экслюзив!</t>
    </r>
    <r>
      <rPr>
        <sz val="10"/>
        <rFont val="Arial"/>
        <family val="2"/>
      </rPr>
      <t xml:space="preserve"> </t>
    </r>
  </si>
  <si>
    <t>Narcissus Yazz</t>
  </si>
  <si>
    <t>Язз</t>
  </si>
  <si>
    <t>кремовый с желтой коронкой с розовым гофрированным краем</t>
  </si>
  <si>
    <t>Narcissus Janis Babson</t>
  </si>
  <si>
    <t>Янис Бэбсон</t>
  </si>
  <si>
    <r>
      <t>(крупнокор.)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белый с </t>
    </r>
    <r>
      <rPr>
        <b/>
        <sz val="10"/>
        <rFont val="Arial"/>
        <family val="2"/>
      </rPr>
      <t>розовой коронкой</t>
    </r>
  </si>
  <si>
    <t>4607109 97876 4</t>
  </si>
  <si>
    <t>НАРЦИССЫ МАХРОВЫЕ МНОГОЦВЕТКОВЫЕ</t>
  </si>
  <si>
    <t>Narcissus Abba</t>
  </si>
  <si>
    <t>Абба</t>
  </si>
  <si>
    <t>махр. мнгцв. белый с оранж.</t>
  </si>
  <si>
    <t>Narcissus Bridal Crown</t>
  </si>
  <si>
    <t>Бридал Краун</t>
  </si>
  <si>
    <t>Narcissus Golden Rain</t>
  </si>
  <si>
    <t>Голден Рейн</t>
  </si>
  <si>
    <t>махр. мнгцв. желтый</t>
  </si>
  <si>
    <t>13/15</t>
  </si>
  <si>
    <t>Narcissus Erlicheer</t>
  </si>
  <si>
    <t>Ёрлишер</t>
  </si>
  <si>
    <t>махр. мнгцв. белый с желт.</t>
  </si>
  <si>
    <t>Narcissus Yellow Cheerfulness</t>
  </si>
  <si>
    <t>Йеллоу Чирфулнесс</t>
  </si>
  <si>
    <t>махр. мнгцв. желт.</t>
  </si>
  <si>
    <t>Narcissus Sir Winston Churchill</t>
  </si>
  <si>
    <t>Сэр Уинстон Черчиль</t>
  </si>
  <si>
    <t>махр. мнгцв. белый</t>
  </si>
  <si>
    <t>НАРЦИССЫ МАХРОВЫЕ</t>
  </si>
  <si>
    <t>Narcissus Ice King</t>
  </si>
  <si>
    <t>Айс Кинг</t>
  </si>
  <si>
    <t>махровый, густомахровая желто-белая коронка</t>
  </si>
  <si>
    <t>Narcissus Isha 1 NEW</t>
  </si>
  <si>
    <t>Narcissus Isha 2 NEW</t>
  </si>
  <si>
    <t>Айша</t>
  </si>
  <si>
    <t>махр. ярко-жёлтый, коронка с красно-оранжевым ободком</t>
  </si>
  <si>
    <t>Narcissus Acropolis</t>
  </si>
  <si>
    <t>Акрополис</t>
  </si>
  <si>
    <t>махр. белый с красным</t>
  </si>
  <si>
    <t>Narcissus Albus Plenus Odoratus</t>
  </si>
  <si>
    <t>Альбус Пленус Одоратус</t>
  </si>
  <si>
    <t>махр. белый, коронка жёлтая с красной тонкой каймой</t>
  </si>
  <si>
    <t>Narcissus Ascot</t>
  </si>
  <si>
    <t>Аскот</t>
  </si>
  <si>
    <t xml:space="preserve">махровый светло-желтый цветок, с ярко-оранжевыми гофрир. вставками </t>
  </si>
  <si>
    <t>Narcissus Wave</t>
  </si>
  <si>
    <t>Вейв</t>
  </si>
  <si>
    <r>
      <t xml:space="preserve">махр. белый, желтая </t>
    </r>
    <r>
      <rPr>
        <b/>
        <i/>
        <u val="single"/>
        <sz val="10"/>
        <rFont val="Arial"/>
        <family val="2"/>
      </rPr>
      <t>ГУСТОМАХРОВАЯ</t>
    </r>
    <r>
      <rPr>
        <sz val="10"/>
        <rFont val="Arial"/>
        <family val="2"/>
      </rPr>
      <t xml:space="preserve"> коронка, внутри ярко-выраженная белая кайма. Очень красивый</t>
    </r>
  </si>
  <si>
    <t>Narcissus Vulcanello 1 NEW</t>
  </si>
  <si>
    <t>Narcissus Vulcanello 2 NEW</t>
  </si>
  <si>
    <t>Вулканелло</t>
  </si>
  <si>
    <t>махр. жёлтый, с ярко-оранжевой, почти красной махровой коронкой</t>
  </si>
  <si>
    <t>Narcissus Gay Kybo</t>
  </si>
  <si>
    <t>Гай Кибо</t>
  </si>
  <si>
    <r>
      <t xml:space="preserve">махр. </t>
    </r>
    <r>
      <rPr>
        <b/>
        <i/>
        <sz val="10"/>
        <rFont val="Arial"/>
        <family val="2"/>
      </rPr>
      <t>Один из самых крупных сортов. Белоснежный с оранжево-розовым центром</t>
    </r>
  </si>
  <si>
    <t>Narcissus Gay Tabor</t>
  </si>
  <si>
    <t>Гай Табор</t>
  </si>
  <si>
    <t>Новинка! Очень крупный, махровый. Цветаслоновой кости, с золотисто-оранжевой многослойной махровой коронкой</t>
  </si>
  <si>
    <t>4607109 98506 9</t>
  </si>
  <si>
    <t>Narcissus Golden Ducat</t>
  </si>
  <si>
    <t>Голден Дукат</t>
  </si>
  <si>
    <t>махр. желтый, крупный цветок</t>
  </si>
  <si>
    <t>4607109 97878 8</t>
  </si>
  <si>
    <t>Narcissus Dubbele Campernelle</t>
  </si>
  <si>
    <t>Даббель Кампернель</t>
  </si>
  <si>
    <t>махр. желтый причудливой формы околоцветника</t>
  </si>
  <si>
    <t>Narcissus Double Smiles</t>
  </si>
  <si>
    <t>Дабл Смайлс</t>
  </si>
  <si>
    <r>
      <t xml:space="preserve">лимонно-жёлтый с махровой тёмно-жёлтой коронкой, ароматный, </t>
    </r>
    <r>
      <rPr>
        <b/>
        <sz val="10"/>
        <rFont val="Arial"/>
        <family val="2"/>
      </rPr>
      <t>многоцветковый</t>
    </r>
  </si>
  <si>
    <t>Narcissus Double Fortune NEW</t>
  </si>
  <si>
    <t>Дабл Форчун</t>
  </si>
  <si>
    <t>махр. желтый с махровой коронкой такого же цвета</t>
  </si>
  <si>
    <t>Narcissus Delnashaugh</t>
  </si>
  <si>
    <t>Дельнашо</t>
  </si>
  <si>
    <t>махр. белый с розовым</t>
  </si>
  <si>
    <t>Narcissus Dick Wilden</t>
  </si>
  <si>
    <t>Дик Уайлден</t>
  </si>
  <si>
    <t>махр. желтый</t>
  </si>
  <si>
    <t>4607109 97879 5</t>
  </si>
  <si>
    <t>Narcissus English Style 1 NEW</t>
  </si>
  <si>
    <t>Narcissus English Style 2 NEW</t>
  </si>
  <si>
    <t>Инглиш Стайл</t>
  </si>
  <si>
    <t>махр. жёлтый, коронка оранжевая</t>
  </si>
  <si>
    <t>Narcissus Irene Copeland</t>
  </si>
  <si>
    <t>Ирен Коупленд</t>
  </si>
  <si>
    <r>
      <t xml:space="preserve">белый с желтым, многослойный, </t>
    </r>
    <r>
      <rPr>
        <b/>
        <i/>
        <sz val="10"/>
        <rFont val="Arial"/>
        <family val="2"/>
      </rPr>
      <t xml:space="preserve">ГУСТОМАХРОВЫЙ, похож на георгину
Экслюзив! </t>
    </r>
  </si>
  <si>
    <t>Narcissus Easter Born NEW</t>
  </si>
  <si>
    <t>Истер Борн</t>
  </si>
  <si>
    <t>махр. белый</t>
  </si>
  <si>
    <t>Narcissus Calgary</t>
  </si>
  <si>
    <t>Калгари</t>
  </si>
  <si>
    <t>махр. кремово-белый</t>
  </si>
  <si>
    <t>4607109 97880 1</t>
  </si>
  <si>
    <t>Narcissus Candy Princess</t>
  </si>
  <si>
    <t>Кэнди Принцесс</t>
  </si>
  <si>
    <t>белый с бронзово-жёлтой махровой коронкой</t>
  </si>
  <si>
    <t>Narcissus My Story</t>
  </si>
  <si>
    <t>Май Стори</t>
  </si>
  <si>
    <r>
      <t xml:space="preserve">белый, с розовой густомахровой коронкой
</t>
    </r>
    <r>
      <rPr>
        <b/>
        <i/>
        <sz val="10"/>
        <rFont val="Arial"/>
        <family val="2"/>
      </rPr>
      <t xml:space="preserve">Экслюзив! </t>
    </r>
  </si>
  <si>
    <t>Narcissus Monza</t>
  </si>
  <si>
    <t>Монца</t>
  </si>
  <si>
    <r>
      <t xml:space="preserve">лимонно-желтый, с оранжево-розовой густомахровой коронкой
</t>
    </r>
    <r>
      <rPr>
        <b/>
        <i/>
        <sz val="10"/>
        <rFont val="Arial"/>
        <family val="2"/>
      </rPr>
      <t xml:space="preserve">Экслюзив! </t>
    </r>
  </si>
  <si>
    <t>Narcissus Madison</t>
  </si>
  <si>
    <t>Мэдисон</t>
  </si>
  <si>
    <t>чисто белый, с желто-оранжевой густомахровой коронкой</t>
  </si>
  <si>
    <t>Narcissus Manly</t>
  </si>
  <si>
    <t>Мэнли</t>
  </si>
  <si>
    <r>
      <t xml:space="preserve">чисто белый, с желтой густомахровой коронкой, </t>
    </r>
    <r>
      <rPr>
        <b/>
        <i/>
        <sz val="10"/>
        <rFont val="Arial"/>
        <family val="2"/>
      </rPr>
      <t>цветок крупный как пион</t>
    </r>
  </si>
  <si>
    <t>Narcissus Obdam</t>
  </si>
  <si>
    <t>Обдам</t>
  </si>
  <si>
    <t xml:space="preserve">махровый белый  </t>
  </si>
  <si>
    <t>Narcissus Petit Four</t>
  </si>
  <si>
    <t>Петит Фо</t>
  </si>
  <si>
    <t>махр. коронка в форме тарталетки пастельно-желто-розовая</t>
  </si>
  <si>
    <t>Narcissus Pink Paradise</t>
  </si>
  <si>
    <t>Пинк Парадайз</t>
  </si>
  <si>
    <r>
      <t xml:space="preserve">махр. белый с </t>
    </r>
    <r>
      <rPr>
        <b/>
        <i/>
        <u val="single"/>
        <sz val="10"/>
        <rFont val="Arial"/>
        <family val="2"/>
      </rPr>
      <t>розово-белой гофрир. махровой коронкой</t>
    </r>
  </si>
  <si>
    <t>Narcissus Popeye</t>
  </si>
  <si>
    <t>Поп ай</t>
  </si>
  <si>
    <r>
      <t xml:space="preserve">белый, с желто-белой </t>
    </r>
    <r>
      <rPr>
        <b/>
        <i/>
        <u val="single"/>
        <sz val="10"/>
        <rFont val="Arial"/>
        <family val="2"/>
      </rPr>
      <t>ГУСТОМАХРОВОЙ</t>
    </r>
    <r>
      <rPr>
        <sz val="10"/>
        <rFont val="Arial"/>
        <family val="2"/>
      </rPr>
      <t xml:space="preserve"> коронкой. Очень эффектный</t>
    </r>
  </si>
  <si>
    <t>Narcissus Replete</t>
  </si>
  <si>
    <t>Реплет</t>
  </si>
  <si>
    <t xml:space="preserve">махровый белый цветок, с ярко-оранжево-розовыми гофрир. вставками (коронкой)    </t>
  </si>
  <si>
    <t>Narcissus Rip Van Winkle</t>
  </si>
  <si>
    <t>Рип ван Винкль</t>
  </si>
  <si>
    <t>махровый жёлтый, необычная форма лепестков, похож на хризантему</t>
  </si>
  <si>
    <t>Narcissus Rosy Cloud</t>
  </si>
  <si>
    <t>Рози Клауд</t>
  </si>
  <si>
    <r>
      <t xml:space="preserve">махр. коронка внешняя - белая, внутри </t>
    </r>
    <r>
      <rPr>
        <b/>
        <i/>
        <u val="single"/>
        <sz val="10"/>
        <rFont val="Arial"/>
        <family val="2"/>
      </rPr>
      <t>КРЕМОВО-РОЗОВАЯ</t>
    </r>
    <r>
      <rPr>
        <sz val="10"/>
        <rFont val="Arial"/>
        <family val="2"/>
      </rPr>
      <t xml:space="preserve"> и </t>
    </r>
    <r>
      <rPr>
        <b/>
        <i/>
        <u val="single"/>
        <sz val="10"/>
        <rFont val="Arial"/>
        <family val="2"/>
      </rPr>
      <t>ГУСТОМАХРОВАЯ</t>
    </r>
    <r>
      <rPr>
        <sz val="10"/>
        <rFont val="Arial"/>
        <family val="2"/>
      </rPr>
      <t xml:space="preserve"> </t>
    </r>
  </si>
  <si>
    <t>Narcissus Rose Of May</t>
  </si>
  <si>
    <t>Роуз оф Май</t>
  </si>
  <si>
    <t>многоцветковый и махровый. Белый</t>
  </si>
  <si>
    <t>I</t>
  </si>
  <si>
    <t>4607109 97882 5</t>
  </si>
  <si>
    <t>Narcissus White Marvel</t>
  </si>
  <si>
    <t>Уайт Марвел</t>
  </si>
  <si>
    <t>белый с густомахровой коронкой</t>
  </si>
  <si>
    <t>Narcissus Flyer</t>
  </si>
  <si>
    <t>Флаер</t>
  </si>
  <si>
    <r>
      <t xml:space="preserve">махровый лимонно-жёлтый с ярко-желтой гофрированной и махровой коронкой, крупный
</t>
    </r>
    <r>
      <rPr>
        <b/>
        <sz val="10"/>
        <rFont val="Arial"/>
        <family val="2"/>
      </rPr>
      <t xml:space="preserve">Экслюзив! </t>
    </r>
  </si>
  <si>
    <t>4607109 98527 4</t>
  </si>
  <si>
    <t>Narcissus Exotic Beauty</t>
  </si>
  <si>
    <t>Экзотик Бьюти</t>
  </si>
  <si>
    <r>
      <t xml:space="preserve">махр. Коронка внешняя - белая, внутри </t>
    </r>
    <r>
      <rPr>
        <b/>
        <i/>
        <u val="single"/>
        <sz val="10"/>
        <rFont val="Arial"/>
        <family val="2"/>
      </rPr>
      <t>РОЗОВАЯ</t>
    </r>
    <r>
      <rPr>
        <sz val="10"/>
        <rFont val="Arial"/>
        <family val="2"/>
      </rPr>
      <t xml:space="preserve"> и </t>
    </r>
    <r>
      <rPr>
        <b/>
        <i/>
        <u val="single"/>
        <sz val="10"/>
        <rFont val="Arial"/>
        <family val="2"/>
      </rPr>
      <t>СУПЕРГУСТОМАХРОВАЯ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Экслюзив!</t>
    </r>
  </si>
  <si>
    <t>12/15</t>
  </si>
  <si>
    <t>Narcissus Extravaganza</t>
  </si>
  <si>
    <t>Экстраваганца</t>
  </si>
  <si>
    <r>
      <t xml:space="preserve">Экслюзив! Густомахровый.  
</t>
    </r>
    <r>
      <rPr>
        <sz val="10"/>
        <rFont val="Arial"/>
        <family val="2"/>
      </rPr>
      <t>белый с густомахровой двуцветной белой и тёмно-жёлтой коронкой</t>
    </r>
  </si>
  <si>
    <t>4607109 98529 8</t>
  </si>
  <si>
    <t>КРОКУСЫ, КОЛХИКУМЫ</t>
  </si>
  <si>
    <t>КРОКУСЫ КРУПНОЦВЕТКОВЫЕ</t>
  </si>
  <si>
    <t>Crocus Vanguard</t>
  </si>
  <si>
    <t>Крокус</t>
  </si>
  <si>
    <t>Вангард</t>
  </si>
  <si>
    <t>бело- ярко-сиреневый</t>
  </si>
  <si>
    <t>10-15см</t>
  </si>
  <si>
    <t>8/9</t>
  </si>
  <si>
    <t>4607109 97853 5</t>
  </si>
  <si>
    <t>Crocus Grand Maitre</t>
  </si>
  <si>
    <t>Гранд Мэтр</t>
  </si>
  <si>
    <t>ярко-сиреневый</t>
  </si>
  <si>
    <t>4607109 97854 2</t>
  </si>
  <si>
    <t>Crocus Jeanne d' Arc</t>
  </si>
  <si>
    <t>Жанна Дарк</t>
  </si>
  <si>
    <t>белый с жёлтыми тычинками</t>
  </si>
  <si>
    <t>Crocus Yellow Mammoth</t>
  </si>
  <si>
    <t>Йеллоу Маммот</t>
  </si>
  <si>
    <t>Crocus King of the Striped</t>
  </si>
  <si>
    <t>Кинг оф Стрипд</t>
  </si>
  <si>
    <t>бело- ярко-сиреневый, полосатый</t>
  </si>
  <si>
    <t>Crocus Negro Boy</t>
  </si>
  <si>
    <t>Негро Бой</t>
  </si>
  <si>
    <t>4607109 97855 9</t>
  </si>
  <si>
    <t>Crocus Orange Monarch</t>
  </si>
  <si>
    <t>Оранж Монарх</t>
  </si>
  <si>
    <t>жёлтый с тёмно-бордовым меланжем</t>
  </si>
  <si>
    <t>5/7</t>
  </si>
  <si>
    <t>4607109 98494 9</t>
  </si>
  <si>
    <t>Crocus Pickwick</t>
  </si>
  <si>
    <t>Пиквик</t>
  </si>
  <si>
    <t>бело-нежно-сиреневый, полосатый</t>
  </si>
  <si>
    <t>Crocus Remembrance</t>
  </si>
  <si>
    <t>Ремембранс</t>
  </si>
  <si>
    <t>сиреневый с беловатым отливом</t>
  </si>
  <si>
    <t>Crocus Striped Beauty</t>
  </si>
  <si>
    <t>Стрипед Бьюти</t>
  </si>
  <si>
    <t>сине-сиреневый с полосками</t>
  </si>
  <si>
    <t>Crocus Flower Record</t>
  </si>
  <si>
    <t>Флауэр Рекорд</t>
  </si>
  <si>
    <t>насыщенно-сиреневый с жёлтыми тычинками</t>
  </si>
  <si>
    <t>КРОКУС БОТАНИЧЕСКИЙ</t>
  </si>
  <si>
    <t>Crocus chrysanthus Ard Schenk</t>
  </si>
  <si>
    <t>Ард Шенк (хриз.)</t>
  </si>
  <si>
    <t>белый с желтой серцевиной</t>
  </si>
  <si>
    <t>5/+</t>
  </si>
  <si>
    <t>Crocus chrysanthus Blue Pearl NEW</t>
  </si>
  <si>
    <t>Блю Перл (хриз.)</t>
  </si>
  <si>
    <t>белый, голубой снаружи, жёлтый центр</t>
  </si>
  <si>
    <t>Crocus chrysanthus Gipsy Girl</t>
  </si>
  <si>
    <t>Джипси Гёрл (хриз.)</t>
  </si>
  <si>
    <t>желтый, снаружи коричнево-полосатый</t>
  </si>
  <si>
    <t>Crocus chrysanthus Cream Beauty</t>
  </si>
  <si>
    <t>Крем Бьюти (хриз.)</t>
  </si>
  <si>
    <t>кремовый, снаружи небольшие серо-зеленые овалы</t>
  </si>
  <si>
    <t>7/+</t>
  </si>
  <si>
    <t>Crocus chrysanthus Ladykiller</t>
  </si>
  <si>
    <t>Леди Киллер (хриз.)</t>
  </si>
  <si>
    <t>белый, снаружи фиолетовый</t>
  </si>
  <si>
    <t>Crocus chrysanthus Prins Claus</t>
  </si>
  <si>
    <t>Принс Клаус (хриз.)</t>
  </si>
  <si>
    <t>белый, снаружи овальные голубые пятна</t>
  </si>
  <si>
    <t>Crocus chrysanthus Romance NEW</t>
  </si>
  <si>
    <t>Романс (хриз.)</t>
  </si>
  <si>
    <t>Crocus tommasinianus Ruby Giant NEW</t>
  </si>
  <si>
    <t>Руби Джиант (томм.)</t>
  </si>
  <si>
    <t>в закрытом виде-фиолетовый, в открытом-ярко-сиреневый с более светлым центром</t>
  </si>
  <si>
    <t>Crocus sieberi Spring Beauty</t>
  </si>
  <si>
    <t>Спринг Бьюти (зибера)</t>
  </si>
  <si>
    <t>сиреневый, снаружи белый с темно-синим эффектным овалом</t>
  </si>
  <si>
    <t>Crocus sieberi Tricolor</t>
  </si>
  <si>
    <t>Триколор (зибера)</t>
  </si>
  <si>
    <t>темно-лиловый, в центре двухцветный: белый с желтым</t>
  </si>
  <si>
    <t>КРОКУС ОСЕННЕЦВЕТУЩИЙ</t>
  </si>
  <si>
    <t>Crocus zonatus (kotschianus)</t>
  </si>
  <si>
    <t>Зонатус (осеннецвет.)</t>
  </si>
  <si>
    <t>(kotschyanus) кораллово-розовый</t>
  </si>
  <si>
    <t>Crocus speciosus Conqueror</t>
  </si>
  <si>
    <t>Конкэрор (осеннецвет.)</t>
  </si>
  <si>
    <t>сиреневый с белёсым центром и тёмно-сиреневыми прожилками</t>
  </si>
  <si>
    <t>КОЛХИКУМ ОСЕННЕЦВЕТУЩИЙ</t>
  </si>
  <si>
    <t>Colchicum autumnale Alboplenum</t>
  </si>
  <si>
    <t>Колхикум</t>
  </si>
  <si>
    <t>Альбопленум (осеннецвет.)</t>
  </si>
  <si>
    <t>(autumnale) махровый белый</t>
  </si>
  <si>
    <t>13/+</t>
  </si>
  <si>
    <t>Colchicum giganteum The Gigant</t>
  </si>
  <si>
    <t>Зе Гиант (осеннецвет.)</t>
  </si>
  <si>
    <t>(giganteum) кремовый в начале цветения, позже становится розовым</t>
  </si>
  <si>
    <t>15-20см</t>
  </si>
  <si>
    <t>18/20</t>
  </si>
  <si>
    <t>Colchicum Lilac Wonder</t>
  </si>
  <si>
    <t>Лилак Уандер (осеннецвет.)</t>
  </si>
  <si>
    <t>сиренево-розовый с белым центром</t>
  </si>
  <si>
    <t>4607109 97851 1</t>
  </si>
  <si>
    <t>Colchicum Waterlily</t>
  </si>
  <si>
    <t>Уотерлили (осеннецвет.)</t>
  </si>
  <si>
    <t>(byzantinum) махровый, розовый</t>
  </si>
  <si>
    <t>ИРИС</t>
  </si>
  <si>
    <t>ИРИС ГОЛЛАНДСКИЙ (IRIS HOLLANDICA)</t>
  </si>
  <si>
    <t>Iris hollandica Eye of the Tiger</t>
  </si>
  <si>
    <t>Ирис голл.</t>
  </si>
  <si>
    <t>Ай оф Тайгер</t>
  </si>
  <si>
    <t>синий с жёлтым мазком по центру нижнего лепестка</t>
  </si>
  <si>
    <t>Iris hollandica Bronze Beauty</t>
  </si>
  <si>
    <t>Броунз Бьюти</t>
  </si>
  <si>
    <t>тёмно-жёлтый с бронзовыми прожилками, верхние лепестки бронзовые</t>
  </si>
  <si>
    <t>8-13см</t>
  </si>
  <si>
    <t>Iris hollandica Gipsy Beauty</t>
  </si>
  <si>
    <t>Джипси Бьюти</t>
  </si>
  <si>
    <t>верхние лепестки синие, нижние лепестки бурые с жёлтым мазком и тонкими жёлтыми полосками</t>
  </si>
  <si>
    <t>Iris hollandica Cream Beauty</t>
  </si>
  <si>
    <t>Крем Бьюти</t>
  </si>
  <si>
    <t>белый, на нижних лепестках по центру- жёлтый штрих</t>
  </si>
  <si>
    <t>Iris hollandica Midnight Passion</t>
  </si>
  <si>
    <t>Миднайт Пашшн</t>
  </si>
  <si>
    <t>тёмно-фиолетовый с жёлтым мазком</t>
  </si>
  <si>
    <t>9/10</t>
  </si>
  <si>
    <t>Iris hollandica Mystic Beauty</t>
  </si>
  <si>
    <t>Мистик Бьюти</t>
  </si>
  <si>
    <t>верхние лепестки тёмно-голубые, нижние лепестки с жёлтым мазком по центру и сине-голубой полоской</t>
  </si>
  <si>
    <t>Iris hollandica Oriental Beauty</t>
  </si>
  <si>
    <t>Ориентал Бьюти</t>
  </si>
  <si>
    <t>верхние лепестки нежно-голубые, нижние-жёлтые</t>
  </si>
  <si>
    <t>Iris hollandica Autumn Princess</t>
  </si>
  <si>
    <t>Отумн Принцесс</t>
  </si>
  <si>
    <t>нижние лепестки жёлтые, верхние-бронзовые</t>
  </si>
  <si>
    <t>Iris hollandica Pioneer</t>
  </si>
  <si>
    <t>Пионер</t>
  </si>
  <si>
    <t xml:space="preserve">фиолетовый с жёлтым мазком  </t>
  </si>
  <si>
    <t>Iris hollandica Purple Sensation</t>
  </si>
  <si>
    <t>Пурпл Сенсейшн</t>
  </si>
  <si>
    <t>ярко-фиолетовый  с жёлтым мазком</t>
  </si>
  <si>
    <t>4607109 98486 4</t>
  </si>
  <si>
    <t>Iris hollandica Rusty Beauty</t>
  </si>
  <si>
    <t>Расти Бьюти</t>
  </si>
  <si>
    <t>верхние лепестки бурые, нижние-жёлтые</t>
  </si>
  <si>
    <t>Iris hollandica Red Ember</t>
  </si>
  <si>
    <t>Ред Эмбер</t>
  </si>
  <si>
    <t>верхние лепестки лиловые, нижние лепестки коричневатые с жёлтым мазком</t>
  </si>
  <si>
    <t>4607109 98487 1</t>
  </si>
  <si>
    <t>Iris hollandica Silvery Beauty</t>
  </si>
  <si>
    <t>Сильвери Бьюти</t>
  </si>
  <si>
    <t>верхние лепестки нежно-голубые, нижние лепестки белые с жёлтым мазком от центра</t>
  </si>
  <si>
    <t>Iris hollandica Sky Beauty</t>
  </si>
  <si>
    <t>Скай Бьюти</t>
  </si>
  <si>
    <t xml:space="preserve">верхние лепестки голубые, нижние лепестки нежно-голубые с жёлтым мазком по центру </t>
  </si>
  <si>
    <t>Iris hollandica White Beauty</t>
  </si>
  <si>
    <t>Уайт Бьюти</t>
  </si>
  <si>
    <t>белый с жёлтым мазком по центру нижних лепестков</t>
  </si>
  <si>
    <t>Iris hollandica Shooting Star</t>
  </si>
  <si>
    <t>Шутинг Стар</t>
  </si>
  <si>
    <t>низ интенсивно-жёлтый, верх-светло-жёлтый</t>
  </si>
  <si>
    <t>ИРИС СЕТЧАТЫЙ (IRIS RETICULATA)</t>
  </si>
  <si>
    <t>Iris reticulata Alida</t>
  </si>
  <si>
    <t>Ирис сетч.</t>
  </si>
  <si>
    <t>Алида</t>
  </si>
  <si>
    <t>голубой с синим центром, жёлтым мазком и жёлтыми штрихами</t>
  </si>
  <si>
    <t>4607109 98488 8</t>
  </si>
  <si>
    <t>Iris reticulata Harmony</t>
  </si>
  <si>
    <t>Гармония</t>
  </si>
  <si>
    <t>синий с жёлтым мазком и белыми штрихами</t>
  </si>
  <si>
    <t>4607109 98489 5</t>
  </si>
  <si>
    <t>Iris reticulata Katharine Hodgkins</t>
  </si>
  <si>
    <t>Катарина Ходкин</t>
  </si>
  <si>
    <t>верхние лепестки сиреневые, нижние похожи на перо экзотической птицы с фиолетовыми штрихами и жёлтым пятном</t>
  </si>
  <si>
    <t>4607109 98485 7</t>
  </si>
  <si>
    <t>Iris reticulata Natascha</t>
  </si>
  <si>
    <t>Наташа</t>
  </si>
  <si>
    <t>белый с голубыми полосками и слабым голубым напылением и жёлтыми мазками</t>
  </si>
  <si>
    <t>4607109 98490 1</t>
  </si>
  <si>
    <t>Iris reticulata Pauline</t>
  </si>
  <si>
    <t>Паулина</t>
  </si>
  <si>
    <t>верхние лепестки фиолетовые, нижние-почти чёрные, с белым мазком и штрихами</t>
  </si>
  <si>
    <t>4607109 98491 8</t>
  </si>
  <si>
    <t>Iris reticulata Pixie</t>
  </si>
  <si>
    <t>Пикси</t>
  </si>
  <si>
    <t>фиолетовый с жёлтым мазком и белыми штрихами</t>
  </si>
  <si>
    <t>4607109 98492 5</t>
  </si>
  <si>
    <t>Iris reticulata Purple Gem</t>
  </si>
  <si>
    <t>Пурпл Джем</t>
  </si>
  <si>
    <t>тёмно-фиолетовый, нижние лепестки почти чёрные, с белым мазком</t>
  </si>
  <si>
    <t>Iris reticulata Sheila Ann</t>
  </si>
  <si>
    <t>Шейла Энн</t>
  </si>
  <si>
    <t>верхние лепестки нежно голубые, нижние светло-голубые с белыми штрихами и пятнышками и жёлтым мазком</t>
  </si>
  <si>
    <t>ИРИСЫ РАЗНЫЕ</t>
  </si>
  <si>
    <t>Iris juno bucharica</t>
  </si>
  <si>
    <t>Ирис</t>
  </si>
  <si>
    <t>Бухарский</t>
  </si>
  <si>
    <t>верхние кремово-жёлтые, нижние лепестки тёмно-жёлтые с бордовыми штрихами</t>
  </si>
  <si>
    <t>4607109 98484 0</t>
  </si>
  <si>
    <t>Iris danfordiae</t>
  </si>
  <si>
    <t>Данфорда</t>
  </si>
  <si>
    <t>жёлтый с зеленым крапом</t>
  </si>
  <si>
    <t>Iris Dardanus</t>
  </si>
  <si>
    <t>Дарданус</t>
  </si>
  <si>
    <t>(regelio-cyclus), пурпурно-лиловый</t>
  </si>
  <si>
    <t>МУСКАРИ</t>
  </si>
  <si>
    <t>Muscari Artist</t>
  </si>
  <si>
    <t>Мускари</t>
  </si>
  <si>
    <t>синий с беловатым краем, который в нераспустившемся состоянии-зелёный</t>
  </si>
  <si>
    <t>4607109 98499 4</t>
  </si>
  <si>
    <t>Muscari Big Smile</t>
  </si>
  <si>
    <t>Биг Смайл</t>
  </si>
  <si>
    <t>голубой с белой каймой</t>
  </si>
  <si>
    <t>Muscari Blue Spike</t>
  </si>
  <si>
    <t>Блю Спайк</t>
  </si>
  <si>
    <t>синий, пышно метельчатый</t>
  </si>
  <si>
    <t>4607109 97866 5</t>
  </si>
  <si>
    <t>Muscari Valerie Finnis</t>
  </si>
  <si>
    <t>Валери Финнис</t>
  </si>
  <si>
    <t>нежно-голубой</t>
  </si>
  <si>
    <t>4607109 97867 2</t>
  </si>
  <si>
    <t>Muscari Venus</t>
  </si>
  <si>
    <t>Венус</t>
  </si>
  <si>
    <t>8/10</t>
  </si>
  <si>
    <t>4607109 98500 7</t>
  </si>
  <si>
    <t>Muscari Golden Fragrance</t>
  </si>
  <si>
    <t>Голден Фрагранс</t>
  </si>
  <si>
    <t>жёлтый с коричневой каймой</t>
  </si>
  <si>
    <t>Muscari comosum Plumosum</t>
  </si>
  <si>
    <t>Комозум Плюмозум</t>
  </si>
  <si>
    <t>сиреневый  метельчатый</t>
  </si>
  <si>
    <t>Muscari latifolium</t>
  </si>
  <si>
    <t>Латифолиум</t>
  </si>
  <si>
    <t>в распустившемся виде голубой, в нераспустившемся - тёмно-синий</t>
  </si>
  <si>
    <t>Muscari neglectum</t>
  </si>
  <si>
    <t>Неглектум</t>
  </si>
  <si>
    <t>4607109 98501 4</t>
  </si>
  <si>
    <t>Muscari Ocean Magic</t>
  </si>
  <si>
    <t>Океан Мэджик</t>
  </si>
  <si>
    <t>лазурный</t>
  </si>
  <si>
    <t>4607109 97868 9</t>
  </si>
  <si>
    <t>Muscari Peppermint</t>
  </si>
  <si>
    <t>Пепперминт</t>
  </si>
  <si>
    <t>нежно-голубой с белой каймой</t>
  </si>
  <si>
    <t>Muscari Pink Sunrise</t>
  </si>
  <si>
    <t>Пинк Сюрпрайз</t>
  </si>
  <si>
    <t>нежнейший светло-палево-розовый</t>
  </si>
  <si>
    <t>Muscari Superstar</t>
  </si>
  <si>
    <t>Суперстар</t>
  </si>
  <si>
    <t>тёмно-синий с белой каймой</t>
  </si>
  <si>
    <t>Muscari White Magic</t>
  </si>
  <si>
    <t>Уайт Мэджик</t>
  </si>
  <si>
    <t>Muscari Fantasy Creation</t>
  </si>
  <si>
    <t>Фэнтези Криэйшн</t>
  </si>
  <si>
    <t>ФРИТИЛЛЯРИЯ</t>
  </si>
  <si>
    <t>Fritillaria imperialis Aurora</t>
  </si>
  <si>
    <t>Фритиллярия</t>
  </si>
  <si>
    <t>Аврора</t>
  </si>
  <si>
    <t>90-100</t>
  </si>
  <si>
    <t>Fritillaria imperialis Garland Star</t>
  </si>
  <si>
    <t>Гарланд Стар</t>
  </si>
  <si>
    <t>оранжевый, с темно-оранжевым</t>
  </si>
  <si>
    <t>Fritillaria imperialis Lutea</t>
  </si>
  <si>
    <t>Лютеа</t>
  </si>
  <si>
    <t>Fritillaria meleagris Alba</t>
  </si>
  <si>
    <t>Мелеагрис Альба</t>
  </si>
  <si>
    <t>15-20</t>
  </si>
  <si>
    <t>4607109 98585 4</t>
  </si>
  <si>
    <t>Fritillaria Meleagris</t>
  </si>
  <si>
    <t>Мелеагрис, смесь</t>
  </si>
  <si>
    <t>кремовый и бронзовый</t>
  </si>
  <si>
    <t>4607109 97862 7</t>
  </si>
  <si>
    <t>Fritillaria Michailovsky</t>
  </si>
  <si>
    <t>Михайловски</t>
  </si>
  <si>
    <t>медный с желтой каймой</t>
  </si>
  <si>
    <t>4607109 97863 4</t>
  </si>
  <si>
    <t>Fritillaria Persica</t>
  </si>
  <si>
    <t>Персика</t>
  </si>
  <si>
    <t>тёмно-фиолетово-бордовый</t>
  </si>
  <si>
    <t>75-100</t>
  </si>
  <si>
    <t>Fritillaria raddeana</t>
  </si>
  <si>
    <t>Радде</t>
  </si>
  <si>
    <t>лаймовый</t>
  </si>
  <si>
    <t>60-80</t>
  </si>
  <si>
    <t>16/+</t>
  </si>
  <si>
    <t>Fritillaria imperialis Rubra</t>
  </si>
  <si>
    <t>Рубра</t>
  </si>
  <si>
    <t>Fritillaria imperialis Striped Beauty</t>
  </si>
  <si>
    <t>темно-желтый с ярко-выраженными темно-бордовыми прожилками</t>
  </si>
  <si>
    <t>20/24</t>
  </si>
  <si>
    <t>Fritillaria uva-vulpis</t>
  </si>
  <si>
    <t>Ува Вульпис</t>
  </si>
  <si>
    <t>лиловый с жёлтой каймой</t>
  </si>
  <si>
    <t>Ширяш (eremurus)</t>
  </si>
  <si>
    <t>Eremurus Stenophyllus (bungei)</t>
  </si>
  <si>
    <t>Бунгеи</t>
  </si>
  <si>
    <t>Eremurus Pinokkio</t>
  </si>
  <si>
    <t>Пиноккио</t>
  </si>
  <si>
    <t>Eremurus Romance</t>
  </si>
  <si>
    <t>Романс</t>
  </si>
  <si>
    <t>лососёво-розовый</t>
  </si>
  <si>
    <t>125-200</t>
  </si>
  <si>
    <t>Eremurus Shellfrod hybr</t>
  </si>
  <si>
    <t>Шелфорд смесь</t>
  </si>
  <si>
    <t>АМАРИЛЛИСЫ</t>
  </si>
  <si>
    <t>АМАРИЛЛИСЫ поставка 20-25 августа</t>
  </si>
  <si>
    <t>Hippeastrum Bolero</t>
  </si>
  <si>
    <t>Амариллис</t>
  </si>
  <si>
    <t>Болеро</t>
  </si>
  <si>
    <t>малиново-красный</t>
  </si>
  <si>
    <t>24/26</t>
  </si>
  <si>
    <t>Hippeastrum Christmas Gift</t>
  </si>
  <si>
    <t>Кристмас Гифт</t>
  </si>
  <si>
    <t>Hippeastrum Minerva</t>
  </si>
  <si>
    <t>Минерва</t>
  </si>
  <si>
    <t>красный с белой звездой в центре</t>
  </si>
  <si>
    <t>Hippeastrum Red Lion</t>
  </si>
  <si>
    <t>Ред Лион</t>
  </si>
  <si>
    <t>насыщенно-красный с тёмным центром</t>
  </si>
  <si>
    <t>Hippeastrum Apple Blossom</t>
  </si>
  <si>
    <t>Эппл Блоссом</t>
  </si>
  <si>
    <t>белый с нежно-розовым румянцем</t>
  </si>
  <si>
    <t>АМАРИЛЛИСЫ поставка 28-30 августа</t>
  </si>
  <si>
    <t>Hippeastrum Intokazi</t>
  </si>
  <si>
    <t>Интокази</t>
  </si>
  <si>
    <t>Hippeastrum Prelude</t>
  </si>
  <si>
    <t>Прелюд</t>
  </si>
  <si>
    <t>красный с белой звездой в центре и белой каймой</t>
  </si>
  <si>
    <t>Hippeastrum Exposure</t>
  </si>
  <si>
    <t>Экспожур</t>
  </si>
  <si>
    <t>ярко-розовый с белой звездой</t>
  </si>
  <si>
    <t>АМАРИЛЛИСЫ МАХРОВЫЕ поставка 28-30 августа</t>
  </si>
  <si>
    <t>Hippeastrum Aphrodite</t>
  </si>
  <si>
    <t>Афродита</t>
  </si>
  <si>
    <t>белый с тёмно-розовым кантом и розовым напылением МАХРОВЫЙ</t>
  </si>
  <si>
    <t>Hippeastrum Blossom Peacock</t>
  </si>
  <si>
    <t>Блоссом Пикок</t>
  </si>
  <si>
    <t>розовый с белым центром и белыми лучами по центру лепестков МАХРОВЫЙ</t>
  </si>
  <si>
    <t>Hippeastrum Double Dragon</t>
  </si>
  <si>
    <t>Дабл Дракон</t>
  </si>
  <si>
    <t>красный с небольшими белыми кантиками на кончиках МАХРОВЫЙ</t>
  </si>
  <si>
    <t>Hippeastrum Double Record</t>
  </si>
  <si>
    <t>Дабл Рекорд</t>
  </si>
  <si>
    <t>белый с красным кантом, штрихами и напылением МАХРОВЫЙ</t>
  </si>
  <si>
    <t>Hippeastrum Dancing Queen</t>
  </si>
  <si>
    <t>Дансинг Куин</t>
  </si>
  <si>
    <t>белые лучи по центру лепестков и красные полоски МАХРОВЫЙ</t>
  </si>
  <si>
    <t>Hippeastrum Lady Jane</t>
  </si>
  <si>
    <t>лососевый с белыми лучиками от центра МАХРОВЫЙ</t>
  </si>
  <si>
    <t>Hippeastrum Nyora</t>
  </si>
  <si>
    <t>Ниора</t>
  </si>
  <si>
    <t>тёмно-лососевый МАХРОВЫЙ</t>
  </si>
  <si>
    <t>Hippeastrum Pasadena</t>
  </si>
  <si>
    <t>Пасадена</t>
  </si>
  <si>
    <t>белый центр, красные кончики МАХРОВЫЙ</t>
  </si>
  <si>
    <t>Hippeastrum Red Peacock</t>
  </si>
  <si>
    <t>Ред Пикок</t>
  </si>
  <si>
    <t>ярко-красный МАХРОВЫЙ</t>
  </si>
  <si>
    <t>Hippeastrum Elvas</t>
  </si>
  <si>
    <t>Элвас</t>
  </si>
  <si>
    <t>белый с красным кантом и красным центром МАХРОВЫЙ</t>
  </si>
  <si>
    <t>РАЗНОЕ</t>
  </si>
  <si>
    <t>Разнолуковичные</t>
  </si>
  <si>
    <t>Anemone coronaria The Admiral</t>
  </si>
  <si>
    <t>Анемона</t>
  </si>
  <si>
    <t>Адмирал</t>
  </si>
  <si>
    <t>махровый перламутрово-розовый</t>
  </si>
  <si>
    <t>15</t>
  </si>
  <si>
    <t>5/6</t>
  </si>
  <si>
    <t>4607109 97837 5</t>
  </si>
  <si>
    <t>Anemone coronaria Bicolor</t>
  </si>
  <si>
    <t>Биколор</t>
  </si>
  <si>
    <t>белый с ярко-красным кольцом</t>
  </si>
  <si>
    <t>4607109 97838 2</t>
  </si>
  <si>
    <t>Anemone blanda Splendour Mixed</t>
  </si>
  <si>
    <t>Бланда смесь</t>
  </si>
  <si>
    <t>смесь</t>
  </si>
  <si>
    <t>4607109 97839 9</t>
  </si>
  <si>
    <t>Anemone blanda Blue Shades</t>
  </si>
  <si>
    <t>Блю Шейдс</t>
  </si>
  <si>
    <t>4607109 98586 1</t>
  </si>
  <si>
    <t>Anemone coronaria The Governor</t>
  </si>
  <si>
    <t>Говернор</t>
  </si>
  <si>
    <t>махровый алый</t>
  </si>
  <si>
    <t>4607109 97841 2</t>
  </si>
  <si>
    <t>Anemone coronaria Hollandia</t>
  </si>
  <si>
    <t>Голландия</t>
  </si>
  <si>
    <t>4607109 97842 9</t>
  </si>
  <si>
    <t>Anemone coronaria Mount Everest</t>
  </si>
  <si>
    <t>Гора Эверест</t>
  </si>
  <si>
    <t>махровый белый</t>
  </si>
  <si>
    <t>4607109 97843 6</t>
  </si>
  <si>
    <t>Anemone coronaria De Caen Mixed</t>
  </si>
  <si>
    <t>Де Каен смесь</t>
  </si>
  <si>
    <t>4607109 97844 3</t>
  </si>
  <si>
    <t>Anemone coronaria Lord Lieutenant</t>
  </si>
  <si>
    <t>Лорд Лейтенант</t>
  </si>
  <si>
    <t>махровый синий</t>
  </si>
  <si>
    <t>4607109 97845 0</t>
  </si>
  <si>
    <t>Anemone coronaria St.Brigid Mixed</t>
  </si>
  <si>
    <t>Св.Бриджит, смесь</t>
  </si>
  <si>
    <t>махровый смесь</t>
  </si>
  <si>
    <t>4607109 97847 4</t>
  </si>
  <si>
    <t>Anemone coronaria Sylphide</t>
  </si>
  <si>
    <t>Сильфид</t>
  </si>
  <si>
    <t>4607109 97848 1</t>
  </si>
  <si>
    <t>Gladiolus communis Byzantinus</t>
  </si>
  <si>
    <t>Гладиолус</t>
  </si>
  <si>
    <t>Византийский</t>
  </si>
  <si>
    <t>лиловый с белыми линиями по центру нижних лепестков</t>
  </si>
  <si>
    <t>40-60</t>
  </si>
  <si>
    <t>Camassia Blue Melody</t>
  </si>
  <si>
    <t>Камассия</t>
  </si>
  <si>
    <t>Блю Мелоди</t>
  </si>
  <si>
    <t>ярко-синий , декоративная листва</t>
  </si>
  <si>
    <t>50-60</t>
  </si>
  <si>
    <t>4607109 98493 2</t>
  </si>
  <si>
    <t>Allium Ivory Queen</t>
  </si>
  <si>
    <t>Лук декор.</t>
  </si>
  <si>
    <t>Айвори Куин</t>
  </si>
  <si>
    <t>низкорослый, нежно-сиреневый</t>
  </si>
  <si>
    <t>25-30</t>
  </si>
  <si>
    <t>4607109 98495 6</t>
  </si>
  <si>
    <t>Allium bulgaricum (nectaroscordum)</t>
  </si>
  <si>
    <t>Болгарский (nectaroscordum)</t>
  </si>
  <si>
    <t>кремовый с тёмно-розовой "звездой"</t>
  </si>
  <si>
    <t>50-80</t>
  </si>
  <si>
    <t>4607109 98496 3</t>
  </si>
  <si>
    <t>Allium Gladiator</t>
  </si>
  <si>
    <t>Гладиатор</t>
  </si>
  <si>
    <t>нежно-сиреневый, крупный</t>
  </si>
  <si>
    <t>4607109 97831 3</t>
  </si>
  <si>
    <t>Allium Caeruleum</t>
  </si>
  <si>
    <t>Голубой</t>
  </si>
  <si>
    <t>4607109 97832 0</t>
  </si>
  <si>
    <t>Allium Christophii</t>
  </si>
  <si>
    <t>Кристофа</t>
  </si>
  <si>
    <t xml:space="preserve">тёмно-бордовый  </t>
  </si>
  <si>
    <t>4607109 97833 7</t>
  </si>
  <si>
    <t>Allium sphaerocephalon</t>
  </si>
  <si>
    <t>Круглоголовый</t>
  </si>
  <si>
    <t>терракотово-красный</t>
  </si>
  <si>
    <t>4607109 98497 0</t>
  </si>
  <si>
    <t>Allium Mount Everest</t>
  </si>
  <si>
    <t>Маунт Эверест</t>
  </si>
  <si>
    <t>4607109 97834 4</t>
  </si>
  <si>
    <t>Allium moly</t>
  </si>
  <si>
    <t>Моли (золотой)</t>
  </si>
  <si>
    <t>миниатюрный, жёлтый</t>
  </si>
  <si>
    <t>Allium Purple Sensation</t>
  </si>
  <si>
    <t>70-90</t>
  </si>
  <si>
    <t>4607109 97835 1</t>
  </si>
  <si>
    <t>Allium Round 'n Purple</t>
  </si>
  <si>
    <t>Раунд оф Пурпл</t>
  </si>
  <si>
    <t>светло-сиреневый, ОЧЕНЬ КРУПНЫЙ</t>
  </si>
  <si>
    <t>4607109 97836 8</t>
  </si>
  <si>
    <t>Allium Forelock</t>
  </si>
  <si>
    <t>Форлок</t>
  </si>
  <si>
    <t>тёмно-бордовый с белым "опушением", верхняя часть соцветия имеет вытянутые стебли</t>
  </si>
  <si>
    <t>4607109 98498 7</t>
  </si>
  <si>
    <t>Allium Cameleon</t>
  </si>
  <si>
    <t>Хамелеон</t>
  </si>
  <si>
    <t>кремово-розовый с тёмно-розовыми линиями по центру лепестков</t>
  </si>
  <si>
    <t>4/5</t>
  </si>
  <si>
    <t>Allium His Excellence</t>
  </si>
  <si>
    <t>Хиз Экселленс</t>
  </si>
  <si>
    <t>сиреневый, очень плотный шар</t>
  </si>
  <si>
    <t>Allium nigrum</t>
  </si>
  <si>
    <t>Черный</t>
  </si>
  <si>
    <t>белый, с зеленым центром</t>
  </si>
  <si>
    <t>Galanthus nivalis Flore Pleno</t>
  </si>
  <si>
    <t>Подснежник</t>
  </si>
  <si>
    <t>Флоре Плено</t>
  </si>
  <si>
    <t>махровый, белый с зелёным</t>
  </si>
  <si>
    <t>4607109 98530 4</t>
  </si>
  <si>
    <t>Puschkinia Libanotica</t>
  </si>
  <si>
    <t>Пушкиния</t>
  </si>
  <si>
    <t>Ливанская</t>
  </si>
  <si>
    <t xml:space="preserve">нежно-голубой  </t>
  </si>
  <si>
    <t>10-15</t>
  </si>
  <si>
    <t>4607109 97886 3</t>
  </si>
  <si>
    <t>Puschkinia  libanotica Alba</t>
  </si>
  <si>
    <t>Ливанская Альба</t>
  </si>
  <si>
    <t>Ranunculus White</t>
  </si>
  <si>
    <t>Ранункулюс</t>
  </si>
  <si>
    <t>Белый</t>
  </si>
  <si>
    <t>7/8</t>
  </si>
  <si>
    <t>4607109 98472 7</t>
  </si>
  <si>
    <t>Ranunculus Yellow</t>
  </si>
  <si>
    <t>Желтый</t>
  </si>
  <si>
    <t>4607109 97887 0</t>
  </si>
  <si>
    <t>Ranunculus Red</t>
  </si>
  <si>
    <t>Красный</t>
  </si>
  <si>
    <t>4607109 97888 7</t>
  </si>
  <si>
    <t>Ranunculus Orange</t>
  </si>
  <si>
    <t>Оранжевый</t>
  </si>
  <si>
    <t>4607109 98471 0</t>
  </si>
  <si>
    <t>Ranunculus Purple NEW</t>
  </si>
  <si>
    <t>Пурпл</t>
  </si>
  <si>
    <t xml:space="preserve">тёмно-лиловый  </t>
  </si>
  <si>
    <t>Ranunculus Pink</t>
  </si>
  <si>
    <t>Розовый</t>
  </si>
  <si>
    <t>4607109 97891 7</t>
  </si>
  <si>
    <t>Ranunculus Mixed</t>
  </si>
  <si>
    <t>Смесь</t>
  </si>
  <si>
    <t>4607109 97892 4</t>
  </si>
  <si>
    <t>Sparaxis tricolor mixed</t>
  </si>
  <si>
    <t>Спараксис</t>
  </si>
  <si>
    <t>Триколор, смесь</t>
  </si>
  <si>
    <t>Scilla Campamulata Mixed</t>
  </si>
  <si>
    <t>Сцилла</t>
  </si>
  <si>
    <t>Колокольчатая, смесь</t>
  </si>
  <si>
    <t>4607109 97893 1</t>
  </si>
  <si>
    <t>Scilla Litardierei</t>
  </si>
  <si>
    <t>Литардьера</t>
  </si>
  <si>
    <t>нежно-голубой с синими тычинками</t>
  </si>
  <si>
    <t>4607109 98532 8</t>
  </si>
  <si>
    <t>Scilla Mischtschenkoana</t>
  </si>
  <si>
    <t>Мищенко</t>
  </si>
  <si>
    <t>4607109 97894 8</t>
  </si>
  <si>
    <t>Scilla hispanica The Rose</t>
  </si>
  <si>
    <t>Роуз</t>
  </si>
  <si>
    <t>4607109 97895 5</t>
  </si>
  <si>
    <t>Scilla Siberica</t>
  </si>
  <si>
    <t>Сибирская</t>
  </si>
  <si>
    <t>ярко-лазуревый</t>
  </si>
  <si>
    <t>4607109 97896 2</t>
  </si>
  <si>
    <t>Freesia Double Mixed</t>
  </si>
  <si>
    <t>Фрезия</t>
  </si>
  <si>
    <t>Смесь, махров.</t>
  </si>
  <si>
    <t>махровая смесь</t>
  </si>
  <si>
    <t>60-70</t>
  </si>
  <si>
    <t>4607109 97861 0</t>
  </si>
  <si>
    <t>Chionodoxa forbesii Blue Giant</t>
  </si>
  <si>
    <t>Хионодокса</t>
  </si>
  <si>
    <t>Блю Гиант</t>
  </si>
  <si>
    <t>ярко-синий с белым центром</t>
  </si>
  <si>
    <t>4607109 97849 8</t>
  </si>
  <si>
    <t>Chionodoxa Rosea</t>
  </si>
  <si>
    <t>Розеа</t>
  </si>
  <si>
    <t>4607109 97850 4</t>
  </si>
  <si>
    <t>Corydalis solida G.P.Baker</t>
  </si>
  <si>
    <t>Хохлатка (Corydalis)</t>
  </si>
  <si>
    <t>Г.П. Бакер</t>
  </si>
  <si>
    <t>неприхотливый многолетник</t>
  </si>
  <si>
    <t>4607109 97852 8</t>
  </si>
  <si>
    <t>Cyclamen Coum Hybriden</t>
  </si>
  <si>
    <t>Цикламен</t>
  </si>
  <si>
    <t>Косский, гибрид</t>
  </si>
  <si>
    <t>ярко-сиренево-розовый</t>
  </si>
  <si>
    <t>8</t>
  </si>
  <si>
    <t>4607109 97856 6</t>
  </si>
  <si>
    <t>Erythronium White Beauty 1NEW</t>
  </si>
  <si>
    <t>Erythronium White Beauty NEW</t>
  </si>
  <si>
    <t>Эритрониум</t>
  </si>
  <si>
    <t>кремовый с красным кольцом и жёлтым центром</t>
  </si>
  <si>
    <t>МНОГОЛЕТНИКИ"COLOR LINE". ЛЕТО-ОСЕНЬ 2014
Голландия (интернет-каталог: www.gardenbulbs.ru )</t>
  </si>
  <si>
    <t>урожай 2014 г. Поставка 25-28 августа</t>
  </si>
  <si>
    <t>ИРИСЫ</t>
  </si>
  <si>
    <t>IRIS GERMANICA / ИРИС ГЕРМАНСКИЙ</t>
  </si>
  <si>
    <t>Iris germanica American Parrot</t>
  </si>
  <si>
    <t>Ирис германский</t>
  </si>
  <si>
    <t>Американ Пэтриот</t>
  </si>
  <si>
    <t>белый верх, низ- фиолетово-синий с белой каймой , Н -90см</t>
  </si>
  <si>
    <t>4607109 98987 6</t>
  </si>
  <si>
    <t>Iris germanica Apricot Silk</t>
  </si>
  <si>
    <t>Априкот Силк</t>
  </si>
  <si>
    <t>абрикосовый</t>
  </si>
  <si>
    <t>4607109 95465 2</t>
  </si>
  <si>
    <t>Iris germanica Batik</t>
  </si>
  <si>
    <t>Батик</t>
  </si>
  <si>
    <t>ярко-синий с частыми белыми прожилками</t>
  </si>
  <si>
    <t>4607109 98194 8</t>
  </si>
  <si>
    <t>Iris germanica Black Knight</t>
  </si>
  <si>
    <t>Блэк Найт</t>
  </si>
  <si>
    <t>тёмно-фиолетовый, почти чёрный</t>
  </si>
  <si>
    <t>4607109 95468 3</t>
  </si>
  <si>
    <t>Iris germanica Virginia Agnes</t>
  </si>
  <si>
    <t>Вирджиния Агнес</t>
  </si>
  <si>
    <t>4607109 98242 6</t>
  </si>
  <si>
    <t>Iris germanica Modern Classic</t>
  </si>
  <si>
    <t>Модерн Классик</t>
  </si>
  <si>
    <t>4607109 99030 8</t>
  </si>
  <si>
    <t>Iris germanica Natchez Trace</t>
  </si>
  <si>
    <t>Натчиз Трейс</t>
  </si>
  <si>
    <t>оранжевый с красной губой</t>
  </si>
  <si>
    <t>4607109 95481 2</t>
  </si>
  <si>
    <t>Iris germanica Pink Horizon</t>
  </si>
  <si>
    <t>Пинк Горизонт</t>
  </si>
  <si>
    <t>нежнейший  бледно-розовый</t>
  </si>
  <si>
    <t>4607109 96859 8</t>
  </si>
  <si>
    <t>Iris germanica Sultans Palace</t>
  </si>
  <si>
    <t>Султан Палас</t>
  </si>
  <si>
    <t>коричнево-красный с жёлтым центром</t>
  </si>
  <si>
    <t>4607109 96864 2</t>
  </si>
  <si>
    <t>Iris germanica Fringe of Gold</t>
  </si>
  <si>
    <t>Фринджл Оф Голд</t>
  </si>
  <si>
    <t>верх-жёлтый, низ-жёлтый с белым пятном</t>
  </si>
  <si>
    <t>4607109 99015 5</t>
  </si>
  <si>
    <t>IRIS / ИРИС</t>
  </si>
  <si>
    <t>Iris pumila Bluedenim</t>
  </si>
  <si>
    <t>Ирис (pumila)</t>
  </si>
  <si>
    <t>Блю Деним</t>
  </si>
  <si>
    <t>нежно-голубой с синими прожилками</t>
  </si>
  <si>
    <t>4607109 96846 8</t>
  </si>
  <si>
    <t>Iris pumila Brassie</t>
  </si>
  <si>
    <t>Брасси</t>
  </si>
  <si>
    <t>золотисто-жёлтый</t>
  </si>
  <si>
    <t>4607109 95488 1</t>
  </si>
  <si>
    <t>Iris pumila Cherry Garden</t>
  </si>
  <si>
    <t>Черри Гарден</t>
  </si>
  <si>
    <t>бархатно-лиловый</t>
  </si>
  <si>
    <t>4607109 96848 2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</si>
</sst>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\-??[$€-1]_-"/>
    <numFmt numFmtId="165" formatCode="_-* #,##0.00_-;_-* #,##0.00\-;_-* \-??_-;_-@_-"/>
    <numFmt numFmtId="166" formatCode="_-&quot;fl &quot;* #,##0.00_-;_-&quot;fl &quot;* #,##0.00\-;_-&quot;fl &quot;* \-??_-;_-@_-"/>
    <numFmt numFmtId="167" formatCode="#,##0.00&quot;р.&quot;;\-#,##0.00&quot;р.&quot;;;@"/>
    <numFmt numFmtId="168" formatCode="0%;\-0;;@"/>
    <numFmt numFmtId="169" formatCode="#,##0.00;;;@"/>
    <numFmt numFmtId="170" formatCode="0;\-0;;@"/>
    <numFmt numFmtId="171" formatCode="#,##0.00&quot;р.&quot;"/>
    <numFmt numFmtId="172" formatCode="00000_###000_00"/>
    <numFmt numFmtId="173" formatCode="#,##0.00_ ;[Red]\-#,##0.00\ "/>
  </numFmts>
  <fonts count="1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i/>
      <sz val="20"/>
      <color indexed="10"/>
      <name val="Times New Roman"/>
      <family val="1"/>
    </font>
    <font>
      <b/>
      <i/>
      <sz val="12"/>
      <name val="Arial Cyr"/>
      <family val="2"/>
    </font>
    <font>
      <b/>
      <sz val="12"/>
      <name val="Arial Cyr"/>
      <family val="2"/>
    </font>
    <font>
      <b/>
      <i/>
      <sz val="16"/>
      <color indexed="18"/>
      <name val="Times New Roman"/>
      <family val="1"/>
    </font>
    <font>
      <b/>
      <i/>
      <sz val="11"/>
      <name val="Arial Cyr"/>
      <family val="2"/>
    </font>
    <font>
      <b/>
      <i/>
      <sz val="12"/>
      <color indexed="12"/>
      <name val="Arial Cyr"/>
      <family val="2"/>
    </font>
    <font>
      <b/>
      <i/>
      <sz val="14"/>
      <color indexed="18"/>
      <name val="Arial Cyr"/>
      <family val="2"/>
    </font>
    <font>
      <b/>
      <i/>
      <u val="single"/>
      <sz val="11"/>
      <name val="Arial Cyr"/>
      <family val="2"/>
    </font>
    <font>
      <b/>
      <u val="single"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u val="single"/>
      <sz val="12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u val="single"/>
      <sz val="20"/>
      <name val="Arial"/>
      <family val="2"/>
    </font>
    <font>
      <b/>
      <sz val="24"/>
      <name val="Arial"/>
      <family val="2"/>
    </font>
    <font>
      <b/>
      <i/>
      <sz val="14"/>
      <color indexed="58"/>
      <name val="Arial"/>
      <family val="2"/>
    </font>
    <font>
      <b/>
      <i/>
      <u val="single"/>
      <sz val="12"/>
      <name val="Arial Cyr"/>
      <family val="2"/>
    </font>
    <font>
      <b/>
      <i/>
      <u val="single"/>
      <sz val="14"/>
      <color indexed="10"/>
      <name val="Arial Cyr"/>
      <family val="2"/>
    </font>
    <font>
      <b/>
      <i/>
      <u val="single"/>
      <sz val="16"/>
      <name val="Arial Cyr"/>
      <family val="2"/>
    </font>
    <font>
      <sz val="12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 Cyr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7.5"/>
      <name val="Arial"/>
      <family val="2"/>
    </font>
    <font>
      <b/>
      <i/>
      <sz val="12"/>
      <color indexed="58"/>
      <name val="Arial"/>
      <family val="2"/>
    </font>
    <font>
      <b/>
      <i/>
      <sz val="20"/>
      <color indexed="55"/>
      <name val="Times New Roman"/>
      <family val="1"/>
    </font>
    <font>
      <b/>
      <i/>
      <sz val="12"/>
      <color indexed="18"/>
      <name val="Arial"/>
      <family val="2"/>
    </font>
    <font>
      <b/>
      <i/>
      <sz val="16"/>
      <color indexed="58"/>
      <name val="Arial"/>
      <family val="2"/>
    </font>
    <font>
      <b/>
      <i/>
      <u val="single"/>
      <sz val="7.5"/>
      <name val="Arial"/>
      <family val="2"/>
    </font>
    <font>
      <b/>
      <i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 Cyr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11"/>
      <color indexed="9"/>
      <name val="Arial"/>
      <family val="2"/>
    </font>
    <font>
      <b/>
      <sz val="10"/>
      <color indexed="20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9"/>
      <name val="Arial Cyr"/>
      <family val="2"/>
    </font>
    <font>
      <b/>
      <i/>
      <sz val="8"/>
      <name val="Arial Cyr"/>
      <family val="2"/>
    </font>
    <font>
      <b/>
      <sz val="10"/>
      <color indexed="17"/>
      <name val="Arial"/>
      <family val="2"/>
    </font>
    <font>
      <sz val="8"/>
      <color indexed="55"/>
      <name val="Arial"/>
      <family val="2"/>
    </font>
    <font>
      <b/>
      <i/>
      <sz val="8"/>
      <color indexed="58"/>
      <name val="Arial"/>
      <family val="2"/>
    </font>
    <font>
      <b/>
      <i/>
      <sz val="12"/>
      <color indexed="55"/>
      <name val="Arial"/>
      <family val="2"/>
    </font>
    <font>
      <b/>
      <i/>
      <sz val="14"/>
      <color indexed="8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Arial"/>
      <family val="2"/>
    </font>
    <font>
      <b/>
      <sz val="8"/>
      <color indexed="55"/>
      <name val="Arial"/>
      <family val="2"/>
    </font>
    <font>
      <b/>
      <i/>
      <sz val="9"/>
      <name val="Arial"/>
      <family val="2"/>
    </font>
    <font>
      <b/>
      <i/>
      <sz val="10"/>
      <color indexed="55"/>
      <name val="Arial"/>
      <family val="2"/>
    </font>
    <font>
      <i/>
      <sz val="10"/>
      <name val="Arial"/>
      <family val="2"/>
    </font>
    <font>
      <sz val="8"/>
      <color indexed="55"/>
      <name val="Arial Cyr"/>
      <family val="2"/>
    </font>
    <font>
      <b/>
      <i/>
      <sz val="14"/>
      <color indexed="12"/>
      <name val="Arial Cyr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i/>
      <u val="single"/>
      <sz val="10"/>
      <name val="Arial"/>
      <family val="2"/>
    </font>
    <font>
      <b/>
      <i/>
      <u val="single"/>
      <sz val="16"/>
      <color indexed="16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  <xf numFmtId="0" fontId="10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165" fontId="0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 vertical="center"/>
    </xf>
    <xf numFmtId="0" fontId="12" fillId="40" borderId="0" applyNumberFormat="0" applyBorder="0" applyAlignment="0" applyProtection="0"/>
    <xf numFmtId="0" fontId="13" fillId="0" borderId="0">
      <alignment/>
      <protection/>
    </xf>
    <xf numFmtId="0" fontId="0" fillId="41" borderId="7" applyNumberFormat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wrapText="1"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38" borderId="9" applyNumberFormat="0" applyAlignment="0" applyProtection="0"/>
    <xf numFmtId="166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8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9" fillId="48" borderId="10" applyNumberFormat="0" applyAlignment="0" applyProtection="0"/>
    <xf numFmtId="0" fontId="110" fillId="49" borderId="11" applyNumberFormat="0" applyAlignment="0" applyProtection="0"/>
    <xf numFmtId="0" fontId="111" fillId="49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2" fillId="0" borderId="12" applyNumberFormat="0" applyFill="0" applyAlignment="0" applyProtection="0"/>
    <xf numFmtId="0" fontId="113" fillId="0" borderId="13" applyNumberFormat="0" applyFill="0" applyAlignment="0" applyProtection="0"/>
    <xf numFmtId="0" fontId="114" fillId="0" borderId="14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15" applyNumberFormat="0" applyFill="0" applyAlignment="0" applyProtection="0"/>
    <xf numFmtId="0" fontId="116" fillId="50" borderId="16" applyNumberFormat="0" applyAlignment="0" applyProtection="0"/>
    <xf numFmtId="0" fontId="117" fillId="0" borderId="0" applyNumberFormat="0" applyFill="0" applyBorder="0" applyAlignment="0" applyProtection="0"/>
    <xf numFmtId="0" fontId="118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9" fillId="52" borderId="0" applyNumberFormat="0" applyBorder="0" applyAlignment="0" applyProtection="0"/>
    <xf numFmtId="0" fontId="120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21" fillId="0" borderId="18" applyNumberFormat="0" applyFill="0" applyAlignment="0" applyProtection="0"/>
    <xf numFmtId="0" fontId="1" fillId="0" borderId="0">
      <alignment/>
      <protection/>
    </xf>
    <xf numFmtId="0" fontId="1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3" fillId="54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55" borderId="0" xfId="0" applyFill="1" applyAlignment="1">
      <alignment/>
    </xf>
    <xf numFmtId="0" fontId="0" fillId="55" borderId="0" xfId="0" applyFill="1" applyAlignment="1">
      <alignment wrapText="1"/>
    </xf>
    <xf numFmtId="0" fontId="25" fillId="55" borderId="0" xfId="0" applyFont="1" applyFill="1" applyAlignment="1">
      <alignment wrapText="1"/>
    </xf>
    <xf numFmtId="0" fontId="0" fillId="55" borderId="19" xfId="0" applyFill="1" applyBorder="1" applyAlignment="1">
      <alignment/>
    </xf>
    <xf numFmtId="0" fontId="0" fillId="55" borderId="19" xfId="0" applyFill="1" applyBorder="1" applyAlignment="1">
      <alignment wrapText="1"/>
    </xf>
    <xf numFmtId="0" fontId="25" fillId="55" borderId="0" xfId="0" applyFont="1" applyFill="1" applyAlignment="1">
      <alignment/>
    </xf>
    <xf numFmtId="0" fontId="31" fillId="55" borderId="0" xfId="0" applyFont="1" applyFill="1" applyAlignment="1">
      <alignment/>
    </xf>
    <xf numFmtId="0" fontId="32" fillId="55" borderId="0" xfId="0" applyFont="1" applyFill="1" applyAlignment="1">
      <alignment/>
    </xf>
    <xf numFmtId="0" fontId="32" fillId="55" borderId="0" xfId="0" applyFont="1" applyFill="1" applyAlignment="1">
      <alignment wrapText="1"/>
    </xf>
    <xf numFmtId="0" fontId="0" fillId="55" borderId="0" xfId="0" applyFill="1" applyAlignment="1">
      <alignment/>
    </xf>
    <xf numFmtId="0" fontId="31" fillId="55" borderId="0" xfId="0" applyFont="1" applyFill="1" applyAlignment="1">
      <alignment/>
    </xf>
    <xf numFmtId="0" fontId="0" fillId="55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6" fillId="55" borderId="0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0" fillId="55" borderId="0" xfId="0" applyFill="1" applyAlignment="1" applyProtection="1">
      <alignment/>
      <protection hidden="1"/>
    </xf>
    <xf numFmtId="0" fontId="38" fillId="55" borderId="0" xfId="0" applyFont="1" applyFill="1" applyAlignment="1" applyProtection="1">
      <alignment vertical="top" wrapText="1"/>
      <protection hidden="1"/>
    </xf>
    <xf numFmtId="0" fontId="37" fillId="55" borderId="0" xfId="0" applyFont="1" applyFill="1" applyAlignment="1" applyProtection="1">
      <alignment horizontal="center" vertical="top" wrapText="1"/>
      <protection hidden="1"/>
    </xf>
    <xf numFmtId="0" fontId="39" fillId="55" borderId="0" xfId="118" applyFont="1" applyFill="1" applyBorder="1" applyAlignment="1" applyProtection="1">
      <alignment horizontal="center" vertical="top" wrapText="1"/>
      <protection hidden="1"/>
    </xf>
    <xf numFmtId="0" fontId="40" fillId="55" borderId="0" xfId="0" applyFont="1" applyFill="1" applyAlignment="1" applyProtection="1">
      <alignment/>
      <protection hidden="1"/>
    </xf>
    <xf numFmtId="0" fontId="40" fillId="55" borderId="0" xfId="0" applyFont="1" applyFill="1" applyAlignment="1" applyProtection="1">
      <alignment horizontal="center"/>
      <protection hidden="1"/>
    </xf>
    <xf numFmtId="0" fontId="24" fillId="55" borderId="0" xfId="0" applyFont="1" applyFill="1" applyAlignment="1" applyProtection="1">
      <alignment wrapText="1"/>
      <protection hidden="1"/>
    </xf>
    <xf numFmtId="0" fontId="0" fillId="55" borderId="0" xfId="0" applyFill="1" applyAlignment="1" applyProtection="1">
      <alignment wrapText="1"/>
      <protection hidden="1"/>
    </xf>
    <xf numFmtId="0" fontId="43" fillId="55" borderId="0" xfId="0" applyFont="1" applyFill="1" applyAlignment="1" applyProtection="1">
      <alignment vertical="top" wrapText="1"/>
      <protection hidden="1"/>
    </xf>
    <xf numFmtId="0" fontId="47" fillId="55" borderId="0" xfId="0" applyFont="1" applyFill="1" applyAlignment="1" applyProtection="1">
      <alignment/>
      <protection hidden="1"/>
    </xf>
    <xf numFmtId="0" fontId="0" fillId="55" borderId="0" xfId="0" applyFill="1" applyAlignment="1" applyProtection="1">
      <alignment vertical="center" wrapText="1"/>
      <protection hidden="1"/>
    </xf>
    <xf numFmtId="0" fontId="0" fillId="55" borderId="0" xfId="0" applyFill="1" applyBorder="1" applyAlignment="1" applyProtection="1">
      <alignment/>
      <protection hidden="1"/>
    </xf>
    <xf numFmtId="0" fontId="0" fillId="55" borderId="0" xfId="0" applyFill="1" applyBorder="1" applyAlignment="1" applyProtection="1">
      <alignment wrapText="1"/>
      <protection hidden="1"/>
    </xf>
    <xf numFmtId="0" fontId="0" fillId="55" borderId="20" xfId="0" applyFill="1" applyBorder="1" applyAlignment="1" applyProtection="1">
      <alignment/>
      <protection hidden="1"/>
    </xf>
    <xf numFmtId="0" fontId="0" fillId="55" borderId="20" xfId="0" applyFill="1" applyBorder="1" applyAlignment="1" applyProtection="1">
      <alignment wrapText="1"/>
      <protection hidden="1"/>
    </xf>
    <xf numFmtId="0" fontId="48" fillId="55" borderId="21" xfId="0" applyFont="1" applyFill="1" applyBorder="1" applyAlignment="1" applyProtection="1">
      <alignment vertical="center" wrapText="1"/>
      <protection hidden="1"/>
    </xf>
    <xf numFmtId="0" fontId="48" fillId="55" borderId="22" xfId="0" applyFont="1" applyFill="1" applyBorder="1" applyAlignment="1" applyProtection="1">
      <alignment vertical="center" wrapText="1"/>
      <protection hidden="1"/>
    </xf>
    <xf numFmtId="0" fontId="0" fillId="55" borderId="0" xfId="0" applyFill="1" applyAlignment="1" applyProtection="1">
      <alignment vertical="center"/>
      <protection hidden="1"/>
    </xf>
    <xf numFmtId="0" fontId="48" fillId="40" borderId="21" xfId="0" applyFont="1" applyFill="1" applyBorder="1" applyAlignment="1" applyProtection="1">
      <alignment vertical="center" wrapText="1"/>
      <protection hidden="1"/>
    </xf>
    <xf numFmtId="0" fontId="48" fillId="40" borderId="22" xfId="0" applyFont="1" applyFill="1" applyBorder="1" applyAlignment="1" applyProtection="1">
      <alignment vertical="center" wrapText="1"/>
      <protection hidden="1"/>
    </xf>
    <xf numFmtId="0" fontId="46" fillId="55" borderId="0" xfId="0" applyFont="1" applyFill="1" applyAlignment="1" applyProtection="1">
      <alignment horizontal="center" vertical="center" textRotation="180" wrapText="1"/>
      <protection hidden="1"/>
    </xf>
    <xf numFmtId="0" fontId="49" fillId="55" borderId="0" xfId="0" applyFont="1" applyFill="1" applyAlignment="1" applyProtection="1">
      <alignment horizontal="center"/>
      <protection hidden="1"/>
    </xf>
    <xf numFmtId="0" fontId="0" fillId="55" borderId="0" xfId="0" applyFill="1" applyAlignment="1" applyProtection="1">
      <alignment/>
      <protection hidden="1"/>
    </xf>
    <xf numFmtId="0" fontId="49" fillId="55" borderId="0" xfId="0" applyFont="1" applyFill="1" applyBorder="1" applyAlignment="1" applyProtection="1">
      <alignment horizontal="center"/>
      <protection hidden="1"/>
    </xf>
    <xf numFmtId="0" fontId="36" fillId="55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50" fillId="55" borderId="0" xfId="0" applyFont="1" applyFill="1" applyAlignment="1" applyProtection="1">
      <alignment horizontal="left" vertical="top" wrapText="1"/>
      <protection hidden="1"/>
    </xf>
    <xf numFmtId="0" fontId="48" fillId="55" borderId="0" xfId="0" applyFont="1" applyFill="1" applyAlignment="1" applyProtection="1">
      <alignment horizontal="center"/>
      <protection hidden="1"/>
    </xf>
    <xf numFmtId="0" fontId="0" fillId="55" borderId="19" xfId="0" applyFill="1" applyBorder="1" applyAlignment="1" applyProtection="1">
      <alignment/>
      <protection hidden="1"/>
    </xf>
    <xf numFmtId="0" fontId="0" fillId="55" borderId="19" xfId="0" applyFill="1" applyBorder="1" applyAlignment="1" applyProtection="1">
      <alignment wrapText="1"/>
      <protection hidden="1"/>
    </xf>
    <xf numFmtId="0" fontId="52" fillId="0" borderId="0" xfId="118" applyFont="1" applyProtection="1">
      <alignment/>
      <protection/>
    </xf>
    <xf numFmtId="0" fontId="53" fillId="0" borderId="0" xfId="118" applyFont="1" applyProtection="1">
      <alignment/>
      <protection/>
    </xf>
    <xf numFmtId="0" fontId="52" fillId="0" borderId="0" xfId="118" applyFont="1" applyFill="1" applyAlignment="1" applyProtection="1">
      <alignment horizontal="left"/>
      <protection/>
    </xf>
    <xf numFmtId="0" fontId="52" fillId="0" borderId="0" xfId="118" applyFont="1" applyFill="1" applyAlignment="1" applyProtection="1">
      <alignment horizontal="left" wrapText="1"/>
      <protection/>
    </xf>
    <xf numFmtId="1" fontId="52" fillId="0" borderId="0" xfId="118" applyNumberFormat="1" applyFont="1" applyFill="1" applyAlignment="1" applyProtection="1">
      <alignment vertical="center"/>
      <protection/>
    </xf>
    <xf numFmtId="0" fontId="1" fillId="0" borderId="0" xfId="118" applyFont="1" applyAlignment="1" applyProtection="1">
      <alignment horizontal="center" wrapText="1"/>
      <protection/>
    </xf>
    <xf numFmtId="0" fontId="54" fillId="0" borderId="0" xfId="118" applyFont="1" applyAlignment="1" applyProtection="1">
      <alignment horizontal="center" wrapText="1"/>
      <protection/>
    </xf>
    <xf numFmtId="0" fontId="50" fillId="0" borderId="0" xfId="118" applyFont="1" applyAlignment="1" applyProtection="1">
      <alignment horizontal="center" wrapText="1"/>
      <protection/>
    </xf>
    <xf numFmtId="49" fontId="50" fillId="0" borderId="0" xfId="118" applyNumberFormat="1" applyFont="1" applyAlignment="1" applyProtection="1">
      <alignment horizontal="center" wrapText="1"/>
      <protection/>
    </xf>
    <xf numFmtId="0" fontId="45" fillId="0" borderId="0" xfId="118" applyFont="1" applyAlignment="1" applyProtection="1">
      <alignment horizontal="center" wrapText="1"/>
      <protection/>
    </xf>
    <xf numFmtId="0" fontId="1" fillId="0" borderId="0" xfId="118" applyFont="1" applyProtection="1">
      <alignment/>
      <protection/>
    </xf>
    <xf numFmtId="0" fontId="52" fillId="0" borderId="0" xfId="118" applyFont="1" applyAlignment="1" applyProtection="1">
      <alignment horizontal="center" wrapText="1"/>
      <protection/>
    </xf>
    <xf numFmtId="0" fontId="55" fillId="55" borderId="0" xfId="118" applyFont="1" applyFill="1" applyBorder="1" applyAlignment="1" applyProtection="1">
      <alignment wrapText="1"/>
      <protection/>
    </xf>
    <xf numFmtId="0" fontId="56" fillId="55" borderId="0" xfId="0" applyFont="1" applyFill="1" applyAlignment="1">
      <alignment/>
    </xf>
    <xf numFmtId="0" fontId="53" fillId="55" borderId="0" xfId="118" applyFont="1" applyFill="1" applyProtection="1">
      <alignment/>
      <protection/>
    </xf>
    <xf numFmtId="0" fontId="55" fillId="55" borderId="0" xfId="118" applyFont="1" applyFill="1" applyBorder="1" applyAlignment="1" applyProtection="1">
      <alignment horizontal="center" wrapText="1"/>
      <protection/>
    </xf>
    <xf numFmtId="0" fontId="58" fillId="55" borderId="0" xfId="118" applyFont="1" applyFill="1" applyBorder="1" applyAlignment="1" applyProtection="1">
      <alignment/>
      <protection/>
    </xf>
    <xf numFmtId="0" fontId="50" fillId="55" borderId="0" xfId="118" applyFont="1" applyFill="1" applyBorder="1" applyAlignment="1" applyProtection="1">
      <alignment vertical="top" wrapText="1"/>
      <protection/>
    </xf>
    <xf numFmtId="169" fontId="52" fillId="0" borderId="0" xfId="118" applyNumberFormat="1" applyFont="1" applyFill="1" applyAlignment="1" applyProtection="1">
      <alignment vertical="center"/>
      <protection/>
    </xf>
    <xf numFmtId="0" fontId="23" fillId="55" borderId="0" xfId="0" applyFont="1" applyFill="1" applyAlignment="1">
      <alignment/>
    </xf>
    <xf numFmtId="0" fontId="60" fillId="55" borderId="0" xfId="114" applyFont="1" applyFill="1" applyAlignment="1" applyProtection="1">
      <alignment horizontal="center" vertical="center" wrapText="1"/>
      <protection hidden="1"/>
    </xf>
    <xf numFmtId="0" fontId="50" fillId="55" borderId="0" xfId="118" applyFont="1" applyFill="1" applyBorder="1" applyAlignment="1" applyProtection="1">
      <alignment wrapText="1"/>
      <protection/>
    </xf>
    <xf numFmtId="0" fontId="50" fillId="55" borderId="0" xfId="118" applyFont="1" applyFill="1" applyAlignment="1" applyProtection="1">
      <alignment horizontal="center" wrapText="1"/>
      <protection/>
    </xf>
    <xf numFmtId="0" fontId="52" fillId="55" borderId="23" xfId="118" applyFont="1" applyFill="1" applyBorder="1" applyProtection="1">
      <alignment/>
      <protection/>
    </xf>
    <xf numFmtId="0" fontId="52" fillId="55" borderId="0" xfId="118" applyFont="1" applyFill="1" applyBorder="1" applyProtection="1">
      <alignment/>
      <protection/>
    </xf>
    <xf numFmtId="0" fontId="52" fillId="55" borderId="0" xfId="118" applyFont="1" applyFill="1" applyProtection="1">
      <alignment/>
      <protection/>
    </xf>
    <xf numFmtId="0" fontId="52" fillId="55" borderId="0" xfId="118" applyFont="1" applyFill="1" applyAlignment="1" applyProtection="1">
      <alignment wrapText="1"/>
      <protection/>
    </xf>
    <xf numFmtId="0" fontId="1" fillId="55" borderId="0" xfId="118" applyFont="1" applyFill="1" applyProtection="1">
      <alignment/>
      <protection/>
    </xf>
    <xf numFmtId="0" fontId="54" fillId="55" borderId="23" xfId="118" applyFont="1" applyFill="1" applyBorder="1" applyProtection="1">
      <alignment/>
      <protection/>
    </xf>
    <xf numFmtId="0" fontId="50" fillId="55" borderId="0" xfId="117" applyFont="1" applyFill="1" applyAlignment="1" applyProtection="1">
      <alignment horizontal="right" vertical="center" wrapText="1"/>
      <protection/>
    </xf>
    <xf numFmtId="0" fontId="62" fillId="55" borderId="0" xfId="118" applyFont="1" applyFill="1" applyBorder="1" applyAlignment="1" applyProtection="1">
      <alignment horizontal="center"/>
      <protection/>
    </xf>
    <xf numFmtId="0" fontId="54" fillId="55" borderId="0" xfId="118" applyFont="1" applyFill="1" applyBorder="1" applyProtection="1">
      <alignment/>
      <protection/>
    </xf>
    <xf numFmtId="167" fontId="50" fillId="55" borderId="0" xfId="118" applyNumberFormat="1" applyFont="1" applyFill="1" applyBorder="1" applyAlignment="1" applyProtection="1">
      <alignment horizontal="center" vertical="center" wrapText="1"/>
      <protection hidden="1"/>
    </xf>
    <xf numFmtId="0" fontId="52" fillId="55" borderId="0" xfId="117" applyFont="1" applyFill="1" applyBorder="1" applyAlignment="1" applyProtection="1">
      <alignment horizontal="center" vertical="center" wrapText="1"/>
      <protection/>
    </xf>
    <xf numFmtId="0" fontId="45" fillId="55" borderId="23" xfId="118" applyFont="1" applyFill="1" applyBorder="1" applyProtection="1">
      <alignment/>
      <protection/>
    </xf>
    <xf numFmtId="0" fontId="45" fillId="55" borderId="0" xfId="118" applyFont="1" applyFill="1" applyBorder="1" applyProtection="1">
      <alignment/>
      <protection/>
    </xf>
    <xf numFmtId="0" fontId="45" fillId="55" borderId="0" xfId="117" applyFont="1" applyFill="1" applyBorder="1" applyAlignment="1" applyProtection="1">
      <alignment horizontal="right" vertical="center" wrapText="1"/>
      <protection/>
    </xf>
    <xf numFmtId="0" fontId="45" fillId="55" borderId="0" xfId="118" applyFont="1" applyFill="1" applyBorder="1" applyAlignment="1" applyProtection="1">
      <alignment vertical="top" wrapText="1"/>
      <protection/>
    </xf>
    <xf numFmtId="0" fontId="52" fillId="55" borderId="0" xfId="118" applyFont="1" applyFill="1" applyBorder="1" applyAlignment="1" applyProtection="1">
      <alignment horizontal="center" wrapText="1"/>
      <protection/>
    </xf>
    <xf numFmtId="49" fontId="50" fillId="55" borderId="0" xfId="118" applyNumberFormat="1" applyFont="1" applyFill="1" applyBorder="1" applyAlignment="1" applyProtection="1">
      <alignment vertical="center"/>
      <protection hidden="1"/>
    </xf>
    <xf numFmtId="171" fontId="45" fillId="55" borderId="0" xfId="118" applyNumberFormat="1" applyFont="1" applyFill="1" applyBorder="1" applyAlignment="1" applyProtection="1">
      <alignment horizontal="center" vertical="center"/>
      <protection hidden="1"/>
    </xf>
    <xf numFmtId="0" fontId="48" fillId="55" borderId="0" xfId="0" applyFont="1" applyFill="1" applyBorder="1" applyAlignment="1" applyProtection="1">
      <alignment vertical="center" wrapText="1"/>
      <protection/>
    </xf>
    <xf numFmtId="0" fontId="52" fillId="55" borderId="24" xfId="118" applyFont="1" applyFill="1" applyBorder="1" applyProtection="1">
      <alignment/>
      <protection/>
    </xf>
    <xf numFmtId="0" fontId="48" fillId="55" borderId="0" xfId="0" applyFont="1" applyFill="1" applyBorder="1" applyAlignment="1" applyProtection="1">
      <alignment horizontal="left" vertical="center"/>
      <protection/>
    </xf>
    <xf numFmtId="0" fontId="52" fillId="55" borderId="24" xfId="118" applyFont="1" applyFill="1" applyBorder="1" applyAlignment="1" applyProtection="1">
      <alignment horizontal="center" wrapText="1"/>
      <protection/>
    </xf>
    <xf numFmtId="49" fontId="50" fillId="55" borderId="24" xfId="118" applyNumberFormat="1" applyFont="1" applyFill="1" applyBorder="1" applyAlignment="1" applyProtection="1">
      <alignment horizontal="center" wrapText="1"/>
      <protection/>
    </xf>
    <xf numFmtId="0" fontId="45" fillId="55" borderId="24" xfId="118" applyFont="1" applyFill="1" applyBorder="1" applyAlignment="1" applyProtection="1">
      <alignment horizontal="center" wrapText="1"/>
      <protection/>
    </xf>
    <xf numFmtId="169" fontId="45" fillId="0" borderId="25" xfId="118" applyNumberFormat="1" applyFont="1" applyFill="1" applyBorder="1" applyAlignment="1" applyProtection="1">
      <alignment horizontal="center" vertical="center" wrapText="1"/>
      <protection/>
    </xf>
    <xf numFmtId="49" fontId="45" fillId="0" borderId="25" xfId="118" applyNumberFormat="1" applyFont="1" applyFill="1" applyBorder="1" applyAlignment="1" applyProtection="1">
      <alignment horizontal="center" vertical="center" wrapText="1"/>
      <protection/>
    </xf>
    <xf numFmtId="49" fontId="45" fillId="0" borderId="26" xfId="118" applyNumberFormat="1" applyFont="1" applyFill="1" applyBorder="1" applyAlignment="1" applyProtection="1">
      <alignment horizontal="center" vertical="center" wrapText="1"/>
      <protection/>
    </xf>
    <xf numFmtId="1" fontId="45" fillId="6" borderId="27" xfId="118" applyNumberFormat="1" applyFont="1" applyFill="1" applyBorder="1" applyAlignment="1" applyProtection="1">
      <alignment horizontal="center" vertical="center" wrapText="1"/>
      <protection/>
    </xf>
    <xf numFmtId="0" fontId="64" fillId="27" borderId="28" xfId="118" applyFont="1" applyFill="1" applyBorder="1" applyAlignment="1" applyProtection="1">
      <alignment horizontal="center" vertical="center" wrapText="1"/>
      <protection/>
    </xf>
    <xf numFmtId="0" fontId="64" fillId="27" borderId="29" xfId="118" applyFont="1" applyFill="1" applyBorder="1" applyAlignment="1" applyProtection="1">
      <alignment horizontal="center" vertical="center" wrapText="1"/>
      <protection/>
    </xf>
    <xf numFmtId="0" fontId="64" fillId="27" borderId="28" xfId="118" applyFont="1" applyFill="1" applyBorder="1" applyAlignment="1" applyProtection="1">
      <alignment horizontal="left" vertical="center"/>
      <protection/>
    </xf>
    <xf numFmtId="0" fontId="64" fillId="27" borderId="28" xfId="118" applyFont="1" applyFill="1" applyBorder="1" applyAlignment="1" applyProtection="1">
      <alignment horizontal="center" vertical="center" textRotation="90" wrapText="1"/>
      <protection/>
    </xf>
    <xf numFmtId="49" fontId="64" fillId="27" borderId="28" xfId="118" applyNumberFormat="1" applyFont="1" applyFill="1" applyBorder="1" applyAlignment="1" applyProtection="1">
      <alignment horizontal="center" vertical="center" wrapText="1"/>
      <protection/>
    </xf>
    <xf numFmtId="1" fontId="64" fillId="27" borderId="30" xfId="118" applyNumberFormat="1" applyFont="1" applyFill="1" applyBorder="1" applyAlignment="1" applyProtection="1">
      <alignment horizontal="center" vertical="center" wrapText="1"/>
      <protection/>
    </xf>
    <xf numFmtId="169" fontId="52" fillId="0" borderId="31" xfId="118" applyNumberFormat="1" applyFont="1" applyFill="1" applyBorder="1" applyProtection="1">
      <alignment/>
      <protection/>
    </xf>
    <xf numFmtId="0" fontId="52" fillId="0" borderId="0" xfId="118" applyFont="1" applyFill="1" applyBorder="1" applyProtection="1">
      <alignment/>
      <protection/>
    </xf>
    <xf numFmtId="0" fontId="35" fillId="27" borderId="28" xfId="118" applyFont="1" applyFill="1" applyBorder="1" applyAlignment="1" applyProtection="1">
      <alignment horizontal="center" vertical="center" wrapText="1"/>
      <protection/>
    </xf>
    <xf numFmtId="49" fontId="35" fillId="27" borderId="30" xfId="118" applyNumberFormat="1" applyFont="1" applyFill="1" applyBorder="1" applyAlignment="1" applyProtection="1">
      <alignment horizontal="center" vertical="center" wrapText="1"/>
      <protection/>
    </xf>
    <xf numFmtId="0" fontId="1" fillId="0" borderId="0" xfId="118" applyFont="1" applyFill="1" applyProtection="1">
      <alignment/>
      <protection/>
    </xf>
    <xf numFmtId="0" fontId="52" fillId="0" borderId="0" xfId="117" applyFont="1" applyBorder="1" applyAlignment="1" applyProtection="1">
      <alignment vertical="center"/>
      <protection/>
    </xf>
    <xf numFmtId="49" fontId="65" fillId="56" borderId="0" xfId="117" applyNumberFormat="1" applyFont="1" applyFill="1" applyBorder="1" applyAlignment="1" applyProtection="1">
      <alignment vertical="center"/>
      <protection/>
    </xf>
    <xf numFmtId="0" fontId="66" fillId="56" borderId="0" xfId="117" applyFont="1" applyFill="1" applyBorder="1" applyAlignment="1" applyProtection="1">
      <alignment vertical="center"/>
      <protection/>
    </xf>
    <xf numFmtId="0" fontId="66" fillId="56" borderId="31" xfId="117" applyFont="1" applyFill="1" applyBorder="1" applyAlignment="1" applyProtection="1">
      <alignment vertical="center"/>
      <protection/>
    </xf>
    <xf numFmtId="0" fontId="67" fillId="56" borderId="0" xfId="117" applyFont="1" applyFill="1" applyBorder="1" applyAlignment="1" applyProtection="1">
      <alignment vertical="center"/>
      <protection/>
    </xf>
    <xf numFmtId="0" fontId="67" fillId="56" borderId="32" xfId="117" applyFont="1" applyFill="1" applyBorder="1" applyAlignment="1" applyProtection="1">
      <alignment vertical="center"/>
      <protection/>
    </xf>
    <xf numFmtId="1" fontId="50" fillId="0" borderId="33" xfId="121" applyNumberFormat="1" applyFont="1" applyFill="1" applyBorder="1" applyAlignment="1" applyProtection="1">
      <alignment horizontal="center" vertical="center" wrapText="1"/>
      <protection hidden="1" locked="0"/>
    </xf>
    <xf numFmtId="0" fontId="68" fillId="0" borderId="33" xfId="118" applyFont="1" applyFill="1" applyBorder="1" applyProtection="1">
      <alignment/>
      <protection/>
    </xf>
    <xf numFmtId="0" fontId="63" fillId="0" borderId="33" xfId="117" applyFont="1" applyFill="1" applyBorder="1" applyAlignment="1" applyProtection="1">
      <alignment horizontal="left" vertical="center" wrapText="1"/>
      <protection/>
    </xf>
    <xf numFmtId="0" fontId="63" fillId="0" borderId="33" xfId="117" applyFont="1" applyFill="1" applyBorder="1" applyAlignment="1" applyProtection="1">
      <alignment horizontal="left" vertical="center"/>
      <protection/>
    </xf>
    <xf numFmtId="169" fontId="69" fillId="0" borderId="33" xfId="99" applyNumberFormat="1" applyFont="1" applyFill="1" applyBorder="1" applyAlignment="1" applyProtection="1">
      <alignment horizontal="center" vertical="center"/>
      <protection/>
    </xf>
    <xf numFmtId="169" fontId="69" fillId="0" borderId="34" xfId="99" applyNumberFormat="1" applyFont="1" applyFill="1" applyBorder="1" applyAlignment="1" applyProtection="1">
      <alignment horizontal="center" vertical="center"/>
      <protection/>
    </xf>
    <xf numFmtId="0" fontId="52" fillId="0" borderId="33" xfId="117" applyFont="1" applyFill="1" applyBorder="1" applyAlignment="1" applyProtection="1">
      <alignment horizontal="left" vertical="center" wrapText="1"/>
      <protection/>
    </xf>
    <xf numFmtId="0" fontId="52" fillId="0" borderId="33" xfId="117" applyFont="1" applyFill="1" applyBorder="1" applyAlignment="1" applyProtection="1">
      <alignment horizontal="center" vertical="center" wrapText="1"/>
      <protection/>
    </xf>
    <xf numFmtId="49" fontId="45" fillId="0" borderId="33" xfId="117" applyNumberFormat="1" applyFont="1" applyFill="1" applyBorder="1" applyAlignment="1" applyProtection="1">
      <alignment horizontal="center" vertical="center" wrapText="1"/>
      <protection/>
    </xf>
    <xf numFmtId="49" fontId="36" fillId="0" borderId="33" xfId="117" applyNumberFormat="1" applyFont="1" applyFill="1" applyBorder="1" applyAlignment="1" applyProtection="1">
      <alignment horizontal="center" vertical="center" wrapText="1"/>
      <protection/>
    </xf>
    <xf numFmtId="2" fontId="70" fillId="0" borderId="33" xfId="117" applyNumberFormat="1" applyFont="1" applyFill="1" applyBorder="1" applyAlignment="1" applyProtection="1">
      <alignment horizontal="center" vertical="center" wrapText="1"/>
      <protection locked="0"/>
    </xf>
    <xf numFmtId="3" fontId="71" fillId="55" borderId="35" xfId="120" applyNumberFormat="1" applyFont="1" applyFill="1" applyBorder="1" applyAlignment="1" applyProtection="1">
      <alignment horizontal="center" vertical="center" wrapText="1"/>
      <protection/>
    </xf>
    <xf numFmtId="169" fontId="52" fillId="0" borderId="36" xfId="118" applyNumberFormat="1" applyFont="1" applyFill="1" applyBorder="1" applyAlignment="1" applyProtection="1">
      <alignment vertical="center"/>
      <protection/>
    </xf>
    <xf numFmtId="172" fontId="47" fillId="0" borderId="33" xfId="0" applyNumberFormat="1" applyFont="1" applyFill="1" applyBorder="1" applyAlignment="1">
      <alignment horizontal="center" vertical="center"/>
    </xf>
    <xf numFmtId="0" fontId="61" fillId="0" borderId="33" xfId="117" applyFont="1" applyFill="1" applyBorder="1" applyAlignment="1" applyProtection="1">
      <alignment horizontal="center" vertical="center" wrapText="1"/>
      <protection/>
    </xf>
    <xf numFmtId="173" fontId="45" fillId="0" borderId="37" xfId="120" applyNumberFormat="1" applyFont="1" applyFill="1" applyBorder="1" applyAlignment="1" applyProtection="1">
      <alignment horizontal="center" vertical="center" wrapText="1"/>
      <protection/>
    </xf>
    <xf numFmtId="0" fontId="63" fillId="0" borderId="33" xfId="0" applyFont="1" applyFill="1" applyBorder="1" applyAlignment="1" applyProtection="1">
      <alignment horizontal="left" vertical="center" wrapText="1"/>
      <protection/>
    </xf>
    <xf numFmtId="0" fontId="72" fillId="0" borderId="33" xfId="117" applyNumberFormat="1" applyFont="1" applyFill="1" applyBorder="1" applyAlignment="1" applyProtection="1">
      <alignment horizontal="center" vertical="center" wrapText="1"/>
      <protection/>
    </xf>
    <xf numFmtId="0" fontId="52" fillId="0" borderId="33" xfId="0" applyFont="1" applyFill="1" applyBorder="1" applyAlignment="1" applyProtection="1">
      <alignment vertical="center" wrapText="1"/>
      <protection/>
    </xf>
    <xf numFmtId="0" fontId="52" fillId="0" borderId="33" xfId="0" applyFont="1" applyFill="1" applyBorder="1" applyAlignment="1" applyProtection="1">
      <alignment horizontal="center" vertical="center" wrapText="1"/>
      <protection/>
    </xf>
    <xf numFmtId="0" fontId="45" fillId="0" borderId="33" xfId="117" applyFont="1" applyFill="1" applyBorder="1" applyAlignment="1" applyProtection="1">
      <alignment horizontal="center" vertical="center" wrapText="1"/>
      <protection/>
    </xf>
    <xf numFmtId="0" fontId="73" fillId="0" borderId="33" xfId="117" applyFont="1" applyFill="1" applyBorder="1" applyAlignment="1" applyProtection="1">
      <alignment vertical="center"/>
      <protection/>
    </xf>
    <xf numFmtId="0" fontId="52" fillId="0" borderId="33" xfId="117" applyFont="1" applyFill="1" applyBorder="1" applyAlignment="1" applyProtection="1">
      <alignment vertical="center" wrapText="1"/>
      <protection/>
    </xf>
    <xf numFmtId="0" fontId="36" fillId="0" borderId="33" xfId="117" applyNumberFormat="1" applyFont="1" applyFill="1" applyBorder="1" applyAlignment="1" applyProtection="1">
      <alignment horizontal="center" vertical="center" wrapText="1"/>
      <protection/>
    </xf>
    <xf numFmtId="0" fontId="74" fillId="56" borderId="31" xfId="121" applyFont="1" applyFill="1" applyBorder="1" applyAlignment="1" applyProtection="1">
      <alignment vertical="center"/>
      <protection hidden="1"/>
    </xf>
    <xf numFmtId="0" fontId="74" fillId="56" borderId="0" xfId="121" applyFont="1" applyFill="1" applyBorder="1" applyAlignment="1" applyProtection="1">
      <alignment vertical="center"/>
      <protection hidden="1"/>
    </xf>
    <xf numFmtId="0" fontId="62" fillId="56" borderId="0" xfId="117" applyFont="1" applyFill="1" applyBorder="1" applyAlignment="1" applyProtection="1">
      <alignment vertical="center"/>
      <protection/>
    </xf>
    <xf numFmtId="0" fontId="75" fillId="56" borderId="31" xfId="121" applyFont="1" applyFill="1" applyBorder="1" applyAlignment="1" applyProtection="1">
      <alignment vertical="center"/>
      <protection hidden="1"/>
    </xf>
    <xf numFmtId="0" fontId="75" fillId="56" borderId="0" xfId="121" applyFont="1" applyFill="1" applyBorder="1" applyAlignment="1" applyProtection="1">
      <alignment vertical="center"/>
      <protection hidden="1"/>
    </xf>
    <xf numFmtId="0" fontId="65" fillId="56" borderId="31" xfId="121" applyFont="1" applyFill="1" applyBorder="1" applyAlignment="1" applyProtection="1">
      <alignment vertical="center"/>
      <protection hidden="1"/>
    </xf>
    <xf numFmtId="0" fontId="65" fillId="56" borderId="0" xfId="121" applyFont="1" applyFill="1" applyBorder="1" applyAlignment="1" applyProtection="1">
      <alignment vertical="center"/>
      <protection hidden="1"/>
    </xf>
    <xf numFmtId="0" fontId="63" fillId="0" borderId="33" xfId="0" applyFont="1" applyFill="1" applyBorder="1" applyAlignment="1" applyProtection="1">
      <alignment horizontal="left" vertical="center"/>
      <protection/>
    </xf>
    <xf numFmtId="0" fontId="52" fillId="0" borderId="33" xfId="0" applyFont="1" applyFill="1" applyBorder="1" applyAlignment="1" applyProtection="1">
      <alignment horizontal="left" vertical="center" wrapText="1"/>
      <protection/>
    </xf>
    <xf numFmtId="0" fontId="45" fillId="0" borderId="33" xfId="0" applyFont="1" applyFill="1" applyBorder="1" applyAlignment="1" applyProtection="1">
      <alignment horizontal="center" vertical="center" wrapText="1"/>
      <protection/>
    </xf>
    <xf numFmtId="0" fontId="76" fillId="56" borderId="31" xfId="121" applyFont="1" applyFill="1" applyBorder="1" applyAlignment="1" applyProtection="1">
      <alignment vertical="center"/>
      <protection hidden="1"/>
    </xf>
    <xf numFmtId="0" fontId="76" fillId="56" borderId="0" xfId="121" applyFont="1" applyFill="1" applyBorder="1" applyAlignment="1" applyProtection="1">
      <alignment vertical="center"/>
      <protection hidden="1"/>
    </xf>
    <xf numFmtId="0" fontId="45" fillId="0" borderId="33" xfId="117" applyFont="1" applyFill="1" applyBorder="1" applyAlignment="1" applyProtection="1">
      <alignment horizontal="left" vertical="center" wrapText="1"/>
      <protection/>
    </xf>
    <xf numFmtId="0" fontId="52" fillId="0" borderId="33" xfId="119" applyFont="1" applyFill="1" applyBorder="1" applyAlignment="1" applyProtection="1">
      <alignment horizontal="left" vertical="center" wrapText="1"/>
      <protection/>
    </xf>
    <xf numFmtId="0" fontId="52" fillId="0" borderId="33" xfId="119" applyFont="1" applyFill="1" applyBorder="1" applyAlignment="1" applyProtection="1">
      <alignment horizontal="center" vertical="center" wrapText="1"/>
      <protection/>
    </xf>
    <xf numFmtId="0" fontId="76" fillId="56" borderId="31" xfId="0" applyFont="1" applyFill="1" applyBorder="1" applyAlignment="1" applyProtection="1">
      <alignment vertical="center"/>
      <protection hidden="1"/>
    </xf>
    <xf numFmtId="0" fontId="76" fillId="56" borderId="0" xfId="0" applyFont="1" applyFill="1" applyBorder="1" applyAlignment="1" applyProtection="1">
      <alignment vertical="center"/>
      <protection hidden="1"/>
    </xf>
    <xf numFmtId="0" fontId="66" fillId="56" borderId="0" xfId="0" applyFont="1" applyFill="1" applyBorder="1" applyAlignment="1" applyProtection="1">
      <alignment vertical="center"/>
      <protection/>
    </xf>
    <xf numFmtId="0" fontId="62" fillId="56" borderId="0" xfId="0" applyFont="1" applyFill="1" applyBorder="1" applyAlignment="1" applyProtection="1">
      <alignment vertical="center"/>
      <protection/>
    </xf>
    <xf numFmtId="0" fontId="66" fillId="56" borderId="31" xfId="0" applyFont="1" applyFill="1" applyBorder="1" applyAlignment="1" applyProtection="1">
      <alignment vertical="center"/>
      <protection/>
    </xf>
    <xf numFmtId="0" fontId="67" fillId="56" borderId="0" xfId="0" applyFont="1" applyFill="1" applyBorder="1" applyAlignment="1" applyProtection="1">
      <alignment vertical="center"/>
      <protection/>
    </xf>
    <xf numFmtId="0" fontId="67" fillId="56" borderId="32" xfId="0" applyFont="1" applyFill="1" applyBorder="1" applyAlignment="1" applyProtection="1">
      <alignment vertical="center"/>
      <protection/>
    </xf>
    <xf numFmtId="0" fontId="63" fillId="0" borderId="33" xfId="0" applyFont="1" applyFill="1" applyBorder="1" applyAlignment="1" applyProtection="1">
      <alignment vertical="center" wrapText="1"/>
      <protection/>
    </xf>
    <xf numFmtId="0" fontId="63" fillId="0" borderId="33" xfId="0" applyFont="1" applyFill="1" applyBorder="1" applyAlignment="1" applyProtection="1">
      <alignment vertical="center"/>
      <protection/>
    </xf>
    <xf numFmtId="0" fontId="47" fillId="0" borderId="33" xfId="0" applyFont="1" applyFill="1" applyBorder="1" applyAlignment="1" applyProtection="1">
      <alignment horizontal="left" vertical="center" wrapText="1"/>
      <protection/>
    </xf>
    <xf numFmtId="0" fontId="47" fillId="0" borderId="33" xfId="0" applyFont="1" applyFill="1" applyBorder="1" applyAlignment="1" applyProtection="1">
      <alignment horizontal="center" vertical="center" wrapText="1"/>
      <protection/>
    </xf>
    <xf numFmtId="0" fontId="73" fillId="0" borderId="33" xfId="0" applyFont="1" applyFill="1" applyBorder="1" applyAlignment="1" applyProtection="1">
      <alignment vertical="center"/>
      <protection/>
    </xf>
    <xf numFmtId="0" fontId="66" fillId="56" borderId="0" xfId="117" applyFont="1" applyFill="1" applyBorder="1" applyAlignment="1" applyProtection="1">
      <alignment horizontal="left" vertical="center"/>
      <protection/>
    </xf>
    <xf numFmtId="0" fontId="62" fillId="56" borderId="0" xfId="117" applyFont="1" applyFill="1" applyBorder="1" applyAlignment="1" applyProtection="1">
      <alignment horizontal="left" vertical="center"/>
      <protection/>
    </xf>
    <xf numFmtId="0" fontId="66" fillId="56" borderId="31" xfId="117" applyFont="1" applyFill="1" applyBorder="1" applyAlignment="1" applyProtection="1">
      <alignment horizontal="left" vertical="center"/>
      <protection/>
    </xf>
    <xf numFmtId="0" fontId="67" fillId="56" borderId="0" xfId="117" applyFont="1" applyFill="1" applyBorder="1" applyAlignment="1" applyProtection="1">
      <alignment horizontal="left" vertical="center"/>
      <protection/>
    </xf>
    <xf numFmtId="0" fontId="67" fillId="56" borderId="32" xfId="117" applyFont="1" applyFill="1" applyBorder="1" applyAlignment="1" applyProtection="1">
      <alignment horizontal="left" vertical="center"/>
      <protection/>
    </xf>
    <xf numFmtId="0" fontId="77" fillId="0" borderId="33" xfId="117" applyFont="1" applyFill="1" applyBorder="1" applyAlignment="1" applyProtection="1">
      <alignment horizontal="left" vertical="center" wrapText="1"/>
      <protection/>
    </xf>
    <xf numFmtId="0" fontId="78" fillId="0" borderId="33" xfId="0" applyFont="1" applyFill="1" applyBorder="1" applyAlignment="1" applyProtection="1">
      <alignment horizontal="center" vertical="center"/>
      <protection/>
    </xf>
    <xf numFmtId="0" fontId="79" fillId="0" borderId="33" xfId="0" applyFont="1" applyFill="1" applyBorder="1" applyAlignment="1" applyProtection="1">
      <alignment horizontal="left" vertical="center" wrapText="1"/>
      <protection/>
    </xf>
    <xf numFmtId="0" fontId="80" fillId="56" borderId="31" xfId="121" applyFont="1" applyFill="1" applyBorder="1" applyAlignment="1" applyProtection="1">
      <alignment vertical="center"/>
      <protection hidden="1"/>
    </xf>
    <xf numFmtId="0" fontId="80" fillId="56" borderId="0" xfId="121" applyFont="1" applyFill="1" applyBorder="1" applyAlignment="1" applyProtection="1">
      <alignment vertical="center"/>
      <protection hidden="1"/>
    </xf>
    <xf numFmtId="1" fontId="81" fillId="0" borderId="0" xfId="117" applyNumberFormat="1" applyFont="1" applyAlignment="1" applyProtection="1">
      <alignment horizontal="center" vertical="center"/>
      <protection/>
    </xf>
    <xf numFmtId="0" fontId="52" fillId="0" borderId="0" xfId="117" applyFont="1" applyAlignment="1" applyProtection="1">
      <alignment vertical="center"/>
      <protection/>
    </xf>
    <xf numFmtId="0" fontId="52" fillId="0" borderId="0" xfId="117" applyFont="1" applyFill="1" applyAlignment="1" applyProtection="1">
      <alignment horizontal="left" vertical="center"/>
      <protection/>
    </xf>
    <xf numFmtId="0" fontId="52" fillId="0" borderId="0" xfId="117" applyFont="1" applyFill="1" applyAlignment="1" applyProtection="1">
      <alignment horizontal="left" vertical="center" wrapText="1"/>
      <protection/>
    </xf>
    <xf numFmtId="0" fontId="1" fillId="0" borderId="0" xfId="117" applyFont="1" applyAlignment="1" applyProtection="1">
      <alignment horizontal="center" vertical="center" wrapText="1"/>
      <protection/>
    </xf>
    <xf numFmtId="0" fontId="52" fillId="0" borderId="0" xfId="117" applyFont="1" applyAlignment="1" applyProtection="1">
      <alignment horizontal="center" vertical="center" wrapText="1"/>
      <protection/>
    </xf>
    <xf numFmtId="0" fontId="50" fillId="0" borderId="0" xfId="117" applyFont="1" applyAlignment="1" applyProtection="1">
      <alignment horizontal="center" vertical="center" wrapText="1"/>
      <protection/>
    </xf>
    <xf numFmtId="49" fontId="50" fillId="0" borderId="0" xfId="117" applyNumberFormat="1" applyFont="1" applyAlignment="1" applyProtection="1">
      <alignment horizontal="center" vertical="center" wrapText="1"/>
      <protection/>
    </xf>
    <xf numFmtId="1" fontId="52" fillId="0" borderId="0" xfId="117" applyNumberFormat="1" applyFont="1" applyFill="1" applyAlignment="1" applyProtection="1">
      <alignment vertical="center"/>
      <protection hidden="1"/>
    </xf>
    <xf numFmtId="0" fontId="54" fillId="0" borderId="0" xfId="117" applyFont="1" applyAlignment="1" applyProtection="1">
      <alignment horizontal="center" vertical="center" wrapText="1"/>
      <protection/>
    </xf>
    <xf numFmtId="0" fontId="1" fillId="0" borderId="0" xfId="117" applyFont="1" applyAlignment="1" applyProtection="1">
      <alignment vertical="center"/>
      <protection/>
    </xf>
    <xf numFmtId="0" fontId="82" fillId="55" borderId="0" xfId="117" applyFont="1" applyFill="1" applyBorder="1" applyAlignment="1" applyProtection="1">
      <alignment vertical="center" wrapText="1"/>
      <protection/>
    </xf>
    <xf numFmtId="0" fontId="50" fillId="55" borderId="0" xfId="117" applyFont="1" applyFill="1" applyBorder="1" applyAlignment="1" applyProtection="1">
      <alignment vertical="center" wrapText="1"/>
      <protection/>
    </xf>
    <xf numFmtId="169" fontId="52" fillId="0" borderId="0" xfId="117" applyNumberFormat="1" applyFont="1" applyFill="1" applyAlignment="1" applyProtection="1">
      <alignment vertical="center"/>
      <protection hidden="1"/>
    </xf>
    <xf numFmtId="0" fontId="58" fillId="55" borderId="0" xfId="117" applyFont="1" applyFill="1" applyBorder="1" applyAlignment="1" applyProtection="1">
      <alignment vertical="center"/>
      <protection/>
    </xf>
    <xf numFmtId="1" fontId="83" fillId="55" borderId="0" xfId="117" applyNumberFormat="1" applyFont="1" applyFill="1" applyBorder="1" applyAlignment="1" applyProtection="1">
      <alignment horizontal="center" vertical="center" wrapText="1"/>
      <protection/>
    </xf>
    <xf numFmtId="0" fontId="84" fillId="55" borderId="0" xfId="114" applyFont="1" applyFill="1" applyAlignment="1" applyProtection="1">
      <alignment vertical="center" wrapText="1"/>
      <protection hidden="1"/>
    </xf>
    <xf numFmtId="0" fontId="50" fillId="55" borderId="0" xfId="117" applyFont="1" applyFill="1" applyAlignment="1" applyProtection="1">
      <alignment horizontal="center" vertical="center" wrapText="1"/>
      <protection/>
    </xf>
    <xf numFmtId="0" fontId="52" fillId="55" borderId="0" xfId="117" applyFont="1" applyFill="1" applyAlignment="1" applyProtection="1">
      <alignment horizontal="center" vertical="center" wrapText="1"/>
      <protection/>
    </xf>
    <xf numFmtId="1" fontId="81" fillId="55" borderId="23" xfId="117" applyNumberFormat="1" applyFont="1" applyFill="1" applyBorder="1" applyAlignment="1" applyProtection="1">
      <alignment horizontal="center" vertical="center"/>
      <protection/>
    </xf>
    <xf numFmtId="0" fontId="52" fillId="55" borderId="0" xfId="117" applyFont="1" applyFill="1" applyBorder="1" applyAlignment="1" applyProtection="1">
      <alignment vertical="center"/>
      <protection/>
    </xf>
    <xf numFmtId="0" fontId="52" fillId="55" borderId="0" xfId="117" applyFont="1" applyFill="1" applyAlignment="1" applyProtection="1">
      <alignment vertical="center"/>
      <protection/>
    </xf>
    <xf numFmtId="0" fontId="52" fillId="55" borderId="0" xfId="117" applyFont="1" applyFill="1" applyAlignment="1" applyProtection="1">
      <alignment vertical="center" wrapText="1"/>
      <protection/>
    </xf>
    <xf numFmtId="0" fontId="1" fillId="55" borderId="0" xfId="117" applyFont="1" applyFill="1" applyAlignment="1" applyProtection="1">
      <alignment vertical="center"/>
      <protection/>
    </xf>
    <xf numFmtId="0" fontId="52" fillId="55" borderId="23" xfId="117" applyFont="1" applyFill="1" applyBorder="1" applyAlignment="1" applyProtection="1">
      <alignment vertical="center" wrapText="1"/>
      <protection/>
    </xf>
    <xf numFmtId="0" fontId="86" fillId="55" borderId="0" xfId="114" applyFont="1" applyFill="1" applyAlignment="1" applyProtection="1">
      <alignment horizontal="center" vertical="center" wrapText="1"/>
      <protection hidden="1"/>
    </xf>
    <xf numFmtId="0" fontId="54" fillId="55" borderId="0" xfId="117" applyFont="1" applyFill="1" applyBorder="1" applyAlignment="1" applyProtection="1">
      <alignment vertical="center"/>
      <protection/>
    </xf>
    <xf numFmtId="1" fontId="87" fillId="55" borderId="23" xfId="117" applyNumberFormat="1" applyFont="1" applyFill="1" applyBorder="1" applyAlignment="1" applyProtection="1">
      <alignment horizontal="center" vertical="center"/>
      <protection/>
    </xf>
    <xf numFmtId="0" fontId="45" fillId="55" borderId="0" xfId="117" applyFont="1" applyFill="1" applyBorder="1" applyAlignment="1" applyProtection="1">
      <alignment vertical="center"/>
      <protection/>
    </xf>
    <xf numFmtId="0" fontId="52" fillId="55" borderId="0" xfId="117" applyFont="1" applyFill="1" applyBorder="1" applyAlignment="1" applyProtection="1">
      <alignment vertical="center" wrapText="1"/>
      <protection/>
    </xf>
    <xf numFmtId="171" fontId="36" fillId="55" borderId="0" xfId="117" applyNumberFormat="1" applyFont="1" applyFill="1" applyBorder="1" applyAlignment="1" applyProtection="1">
      <alignment vertical="center"/>
      <protection hidden="1"/>
    </xf>
    <xf numFmtId="0" fontId="1" fillId="55" borderId="0" xfId="117" applyFont="1" applyFill="1" applyAlignment="1" applyProtection="1">
      <alignment horizontal="center" vertical="center" wrapText="1"/>
      <protection/>
    </xf>
    <xf numFmtId="1" fontId="87" fillId="55" borderId="0" xfId="117" applyNumberFormat="1" applyFont="1" applyFill="1" applyBorder="1" applyAlignment="1" applyProtection="1">
      <alignment horizontal="center" vertical="center" wrapText="1"/>
      <protection/>
    </xf>
    <xf numFmtId="0" fontId="45" fillId="55" borderId="0" xfId="117" applyFont="1" applyFill="1" applyBorder="1" applyAlignment="1" applyProtection="1">
      <alignment vertical="center" wrapText="1"/>
      <protection/>
    </xf>
    <xf numFmtId="49" fontId="52" fillId="55" borderId="0" xfId="117" applyNumberFormat="1" applyFont="1" applyFill="1" applyAlignment="1" applyProtection="1">
      <alignment horizontal="left" vertical="center"/>
      <protection/>
    </xf>
    <xf numFmtId="0" fontId="61" fillId="55" borderId="0" xfId="117" applyFont="1" applyFill="1" applyBorder="1" applyAlignment="1" applyProtection="1">
      <alignment vertical="center" wrapText="1"/>
      <protection/>
    </xf>
    <xf numFmtId="0" fontId="50" fillId="55" borderId="0" xfId="117" applyFont="1" applyFill="1" applyBorder="1" applyAlignment="1" applyProtection="1">
      <alignment vertical="center"/>
      <protection/>
    </xf>
    <xf numFmtId="0" fontId="88" fillId="55" borderId="0" xfId="117" applyFont="1" applyFill="1" applyAlignment="1" applyProtection="1">
      <alignment horizontal="left" vertical="center"/>
      <protection/>
    </xf>
    <xf numFmtId="0" fontId="1" fillId="55" borderId="0" xfId="117" applyFont="1" applyFill="1" applyBorder="1" applyAlignment="1" applyProtection="1">
      <alignment horizontal="center" vertical="center" wrapText="1"/>
      <protection/>
    </xf>
    <xf numFmtId="171" fontId="50" fillId="55" borderId="0" xfId="117" applyNumberFormat="1" applyFont="1" applyFill="1" applyBorder="1" applyAlignment="1" applyProtection="1">
      <alignment horizontal="center" vertical="center"/>
      <protection hidden="1"/>
    </xf>
    <xf numFmtId="1" fontId="81" fillId="55" borderId="24" xfId="117" applyNumberFormat="1" applyFont="1" applyFill="1" applyBorder="1" applyAlignment="1" applyProtection="1">
      <alignment horizontal="center" vertical="center"/>
      <protection/>
    </xf>
    <xf numFmtId="0" fontId="52" fillId="55" borderId="24" xfId="117" applyFont="1" applyFill="1" applyBorder="1" applyAlignment="1" applyProtection="1">
      <alignment vertical="center"/>
      <protection/>
    </xf>
    <xf numFmtId="0" fontId="52" fillId="55" borderId="24" xfId="117" applyFont="1" applyFill="1" applyBorder="1" applyAlignment="1" applyProtection="1">
      <alignment horizontal="left" vertical="center"/>
      <protection/>
    </xf>
    <xf numFmtId="0" fontId="52" fillId="55" borderId="24" xfId="117" applyFont="1" applyFill="1" applyBorder="1" applyAlignment="1" applyProtection="1">
      <alignment horizontal="left" vertical="center" wrapText="1"/>
      <protection/>
    </xf>
    <xf numFmtId="0" fontId="1" fillId="55" borderId="24" xfId="117" applyFont="1" applyFill="1" applyBorder="1" applyAlignment="1" applyProtection="1">
      <alignment horizontal="center" vertical="center" wrapText="1"/>
      <protection/>
    </xf>
    <xf numFmtId="0" fontId="52" fillId="55" borderId="24" xfId="117" applyFont="1" applyFill="1" applyBorder="1" applyAlignment="1" applyProtection="1">
      <alignment horizontal="center" vertical="center" wrapText="1"/>
      <protection/>
    </xf>
    <xf numFmtId="0" fontId="50" fillId="55" borderId="24" xfId="117" applyFont="1" applyFill="1" applyBorder="1" applyAlignment="1" applyProtection="1">
      <alignment horizontal="center" vertical="center" wrapText="1"/>
      <protection/>
    </xf>
    <xf numFmtId="0" fontId="45" fillId="55" borderId="38" xfId="117" applyFont="1" applyFill="1" applyBorder="1" applyAlignment="1" applyProtection="1">
      <alignment horizontal="center" vertical="center" wrapText="1"/>
      <protection/>
    </xf>
    <xf numFmtId="0" fontId="45" fillId="55" borderId="31" xfId="117" applyFont="1" applyFill="1" applyBorder="1" applyAlignment="1" applyProtection="1">
      <alignment horizontal="center" vertical="center" wrapText="1"/>
      <protection/>
    </xf>
    <xf numFmtId="0" fontId="45" fillId="55" borderId="39" xfId="117" applyFont="1" applyFill="1" applyBorder="1" applyAlignment="1" applyProtection="1">
      <alignment horizontal="center" vertical="center" wrapText="1"/>
      <protection/>
    </xf>
    <xf numFmtId="49" fontId="45" fillId="0" borderId="26" xfId="117" applyNumberFormat="1" applyFont="1" applyFill="1" applyBorder="1" applyAlignment="1" applyProtection="1">
      <alignment horizontal="center" vertical="center" wrapText="1"/>
      <protection/>
    </xf>
    <xf numFmtId="1" fontId="45" fillId="6" borderId="27" xfId="117" applyNumberFormat="1" applyFont="1" applyFill="1" applyBorder="1" applyAlignment="1" applyProtection="1">
      <alignment horizontal="center" vertical="center" wrapText="1"/>
      <protection/>
    </xf>
    <xf numFmtId="0" fontId="50" fillId="0" borderId="25" xfId="118" applyFont="1" applyBorder="1" applyAlignment="1" applyProtection="1">
      <alignment horizontal="center" vertical="center" wrapText="1"/>
      <protection/>
    </xf>
    <xf numFmtId="1" fontId="89" fillId="27" borderId="34" xfId="117" applyNumberFormat="1" applyFont="1" applyFill="1" applyBorder="1" applyAlignment="1" applyProtection="1">
      <alignment horizontal="center" vertical="center" wrapText="1"/>
      <protection/>
    </xf>
    <xf numFmtId="0" fontId="35" fillId="27" borderId="28" xfId="117" applyFont="1" applyFill="1" applyBorder="1" applyAlignment="1" applyProtection="1">
      <alignment horizontal="center" vertical="center" wrapText="1"/>
      <protection/>
    </xf>
    <xf numFmtId="0" fontId="64" fillId="27" borderId="28" xfId="117" applyFont="1" applyFill="1" applyBorder="1" applyAlignment="1" applyProtection="1">
      <alignment horizontal="left" vertical="center"/>
      <protection/>
    </xf>
    <xf numFmtId="0" fontId="64" fillId="27" borderId="28" xfId="117" applyFont="1" applyFill="1" applyBorder="1" applyAlignment="1" applyProtection="1">
      <alignment horizontal="center" vertical="center" wrapText="1"/>
      <protection/>
    </xf>
    <xf numFmtId="0" fontId="35" fillId="27" borderId="28" xfId="117" applyFont="1" applyFill="1" applyBorder="1" applyAlignment="1" applyProtection="1">
      <alignment horizontal="center" vertical="center" textRotation="90" wrapText="1"/>
      <protection/>
    </xf>
    <xf numFmtId="0" fontId="64" fillId="27" borderId="28" xfId="117" applyFont="1" applyFill="1" applyBorder="1" applyAlignment="1" applyProtection="1">
      <alignment horizontal="center" vertical="center" textRotation="90" wrapText="1"/>
      <protection/>
    </xf>
    <xf numFmtId="49" fontId="64" fillId="27" borderId="28" xfId="117" applyNumberFormat="1" applyFont="1" applyFill="1" applyBorder="1" applyAlignment="1" applyProtection="1">
      <alignment horizontal="center" vertical="center" wrapText="1"/>
      <protection/>
    </xf>
    <xf numFmtId="1" fontId="64" fillId="27" borderId="30" xfId="117" applyNumberFormat="1" applyFont="1" applyFill="1" applyBorder="1" applyAlignment="1" applyProtection="1">
      <alignment horizontal="center" vertical="center" wrapText="1"/>
      <protection/>
    </xf>
    <xf numFmtId="0" fontId="90" fillId="0" borderId="0" xfId="117" applyFont="1" applyFill="1" applyAlignment="1" applyProtection="1">
      <alignment vertical="center"/>
      <protection/>
    </xf>
    <xf numFmtId="0" fontId="91" fillId="0" borderId="0" xfId="0" applyFont="1" applyAlignment="1" applyProtection="1">
      <alignment vertical="center"/>
      <protection/>
    </xf>
    <xf numFmtId="49" fontId="92" fillId="55" borderId="40" xfId="0" applyNumberFormat="1" applyFont="1" applyFill="1" applyBorder="1" applyAlignment="1" applyProtection="1">
      <alignment horizontal="left" vertical="center"/>
      <protection/>
    </xf>
    <xf numFmtId="0" fontId="52" fillId="55" borderId="40" xfId="0" applyFont="1" applyFill="1" applyBorder="1" applyAlignment="1" applyProtection="1">
      <alignment horizontal="left" vertical="center"/>
      <protection/>
    </xf>
    <xf numFmtId="0" fontId="1" fillId="55" borderId="40" xfId="0" applyFont="1" applyFill="1" applyBorder="1" applyAlignment="1" applyProtection="1">
      <alignment vertical="center" wrapText="1"/>
      <protection/>
    </xf>
    <xf numFmtId="0" fontId="52" fillId="55" borderId="40" xfId="0" applyFont="1" applyFill="1" applyBorder="1" applyAlignment="1" applyProtection="1">
      <alignment horizontal="center" vertical="center"/>
      <protection/>
    </xf>
    <xf numFmtId="49" fontId="52" fillId="55" borderId="40" xfId="0" applyNumberFormat="1" applyFont="1" applyFill="1" applyBorder="1" applyAlignment="1" applyProtection="1">
      <alignment horizontal="center" vertical="center"/>
      <protection/>
    </xf>
    <xf numFmtId="0" fontId="1" fillId="0" borderId="0" xfId="117" applyFont="1" applyProtection="1">
      <alignment/>
      <protection/>
    </xf>
    <xf numFmtId="0" fontId="50" fillId="39" borderId="40" xfId="0" applyFont="1" applyFill="1" applyBorder="1" applyAlignment="1" applyProtection="1">
      <alignment horizontal="left" vertical="center"/>
      <protection/>
    </xf>
    <xf numFmtId="0" fontId="64" fillId="39" borderId="40" xfId="0" applyFont="1" applyFill="1" applyBorder="1" applyAlignment="1" applyProtection="1">
      <alignment horizontal="left" vertical="center"/>
      <protection/>
    </xf>
    <xf numFmtId="0" fontId="52" fillId="39" borderId="40" xfId="0" applyFont="1" applyFill="1" applyBorder="1" applyAlignment="1" applyProtection="1">
      <alignment horizontal="left" vertical="center" wrapText="1"/>
      <protection/>
    </xf>
    <xf numFmtId="0" fontId="52" fillId="39" borderId="40" xfId="0" applyFont="1" applyFill="1" applyBorder="1" applyAlignment="1" applyProtection="1">
      <alignment horizontal="center" vertical="center" wrapText="1"/>
      <protection/>
    </xf>
    <xf numFmtId="0" fontId="1" fillId="38" borderId="40" xfId="0" applyFont="1" applyFill="1" applyBorder="1" applyAlignment="1" applyProtection="1">
      <alignment horizontal="left" vertical="center" wrapText="1"/>
      <protection/>
    </xf>
    <xf numFmtId="49" fontId="52" fillId="39" borderId="40" xfId="0" applyNumberFormat="1" applyFont="1" applyFill="1" applyBorder="1" applyAlignment="1" applyProtection="1">
      <alignment horizontal="center" vertical="center" wrapText="1"/>
      <protection/>
    </xf>
    <xf numFmtId="0" fontId="1" fillId="39" borderId="40" xfId="0" applyFont="1" applyFill="1" applyBorder="1" applyAlignment="1" applyProtection="1">
      <alignment horizontal="center" vertical="center" wrapText="1"/>
      <protection/>
    </xf>
    <xf numFmtId="1" fontId="45" fillId="39" borderId="41" xfId="117" applyNumberFormat="1" applyFont="1" applyFill="1" applyBorder="1" applyAlignment="1" applyProtection="1">
      <alignment horizontal="center" vertical="center" wrapText="1"/>
      <protection locked="0"/>
    </xf>
    <xf numFmtId="0" fontId="52" fillId="0" borderId="33" xfId="0" applyFont="1" applyFill="1" applyBorder="1" applyAlignment="1" applyProtection="1">
      <alignment horizontal="left" vertical="center"/>
      <protection/>
    </xf>
    <xf numFmtId="0" fontId="50" fillId="0" borderId="42" xfId="0" applyFont="1" applyFill="1" applyBorder="1" applyAlignment="1" applyProtection="1">
      <alignment horizontal="left" vertical="center" shrinkToFit="1"/>
      <protection/>
    </xf>
    <xf numFmtId="0" fontId="50" fillId="0" borderId="33" xfId="0" applyFont="1" applyFill="1" applyBorder="1" applyAlignment="1" applyProtection="1">
      <alignment horizontal="left" vertical="center" wrapText="1"/>
      <protection/>
    </xf>
    <xf numFmtId="0" fontId="93" fillId="0" borderId="33" xfId="99" applyNumberFormat="1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left" vertical="center" wrapText="1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0" fillId="0" borderId="37" xfId="0" applyFont="1" applyFill="1" applyBorder="1" applyAlignment="1" applyProtection="1">
      <alignment horizontal="center" vertical="center" wrapText="1"/>
      <protection/>
    </xf>
    <xf numFmtId="4" fontId="50" fillId="0" borderId="43" xfId="0" applyNumberFormat="1" applyFont="1" applyFill="1" applyBorder="1" applyAlignment="1" applyProtection="1">
      <alignment horizontal="center" vertical="center"/>
      <protection/>
    </xf>
    <xf numFmtId="0" fontId="71" fillId="6" borderId="43" xfId="0" applyFont="1" applyFill="1" applyBorder="1" applyAlignment="1" applyProtection="1">
      <alignment horizontal="center" vertical="center" wrapText="1"/>
      <protection locked="0"/>
    </xf>
    <xf numFmtId="169" fontId="52" fillId="0" borderId="44" xfId="117" applyNumberFormat="1" applyFont="1" applyFill="1" applyBorder="1" applyAlignment="1" applyProtection="1">
      <alignment vertical="center"/>
      <protection/>
    </xf>
    <xf numFmtId="172" fontId="94" fillId="0" borderId="33" xfId="115" applyNumberFormat="1" applyFont="1" applyFill="1" applyBorder="1" applyAlignment="1">
      <alignment horizontal="center" vertical="center" wrapText="1"/>
      <protection/>
    </xf>
    <xf numFmtId="4" fontId="45" fillId="0" borderId="33" xfId="0" applyNumberFormat="1" applyFont="1" applyFill="1" applyBorder="1" applyAlignment="1" applyProtection="1">
      <alignment vertical="center"/>
      <protection/>
    </xf>
    <xf numFmtId="0" fontId="52" fillId="0" borderId="0" xfId="117" applyFont="1" applyBorder="1" applyProtection="1">
      <alignment/>
      <protection/>
    </xf>
    <xf numFmtId="49" fontId="45" fillId="0" borderId="33" xfId="0" applyNumberFormat="1" applyFont="1" applyFill="1" applyBorder="1" applyAlignment="1" applyProtection="1">
      <alignment horizontal="center" vertical="center" wrapText="1"/>
      <protection/>
    </xf>
    <xf numFmtId="0" fontId="95" fillId="0" borderId="42" xfId="0" applyFont="1" applyFill="1" applyBorder="1" applyAlignment="1" applyProtection="1">
      <alignment horizontal="left" vertical="center" wrapText="1"/>
      <protection/>
    </xf>
    <xf numFmtId="0" fontId="32" fillId="0" borderId="37" xfId="0" applyFont="1" applyFill="1" applyBorder="1" applyAlignment="1" applyProtection="1">
      <alignment horizontal="center" vertical="center"/>
      <protection/>
    </xf>
    <xf numFmtId="0" fontId="47" fillId="0" borderId="33" xfId="0" applyFont="1" applyFill="1" applyBorder="1" applyAlignment="1" applyProtection="1">
      <alignment horizontal="left" vertical="center"/>
      <protection/>
    </xf>
    <xf numFmtId="0" fontId="32" fillId="0" borderId="42" xfId="0" applyFont="1" applyFill="1" applyBorder="1" applyAlignment="1" applyProtection="1">
      <alignment horizontal="left" vertical="center" shrinkToFit="1"/>
      <protection/>
    </xf>
    <xf numFmtId="0" fontId="32" fillId="0" borderId="33" xfId="0" applyFont="1" applyFill="1" applyBorder="1" applyAlignment="1" applyProtection="1">
      <alignment vertical="center" wrapText="1"/>
      <protection/>
    </xf>
    <xf numFmtId="0" fontId="47" fillId="0" borderId="33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0" fontId="50" fillId="0" borderId="42" xfId="0" applyFont="1" applyFill="1" applyBorder="1" applyAlignment="1" applyProtection="1">
      <alignment horizontal="left" vertical="center" wrapText="1"/>
      <protection/>
    </xf>
    <xf numFmtId="0" fontId="90" fillId="0" borderId="42" xfId="0" applyFont="1" applyFill="1" applyBorder="1" applyAlignment="1" applyProtection="1">
      <alignment horizontal="left" vertical="center" wrapText="1"/>
      <protection/>
    </xf>
    <xf numFmtId="0" fontId="64" fillId="0" borderId="42" xfId="0" applyFont="1" applyFill="1" applyBorder="1" applyAlignment="1" applyProtection="1">
      <alignment horizontal="left" vertical="center" wrapText="1"/>
      <protection/>
    </xf>
    <xf numFmtId="0" fontId="52" fillId="0" borderId="0" xfId="117" applyFont="1" applyFill="1" applyBorder="1" applyProtection="1">
      <alignment/>
      <protection/>
    </xf>
    <xf numFmtId="0" fontId="52" fillId="0" borderId="0" xfId="117" applyFont="1" applyFill="1" applyBorder="1" applyAlignment="1" applyProtection="1">
      <alignment vertical="center"/>
      <protection/>
    </xf>
    <xf numFmtId="0" fontId="52" fillId="0" borderId="34" xfId="0" applyFont="1" applyFill="1" applyBorder="1" applyAlignment="1" applyProtection="1">
      <alignment horizontal="left" vertical="center"/>
      <protection/>
    </xf>
    <xf numFmtId="0" fontId="50" fillId="0" borderId="40" xfId="0" applyFont="1" applyFill="1" applyBorder="1" applyAlignment="1" applyProtection="1">
      <alignment horizontal="left" vertical="center" shrinkToFit="1"/>
      <protection/>
    </xf>
    <xf numFmtId="0" fontId="52" fillId="0" borderId="34" xfId="0" applyFont="1" applyFill="1" applyBorder="1" applyAlignment="1" applyProtection="1">
      <alignment horizontal="center" vertical="center" wrapText="1"/>
      <protection/>
    </xf>
    <xf numFmtId="0" fontId="52" fillId="0" borderId="0" xfId="116" applyFont="1" applyFill="1" applyBorder="1" applyProtection="1">
      <alignment/>
      <protection/>
    </xf>
    <xf numFmtId="0" fontId="45" fillId="39" borderId="40" xfId="0" applyFont="1" applyFill="1" applyBorder="1" applyAlignment="1" applyProtection="1">
      <alignment horizontal="left" vertical="center" wrapText="1"/>
      <protection/>
    </xf>
    <xf numFmtId="0" fontId="50" fillId="55" borderId="42" xfId="0" applyFont="1" applyFill="1" applyBorder="1" applyAlignment="1" applyProtection="1">
      <alignment horizontal="left" vertical="center" shrinkToFit="1"/>
      <protection/>
    </xf>
    <xf numFmtId="0" fontId="50" fillId="55" borderId="33" xfId="0" applyFont="1" applyFill="1" applyBorder="1" applyAlignment="1" applyProtection="1">
      <alignment horizontal="left" vertical="center" wrapText="1"/>
      <protection/>
    </xf>
    <xf numFmtId="0" fontId="93" fillId="55" borderId="33" xfId="99" applyNumberFormat="1" applyFont="1" applyFill="1" applyBorder="1" applyAlignment="1" applyProtection="1">
      <alignment horizontal="center" vertical="center" wrapText="1"/>
      <protection/>
    </xf>
    <xf numFmtId="0" fontId="52" fillId="55" borderId="33" xfId="0" applyFont="1" applyFill="1" applyBorder="1" applyAlignment="1" applyProtection="1">
      <alignment horizontal="center" vertical="center" wrapText="1"/>
      <protection/>
    </xf>
    <xf numFmtId="0" fontId="1" fillId="55" borderId="42" xfId="0" applyFont="1" applyFill="1" applyBorder="1" applyAlignment="1" applyProtection="1">
      <alignment horizontal="left" vertical="center" wrapText="1"/>
      <protection/>
    </xf>
    <xf numFmtId="49" fontId="45" fillId="55" borderId="33" xfId="0" applyNumberFormat="1" applyFont="1" applyFill="1" applyBorder="1" applyAlignment="1" applyProtection="1">
      <alignment horizontal="center" vertical="center" wrapText="1"/>
      <protection/>
    </xf>
    <xf numFmtId="0" fontId="50" fillId="55" borderId="37" xfId="0" applyFont="1" applyFill="1" applyBorder="1" applyAlignment="1" applyProtection="1">
      <alignment horizontal="center" vertical="center" wrapText="1"/>
      <protection/>
    </xf>
    <xf numFmtId="4" fontId="50" fillId="55" borderId="43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vertical="center" wrapText="1"/>
      <protection/>
    </xf>
    <xf numFmtId="0" fontId="52" fillId="0" borderId="34" xfId="0" applyFont="1" applyFill="1" applyBorder="1" applyAlignment="1" applyProtection="1">
      <alignment horizontal="center" vertical="center"/>
      <protection/>
    </xf>
    <xf numFmtId="0" fontId="52" fillId="0" borderId="33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/>
    </xf>
    <xf numFmtId="0" fontId="1" fillId="38" borderId="42" xfId="0" applyFont="1" applyFill="1" applyBorder="1" applyAlignment="1" applyProtection="1">
      <alignment horizontal="left" vertical="center" wrapText="1"/>
      <protection/>
    </xf>
    <xf numFmtId="169" fontId="52" fillId="35" borderId="44" xfId="117" applyNumberFormat="1" applyFont="1" applyFill="1" applyBorder="1" applyAlignment="1" applyProtection="1">
      <alignment vertical="center"/>
      <protection/>
    </xf>
    <xf numFmtId="172" fontId="94" fillId="35" borderId="33" xfId="115" applyNumberFormat="1" applyFont="1" applyFill="1" applyBorder="1" applyAlignment="1">
      <alignment horizontal="center" vertical="center" wrapText="1"/>
      <protection/>
    </xf>
    <xf numFmtId="0" fontId="52" fillId="35" borderId="33" xfId="0" applyFont="1" applyFill="1" applyBorder="1" applyAlignment="1" applyProtection="1">
      <alignment horizontal="center" vertical="center" wrapText="1"/>
      <protection/>
    </xf>
    <xf numFmtId="4" fontId="45" fillId="35" borderId="33" xfId="0" applyNumberFormat="1" applyFont="1" applyFill="1" applyBorder="1" applyAlignment="1" applyProtection="1">
      <alignment vertical="center"/>
      <protection/>
    </xf>
    <xf numFmtId="0" fontId="77" fillId="35" borderId="0" xfId="117" applyFont="1" applyFill="1" applyBorder="1" applyAlignment="1" applyProtection="1">
      <alignment vertical="center"/>
      <protection/>
    </xf>
    <xf numFmtId="0" fontId="52" fillId="35" borderId="0" xfId="117" applyFont="1" applyFill="1" applyBorder="1" applyAlignment="1" applyProtection="1">
      <alignment vertical="center"/>
      <protection/>
    </xf>
    <xf numFmtId="0" fontId="52" fillId="0" borderId="0" xfId="117" applyFont="1" applyProtection="1">
      <alignment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96" fillId="39" borderId="40" xfId="0" applyFont="1" applyFill="1" applyBorder="1" applyAlignment="1" applyProtection="1">
      <alignment horizontal="left" vertical="center" wrapText="1"/>
      <protection/>
    </xf>
    <xf numFmtId="0" fontId="95" fillId="38" borderId="40" xfId="0" applyFont="1" applyFill="1" applyBorder="1" applyAlignment="1" applyProtection="1">
      <alignment horizontal="left" vertical="center" wrapText="1"/>
      <protection/>
    </xf>
    <xf numFmtId="0" fontId="52" fillId="37" borderId="0" xfId="117" applyFont="1" applyFill="1" applyAlignment="1" applyProtection="1">
      <alignment vertical="center"/>
      <protection/>
    </xf>
    <xf numFmtId="0" fontId="97" fillId="0" borderId="42" xfId="0" applyFont="1" applyFill="1" applyBorder="1" applyAlignment="1" applyProtection="1">
      <alignment horizontal="left" vertical="center" wrapText="1"/>
      <protection/>
    </xf>
    <xf numFmtId="0" fontId="47" fillId="0" borderId="33" xfId="0" applyFont="1" applyFill="1" applyBorder="1" applyAlignment="1" applyProtection="1">
      <alignment vertical="center"/>
      <protection/>
    </xf>
    <xf numFmtId="0" fontId="50" fillId="55" borderId="40" xfId="0" applyFont="1" applyFill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 wrapText="1"/>
      <protection/>
    </xf>
    <xf numFmtId="0" fontId="98" fillId="38" borderId="40" xfId="0" applyFont="1" applyFill="1" applyBorder="1" applyAlignment="1" applyProtection="1">
      <alignment horizontal="left" vertical="center" wrapText="1"/>
      <protection/>
    </xf>
    <xf numFmtId="0" fontId="98" fillId="39" borderId="40" xfId="0" applyFont="1" applyFill="1" applyBorder="1" applyAlignment="1" applyProtection="1">
      <alignment horizontal="center" vertical="center" wrapText="1"/>
      <protection/>
    </xf>
    <xf numFmtId="49" fontId="50" fillId="0" borderId="33" xfId="0" applyNumberFormat="1" applyFont="1" applyFill="1" applyBorder="1" applyAlignment="1" applyProtection="1">
      <alignment horizontal="left" vertical="center" wrapText="1"/>
      <protection/>
    </xf>
    <xf numFmtId="49" fontId="35" fillId="0" borderId="33" xfId="0" applyNumberFormat="1" applyFont="1" applyFill="1" applyBorder="1" applyAlignment="1" applyProtection="1">
      <alignment horizontal="center" vertical="center" wrapText="1"/>
      <protection/>
    </xf>
    <xf numFmtId="49" fontId="50" fillId="0" borderId="33" xfId="0" applyNumberFormat="1" applyFont="1" applyFill="1" applyBorder="1" applyAlignment="1" applyProtection="1">
      <alignment horizontal="left" vertical="center"/>
      <protection/>
    </xf>
    <xf numFmtId="1" fontId="45" fillId="35" borderId="41" xfId="117" applyNumberFormat="1" applyFont="1" applyFill="1" applyBorder="1" applyAlignment="1" applyProtection="1">
      <alignment horizontal="center" vertical="center" wrapText="1"/>
      <protection locked="0"/>
    </xf>
    <xf numFmtId="0" fontId="52" fillId="35" borderId="33" xfId="0" applyFont="1" applyFill="1" applyBorder="1" applyAlignment="1" applyProtection="1">
      <alignment horizontal="left" vertical="center"/>
      <protection/>
    </xf>
    <xf numFmtId="0" fontId="50" fillId="35" borderId="42" xfId="0" applyFont="1" applyFill="1" applyBorder="1" applyAlignment="1" applyProtection="1">
      <alignment horizontal="left" vertical="center" shrinkToFit="1"/>
      <protection/>
    </xf>
    <xf numFmtId="49" fontId="50" fillId="35" borderId="33" xfId="0" applyNumberFormat="1" applyFont="1" applyFill="1" applyBorder="1" applyAlignment="1" applyProtection="1">
      <alignment horizontal="left" vertical="center"/>
      <protection/>
    </xf>
    <xf numFmtId="0" fontId="93" fillId="35" borderId="33" xfId="99" applyNumberFormat="1" applyFont="1" applyFill="1" applyBorder="1" applyAlignment="1" applyProtection="1">
      <alignment horizontal="center" vertical="center" wrapText="1"/>
      <protection/>
    </xf>
    <xf numFmtId="0" fontId="1" fillId="35" borderId="42" xfId="0" applyFont="1" applyFill="1" applyBorder="1" applyAlignment="1" applyProtection="1">
      <alignment horizontal="left" vertical="center" wrapText="1"/>
      <protection/>
    </xf>
    <xf numFmtId="49" fontId="35" fillId="35" borderId="33" xfId="0" applyNumberFormat="1" applyFont="1" applyFill="1" applyBorder="1" applyAlignment="1" applyProtection="1">
      <alignment horizontal="center" vertical="center" wrapText="1"/>
      <protection/>
    </xf>
    <xf numFmtId="0" fontId="50" fillId="35" borderId="37" xfId="0" applyFont="1" applyFill="1" applyBorder="1" applyAlignment="1" applyProtection="1">
      <alignment horizontal="center" vertical="center" wrapText="1"/>
      <protection/>
    </xf>
    <xf numFmtId="4" fontId="50" fillId="35" borderId="43" xfId="0" applyNumberFormat="1" applyFont="1" applyFill="1" applyBorder="1" applyAlignment="1" applyProtection="1">
      <alignment horizontal="center" vertical="center"/>
      <protection/>
    </xf>
    <xf numFmtId="0" fontId="71" fillId="35" borderId="43" xfId="0" applyFont="1" applyFill="1" applyBorder="1" applyAlignment="1" applyProtection="1">
      <alignment horizontal="center" vertical="center" wrapText="1"/>
      <protection locked="0"/>
    </xf>
    <xf numFmtId="0" fontId="99" fillId="39" borderId="40" xfId="0" applyFont="1" applyFill="1" applyBorder="1" applyAlignment="1" applyProtection="1">
      <alignment horizontal="center" vertical="center" wrapText="1"/>
      <protection/>
    </xf>
    <xf numFmtId="0" fontId="50" fillId="55" borderId="40" xfId="0" applyFont="1" applyFill="1" applyBorder="1" applyAlignment="1" applyProtection="1">
      <alignment vertical="center" wrapText="1"/>
      <protection/>
    </xf>
    <xf numFmtId="1" fontId="45" fillId="55" borderId="41" xfId="117" applyNumberFormat="1" applyFont="1" applyFill="1" applyBorder="1" applyAlignment="1" applyProtection="1">
      <alignment horizontal="center" vertical="center" wrapText="1"/>
      <protection locked="0"/>
    </xf>
    <xf numFmtId="0" fontId="52" fillId="55" borderId="33" xfId="0" applyFont="1" applyFill="1" applyBorder="1" applyAlignment="1" applyProtection="1">
      <alignment horizontal="left" vertical="center"/>
      <protection/>
    </xf>
    <xf numFmtId="49" fontId="50" fillId="55" borderId="33" xfId="0" applyNumberFormat="1" applyFont="1" applyFill="1" applyBorder="1" applyAlignment="1" applyProtection="1">
      <alignment horizontal="left" vertical="center" wrapText="1"/>
      <protection/>
    </xf>
    <xf numFmtId="49" fontId="35" fillId="55" borderId="33" xfId="0" applyNumberFormat="1" applyFont="1" applyFill="1" applyBorder="1" applyAlignment="1" applyProtection="1">
      <alignment horizontal="center" vertical="center" wrapText="1"/>
      <protection/>
    </xf>
    <xf numFmtId="0" fontId="71" fillId="55" borderId="43" xfId="0" applyFont="1" applyFill="1" applyBorder="1" applyAlignment="1" applyProtection="1">
      <alignment horizontal="center" vertical="center" wrapText="1"/>
      <protection locked="0"/>
    </xf>
    <xf numFmtId="49" fontId="50" fillId="35" borderId="33" xfId="0" applyNumberFormat="1" applyFont="1" applyFill="1" applyBorder="1" applyAlignment="1" applyProtection="1">
      <alignment horizontal="left" vertical="center" wrapText="1"/>
      <protection/>
    </xf>
    <xf numFmtId="0" fontId="0" fillId="55" borderId="0" xfId="0" applyFill="1" applyAlignment="1" applyProtection="1">
      <alignment vertical="center"/>
      <protection/>
    </xf>
    <xf numFmtId="49" fontId="1" fillId="55" borderId="40" xfId="0" applyNumberFormat="1" applyFont="1" applyFill="1" applyBorder="1" applyAlignment="1" applyProtection="1">
      <alignment horizontal="center" vertical="center"/>
      <protection/>
    </xf>
    <xf numFmtId="49" fontId="1" fillId="39" borderId="40" xfId="0" applyNumberFormat="1" applyFont="1" applyFill="1" applyBorder="1" applyAlignment="1" applyProtection="1">
      <alignment horizontal="center" vertical="center" wrapText="1"/>
      <protection/>
    </xf>
    <xf numFmtId="49" fontId="92" fillId="55" borderId="45" xfId="0" applyNumberFormat="1" applyFont="1" applyFill="1" applyBorder="1" applyAlignment="1" applyProtection="1">
      <alignment horizontal="left" vertical="center"/>
      <protection/>
    </xf>
    <xf numFmtId="0" fontId="52" fillId="55" borderId="45" xfId="0" applyFont="1" applyFill="1" applyBorder="1" applyAlignment="1" applyProtection="1">
      <alignment horizontal="left" vertical="center"/>
      <protection/>
    </xf>
    <xf numFmtId="0" fontId="50" fillId="55" borderId="45" xfId="0" applyFont="1" applyFill="1" applyBorder="1" applyAlignment="1" applyProtection="1">
      <alignment vertical="center" wrapText="1"/>
      <protection/>
    </xf>
    <xf numFmtId="0" fontId="52" fillId="55" borderId="45" xfId="0" applyFont="1" applyFill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vertical="center" wrapText="1"/>
      <protection/>
    </xf>
    <xf numFmtId="49" fontId="1" fillId="55" borderId="45" xfId="0" applyNumberFormat="1" applyFont="1" applyFill="1" applyBorder="1" applyAlignment="1" applyProtection="1">
      <alignment horizontal="center" vertical="center"/>
      <protection/>
    </xf>
    <xf numFmtId="0" fontId="52" fillId="0" borderId="46" xfId="0" applyFont="1" applyFill="1" applyBorder="1" applyAlignment="1" applyProtection="1">
      <alignment horizontal="left" vertical="center"/>
      <protection/>
    </xf>
    <xf numFmtId="0" fontId="50" fillId="0" borderId="47" xfId="0" applyFont="1" applyFill="1" applyBorder="1" applyAlignment="1" applyProtection="1">
      <alignment horizontal="left" vertical="center" shrinkToFit="1"/>
      <protection/>
    </xf>
    <xf numFmtId="0" fontId="1" fillId="0" borderId="47" xfId="0" applyFont="1" applyFill="1" applyBorder="1" applyAlignment="1" applyProtection="1">
      <alignment horizontal="left" vertical="center" wrapText="1"/>
      <protection/>
    </xf>
    <xf numFmtId="0" fontId="52" fillId="0" borderId="46" xfId="0" applyFont="1" applyFill="1" applyBorder="1" applyAlignment="1" applyProtection="1">
      <alignment horizontal="center" vertical="center" wrapText="1"/>
      <protection/>
    </xf>
    <xf numFmtId="49" fontId="52" fillId="0" borderId="33" xfId="0" applyNumberFormat="1" applyFont="1" applyFill="1" applyBorder="1" applyAlignment="1" applyProtection="1">
      <alignment horizontal="left" vertical="center"/>
      <protection/>
    </xf>
    <xf numFmtId="49" fontId="52" fillId="0" borderId="33" xfId="0" applyNumberFormat="1" applyFont="1" applyFill="1" applyBorder="1" applyAlignment="1" applyProtection="1">
      <alignment horizontal="center" vertical="center" wrapText="1"/>
      <protection/>
    </xf>
    <xf numFmtId="0" fontId="86" fillId="55" borderId="0" xfId="114" applyFont="1" applyFill="1" applyAlignment="1" applyProtection="1">
      <alignment vertical="center" wrapText="1"/>
      <protection hidden="1"/>
    </xf>
    <xf numFmtId="0" fontId="101" fillId="55" borderId="0" xfId="112" applyNumberFormat="1" applyFont="1" applyFill="1" applyBorder="1" applyAlignment="1" applyProtection="1">
      <alignment horizontal="left" vertical="center" readingOrder="1"/>
      <protection locked="0"/>
    </xf>
    <xf numFmtId="0" fontId="101" fillId="55" borderId="0" xfId="112" applyNumberFormat="1" applyFont="1" applyFill="1" applyBorder="1" applyAlignment="1" applyProtection="1">
      <alignment horizontal="center" vertical="center" readingOrder="1"/>
      <protection locked="0"/>
    </xf>
    <xf numFmtId="49" fontId="102" fillId="55" borderId="0" xfId="112" applyNumberFormat="1" applyFont="1" applyFill="1" applyBorder="1" applyAlignment="1" applyProtection="1">
      <alignment horizontal="center" vertical="center" wrapText="1" readingOrder="1"/>
      <protection locked="0"/>
    </xf>
    <xf numFmtId="0" fontId="96" fillId="55" borderId="0" xfId="79" applyFont="1" applyFill="1" applyBorder="1" applyAlignment="1" applyProtection="1">
      <alignment horizontal="center" vertical="center" readingOrder="1"/>
      <protection locked="0"/>
    </xf>
    <xf numFmtId="0" fontId="103" fillId="55" borderId="0" xfId="112" applyFont="1" applyFill="1" applyBorder="1" applyAlignment="1" applyProtection="1">
      <alignment horizontal="center" vertical="center" wrapText="1" readingOrder="1"/>
      <protection locked="0"/>
    </xf>
    <xf numFmtId="0" fontId="102" fillId="34" borderId="20" xfId="112" applyFont="1" applyFill="1" applyBorder="1" applyAlignment="1" applyProtection="1">
      <alignment horizontal="center" vertical="center" wrapText="1" readingOrder="1"/>
      <protection locked="0"/>
    </xf>
    <xf numFmtId="0" fontId="67" fillId="34" borderId="20" xfId="112" applyNumberFormat="1" applyFont="1" applyFill="1" applyBorder="1" applyAlignment="1" applyProtection="1">
      <alignment horizontal="left" vertical="center" readingOrder="1"/>
      <protection locked="0"/>
    </xf>
    <xf numFmtId="0" fontId="67" fillId="34" borderId="20" xfId="112" applyNumberFormat="1" applyFont="1" applyFill="1" applyBorder="1" applyAlignment="1" applyProtection="1">
      <alignment horizontal="center" vertical="center" readingOrder="1"/>
      <protection locked="0"/>
    </xf>
    <xf numFmtId="49" fontId="102" fillId="34" borderId="20" xfId="112" applyNumberFormat="1" applyFont="1" applyFill="1" applyBorder="1" applyAlignment="1" applyProtection="1">
      <alignment horizontal="center" vertical="center" wrapText="1" readingOrder="1"/>
      <protection locked="0"/>
    </xf>
    <xf numFmtId="0" fontId="96" fillId="34" borderId="20" xfId="79" applyFont="1" applyFill="1" applyBorder="1" applyAlignment="1" applyProtection="1">
      <alignment horizontal="center" vertical="center" readingOrder="1"/>
      <protection locked="0"/>
    </xf>
    <xf numFmtId="0" fontId="103" fillId="34" borderId="20" xfId="112" applyFont="1" applyFill="1" applyBorder="1" applyAlignment="1" applyProtection="1">
      <alignment horizontal="center" vertical="center" wrapText="1" readingOrder="1"/>
      <protection locked="0"/>
    </xf>
    <xf numFmtId="0" fontId="52" fillId="0" borderId="43" xfId="112" applyFont="1" applyFill="1" applyBorder="1" applyAlignment="1" applyProtection="1">
      <alignment vertical="center"/>
      <protection locked="0"/>
    </xf>
    <xf numFmtId="0" fontId="94" fillId="0" borderId="43" xfId="112" applyNumberFormat="1" applyFont="1" applyFill="1" applyBorder="1" applyAlignment="1" applyProtection="1">
      <alignment vertical="center" readingOrder="1"/>
      <protection locked="0"/>
    </xf>
    <xf numFmtId="0" fontId="104" fillId="0" borderId="43" xfId="112" applyNumberFormat="1" applyFont="1" applyFill="1" applyBorder="1" applyAlignment="1" applyProtection="1">
      <alignment vertical="center" readingOrder="1"/>
      <protection locked="0"/>
    </xf>
    <xf numFmtId="0" fontId="20" fillId="0" borderId="36" xfId="99" applyNumberFormat="1" applyFill="1" applyBorder="1" applyAlignment="1" applyProtection="1">
      <alignment horizontal="center" vertical="center" readingOrder="1"/>
      <protection locked="0"/>
    </xf>
    <xf numFmtId="0" fontId="21" fillId="0" borderId="37" xfId="101" applyNumberFormat="1" applyFill="1" applyBorder="1" applyAlignment="1" applyProtection="1">
      <alignment horizontal="center" vertical="center" readingOrder="1"/>
      <protection locked="0"/>
    </xf>
    <xf numFmtId="49" fontId="94" fillId="0" borderId="43" xfId="112" applyNumberFormat="1" applyFont="1" applyFill="1" applyBorder="1" applyAlignment="1" applyProtection="1">
      <alignment vertical="center" wrapText="1" readingOrder="1"/>
      <protection locked="0"/>
    </xf>
    <xf numFmtId="49" fontId="105" fillId="0" borderId="43" xfId="112" applyNumberFormat="1" applyFont="1" applyFill="1" applyBorder="1" applyAlignment="1" applyProtection="1">
      <alignment horizontal="center" vertical="center" readingOrder="1"/>
      <protection locked="0"/>
    </xf>
    <xf numFmtId="0" fontId="103" fillId="0" borderId="43" xfId="112" applyFont="1" applyFill="1" applyBorder="1" applyAlignment="1" applyProtection="1">
      <alignment horizontal="center" vertical="center" readingOrder="1"/>
      <protection locked="0"/>
    </xf>
    <xf numFmtId="2" fontId="103" fillId="0" borderId="43" xfId="112" applyNumberFormat="1" applyFont="1" applyFill="1" applyBorder="1" applyAlignment="1" applyProtection="1">
      <alignment horizontal="center" vertical="center" readingOrder="1"/>
      <protection locked="0"/>
    </xf>
    <xf numFmtId="0" fontId="52" fillId="0" borderId="43" xfId="112" applyFont="1" applyFill="1" applyBorder="1" applyAlignment="1" applyProtection="1">
      <alignment vertical="center" readingOrder="1"/>
      <protection locked="0"/>
    </xf>
    <xf numFmtId="0" fontId="50" fillId="34" borderId="20" xfId="112" applyFont="1" applyFill="1" applyBorder="1" applyAlignment="1" applyProtection="1">
      <alignment horizontal="center" vertical="center" wrapText="1" readingOrder="1"/>
      <protection locked="0"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6" fillId="55" borderId="0" xfId="0" applyFont="1" applyFill="1" applyBorder="1" applyAlignment="1">
      <alignment horizontal="center" wrapText="1"/>
    </xf>
    <xf numFmtId="0" fontId="27" fillId="55" borderId="0" xfId="0" applyFont="1" applyFill="1" applyBorder="1" applyAlignment="1">
      <alignment horizontal="left" wrapText="1"/>
    </xf>
    <xf numFmtId="0" fontId="24" fillId="55" borderId="0" xfId="0" applyFont="1" applyFill="1" applyBorder="1" applyAlignment="1">
      <alignment horizontal="left"/>
    </xf>
    <xf numFmtId="0" fontId="28" fillId="55" borderId="0" xfId="0" applyFont="1" applyFill="1" applyBorder="1" applyAlignment="1">
      <alignment horizontal="center"/>
    </xf>
    <xf numFmtId="0" fontId="20" fillId="0" borderId="0" xfId="100" applyNumberFormat="1" applyFont="1" applyFill="1" applyBorder="1" applyAlignment="1" applyProtection="1">
      <alignment horizontal="center"/>
      <protection/>
    </xf>
    <xf numFmtId="0" fontId="29" fillId="55" borderId="0" xfId="0" applyFont="1" applyFill="1" applyBorder="1" applyAlignment="1">
      <alignment horizontal="left" wrapText="1"/>
    </xf>
    <xf numFmtId="0" fontId="30" fillId="55" borderId="0" xfId="0" applyFont="1" applyFill="1" applyBorder="1" applyAlignment="1">
      <alignment horizontal="left" vertical="top" wrapText="1"/>
    </xf>
    <xf numFmtId="0" fontId="33" fillId="55" borderId="0" xfId="0" applyFont="1" applyFill="1" applyBorder="1" applyAlignment="1">
      <alignment horizontal="left" vertical="top" wrapText="1"/>
    </xf>
    <xf numFmtId="0" fontId="33" fillId="55" borderId="0" xfId="0" applyFont="1" applyFill="1" applyBorder="1" applyAlignment="1">
      <alignment horizontal="left" vertical="center"/>
    </xf>
    <xf numFmtId="0" fontId="34" fillId="55" borderId="0" xfId="0" applyFont="1" applyFill="1" applyBorder="1" applyAlignment="1">
      <alignment horizontal="left" vertical="top" wrapText="1"/>
    </xf>
    <xf numFmtId="0" fontId="35" fillId="55" borderId="19" xfId="0" applyFont="1" applyFill="1" applyBorder="1" applyAlignment="1">
      <alignment horizontal="left" vertical="top" wrapText="1"/>
    </xf>
    <xf numFmtId="0" fontId="36" fillId="55" borderId="0" xfId="0" applyFont="1" applyFill="1" applyBorder="1" applyAlignment="1">
      <alignment horizontal="left" vertical="top" wrapText="1"/>
    </xf>
    <xf numFmtId="0" fontId="37" fillId="55" borderId="0" xfId="0" applyFont="1" applyFill="1" applyBorder="1" applyAlignment="1" applyProtection="1">
      <alignment horizontal="center" vertical="top" wrapText="1"/>
      <protection hidden="1"/>
    </xf>
    <xf numFmtId="0" fontId="39" fillId="55" borderId="0" xfId="118" applyFont="1" applyFill="1" applyBorder="1" applyAlignment="1" applyProtection="1">
      <alignment horizontal="center" vertical="top" wrapText="1"/>
      <protection hidden="1"/>
    </xf>
    <xf numFmtId="0" fontId="40" fillId="55" borderId="0" xfId="0" applyFont="1" applyFill="1" applyBorder="1" applyAlignment="1" applyProtection="1">
      <alignment horizontal="center"/>
      <protection hidden="1"/>
    </xf>
    <xf numFmtId="0" fontId="41" fillId="55" borderId="0" xfId="0" applyFont="1" applyFill="1" applyBorder="1" applyAlignment="1" applyProtection="1">
      <alignment horizontal="center"/>
      <protection hidden="1"/>
    </xf>
    <xf numFmtId="0" fontId="31" fillId="55" borderId="24" xfId="0" applyFont="1" applyFill="1" applyBorder="1" applyAlignment="1" applyProtection="1">
      <alignment horizontal="center" vertical="center"/>
      <protection hidden="1"/>
    </xf>
    <xf numFmtId="0" fontId="42" fillId="55" borderId="0" xfId="0" applyFont="1" applyFill="1" applyBorder="1" applyAlignment="1" applyProtection="1">
      <alignment horizontal="center"/>
      <protection hidden="1"/>
    </xf>
    <xf numFmtId="0" fontId="44" fillId="0" borderId="25" xfId="0" applyFont="1" applyBorder="1" applyAlignment="1" applyProtection="1">
      <alignment horizontal="center" vertical="center"/>
      <protection hidden="1"/>
    </xf>
    <xf numFmtId="0" fontId="45" fillId="6" borderId="25" xfId="0" applyFont="1" applyFill="1" applyBorder="1" applyAlignment="1" applyProtection="1">
      <alignment horizontal="center" vertical="center" wrapText="1"/>
      <protection hidden="1" locked="0"/>
    </xf>
    <xf numFmtId="0" fontId="46" fillId="55" borderId="0" xfId="0" applyFont="1" applyFill="1" applyBorder="1" applyAlignment="1" applyProtection="1">
      <alignment horizontal="center" vertical="center" textRotation="180" wrapText="1"/>
      <protection hidden="1"/>
    </xf>
    <xf numFmtId="0" fontId="24" fillId="55" borderId="0" xfId="0" applyFont="1" applyFill="1" applyBorder="1" applyAlignment="1" applyProtection="1">
      <alignment horizontal="center"/>
      <protection/>
    </xf>
    <xf numFmtId="0" fontId="20" fillId="55" borderId="0" xfId="99" applyNumberFormat="1" applyFont="1" applyFill="1" applyBorder="1" applyAlignment="1" applyProtection="1">
      <alignment horizontal="center"/>
      <protection hidden="1"/>
    </xf>
    <xf numFmtId="0" fontId="32" fillId="55" borderId="0" xfId="0" applyFont="1" applyFill="1" applyBorder="1" applyAlignment="1" applyProtection="1">
      <alignment horizontal="center" vertical="center"/>
      <protection hidden="1"/>
    </xf>
    <xf numFmtId="0" fontId="20" fillId="55" borderId="0" xfId="99" applyNumberFormat="1" applyFont="1" applyFill="1" applyBorder="1" applyAlignment="1" applyProtection="1">
      <alignment horizontal="left" vertical="center" wrapText="1"/>
      <protection hidden="1"/>
    </xf>
    <xf numFmtId="167" fontId="32" fillId="55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55" borderId="20" xfId="0" applyFont="1" applyFill="1" applyBorder="1" applyAlignment="1" applyProtection="1">
      <alignment horizontal="center" vertical="center"/>
      <protection hidden="1"/>
    </xf>
    <xf numFmtId="0" fontId="20" fillId="55" borderId="48" xfId="99" applyNumberFormat="1" applyFont="1" applyFill="1" applyBorder="1" applyAlignment="1" applyProtection="1">
      <alignment horizontal="left" vertical="center" wrapText="1"/>
      <protection hidden="1"/>
    </xf>
    <xf numFmtId="167" fontId="32" fillId="55" borderId="25" xfId="0" applyNumberFormat="1" applyFont="1" applyFill="1" applyBorder="1" applyAlignment="1" applyProtection="1">
      <alignment horizontal="center" vertical="center" wrapText="1"/>
      <protection hidden="1"/>
    </xf>
    <xf numFmtId="0" fontId="32" fillId="55" borderId="40" xfId="0" applyFont="1" applyFill="1" applyBorder="1" applyAlignment="1" applyProtection="1">
      <alignment horizontal="center" vertical="center"/>
      <protection hidden="1"/>
    </xf>
    <xf numFmtId="0" fontId="20" fillId="55" borderId="44" xfId="99" applyNumberFormat="1" applyFont="1" applyFill="1" applyBorder="1" applyAlignment="1" applyProtection="1">
      <alignment horizontal="left" vertical="center" wrapText="1"/>
      <protection hidden="1"/>
    </xf>
    <xf numFmtId="0" fontId="32" fillId="55" borderId="49" xfId="0" applyFont="1" applyFill="1" applyBorder="1" applyAlignment="1" applyProtection="1">
      <alignment horizontal="center" vertical="center"/>
      <protection hidden="1"/>
    </xf>
    <xf numFmtId="0" fontId="20" fillId="0" borderId="50" xfId="99" applyNumberFormat="1" applyFont="1" applyFill="1" applyBorder="1" applyAlignment="1" applyProtection="1">
      <alignment vertical="center"/>
      <protection/>
    </xf>
    <xf numFmtId="0" fontId="32" fillId="55" borderId="51" xfId="0" applyFont="1" applyFill="1" applyBorder="1" applyAlignment="1" applyProtection="1">
      <alignment horizontal="center" vertical="center"/>
      <protection hidden="1"/>
    </xf>
    <xf numFmtId="0" fontId="48" fillId="55" borderId="52" xfId="0" applyFont="1" applyFill="1" applyBorder="1" applyAlignment="1" applyProtection="1">
      <alignment horizontal="right" vertical="center" wrapText="1"/>
      <protection hidden="1"/>
    </xf>
    <xf numFmtId="0" fontId="20" fillId="6" borderId="25" xfId="99" applyNumberFormat="1" applyFill="1" applyBorder="1" applyAlignment="1" applyProtection="1">
      <alignment horizontal="center" vertical="center" wrapText="1"/>
      <protection hidden="1" locked="0"/>
    </xf>
    <xf numFmtId="0" fontId="32" fillId="55" borderId="25" xfId="0" applyFont="1" applyFill="1" applyBorder="1" applyAlignment="1" applyProtection="1">
      <alignment horizontal="center" vertical="center" wrapText="1"/>
      <protection hidden="1"/>
    </xf>
    <xf numFmtId="168" fontId="44" fillId="6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32" fillId="40" borderId="51" xfId="0" applyFont="1" applyFill="1" applyBorder="1" applyAlignment="1" applyProtection="1">
      <alignment horizontal="center" vertical="center"/>
      <protection hidden="1"/>
    </xf>
    <xf numFmtId="0" fontId="48" fillId="40" borderId="52" xfId="0" applyFont="1" applyFill="1" applyBorder="1" applyAlignment="1" applyProtection="1">
      <alignment horizontal="right" vertical="center" wrapText="1"/>
      <protection hidden="1"/>
    </xf>
    <xf numFmtId="0" fontId="49" fillId="55" borderId="0" xfId="0" applyFont="1" applyFill="1" applyBorder="1" applyAlignment="1" applyProtection="1">
      <alignment horizontal="center"/>
      <protection hidden="1"/>
    </xf>
    <xf numFmtId="0" fontId="32" fillId="40" borderId="33" xfId="0" applyFont="1" applyFill="1" applyBorder="1" applyAlignment="1" applyProtection="1">
      <alignment horizontal="center" vertical="center"/>
      <protection hidden="1"/>
    </xf>
    <xf numFmtId="9" fontId="32" fillId="40" borderId="33" xfId="0" applyNumberFormat="1" applyFont="1" applyFill="1" applyBorder="1" applyAlignment="1" applyProtection="1">
      <alignment horizontal="center" vertical="center" wrapText="1"/>
      <protection hidden="1"/>
    </xf>
    <xf numFmtId="0" fontId="32" fillId="4" borderId="33" xfId="0" applyFont="1" applyFill="1" applyBorder="1" applyAlignment="1" applyProtection="1">
      <alignment horizontal="center" vertical="center"/>
      <protection hidden="1"/>
    </xf>
    <xf numFmtId="9" fontId="32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48" fillId="55" borderId="0" xfId="0" applyFont="1" applyFill="1" applyBorder="1" applyAlignment="1" applyProtection="1">
      <alignment horizontal="center" wrapText="1"/>
      <protection hidden="1"/>
    </xf>
    <xf numFmtId="0" fontId="51" fillId="55" borderId="53" xfId="0" applyFont="1" applyFill="1" applyBorder="1" applyAlignment="1" applyProtection="1">
      <alignment horizontal="left" vertical="top" wrapText="1"/>
      <protection hidden="1"/>
    </xf>
    <xf numFmtId="0" fontId="55" fillId="55" borderId="0" xfId="118" applyFont="1" applyFill="1" applyBorder="1" applyAlignment="1" applyProtection="1">
      <alignment horizontal="center" wrapText="1"/>
      <protection/>
    </xf>
    <xf numFmtId="0" fontId="57" fillId="55" borderId="0" xfId="118" applyFont="1" applyFill="1" applyBorder="1" applyAlignment="1" applyProtection="1">
      <alignment horizontal="center"/>
      <protection/>
    </xf>
    <xf numFmtId="1" fontId="59" fillId="55" borderId="25" xfId="118" applyNumberFormat="1" applyFont="1" applyFill="1" applyBorder="1" applyAlignment="1" applyProtection="1">
      <alignment horizontal="center" vertical="top" wrapText="1"/>
      <protection/>
    </xf>
    <xf numFmtId="170" fontId="44" fillId="6" borderId="25" xfId="0" applyNumberFormat="1" applyFont="1" applyFill="1" applyBorder="1" applyAlignment="1" applyProtection="1">
      <alignment horizontal="center" vertical="center" shrinkToFit="1"/>
      <protection/>
    </xf>
    <xf numFmtId="0" fontId="57" fillId="55" borderId="0" xfId="0" applyFont="1" applyFill="1" applyBorder="1" applyAlignment="1">
      <alignment horizontal="center"/>
    </xf>
    <xf numFmtId="0" fontId="60" fillId="55" borderId="0" xfId="114" applyFont="1" applyFill="1" applyBorder="1" applyAlignment="1" applyProtection="1">
      <alignment horizontal="center" vertical="center" wrapText="1"/>
      <protection hidden="1"/>
    </xf>
    <xf numFmtId="0" fontId="61" fillId="0" borderId="0" xfId="118" applyFont="1" applyFill="1" applyBorder="1" applyAlignment="1" applyProtection="1">
      <alignment horizontal="center" vertical="center" wrapText="1"/>
      <protection/>
    </xf>
    <xf numFmtId="167" fontId="50" fillId="40" borderId="25" xfId="118" applyNumberFormat="1" applyFont="1" applyFill="1" applyBorder="1" applyAlignment="1" applyProtection="1">
      <alignment horizontal="center" vertical="center" wrapText="1"/>
      <protection hidden="1"/>
    </xf>
    <xf numFmtId="0" fontId="62" fillId="56" borderId="0" xfId="118" applyFont="1" applyFill="1" applyBorder="1" applyAlignment="1" applyProtection="1">
      <alignment horizontal="center"/>
      <protection/>
    </xf>
    <xf numFmtId="170" fontId="50" fillId="40" borderId="25" xfId="117" applyNumberFormat="1" applyFont="1" applyFill="1" applyBorder="1" applyAlignment="1" applyProtection="1">
      <alignment horizontal="center" vertical="center" wrapText="1"/>
      <protection/>
    </xf>
    <xf numFmtId="0" fontId="48" fillId="55" borderId="0" xfId="0" applyFont="1" applyFill="1" applyBorder="1" applyAlignment="1" applyProtection="1">
      <alignment horizontal="left" vertical="center" wrapText="1"/>
      <protection/>
    </xf>
    <xf numFmtId="0" fontId="45" fillId="0" borderId="25" xfId="118" applyFont="1" applyFill="1" applyBorder="1" applyAlignment="1" applyProtection="1">
      <alignment horizontal="center" vertical="center" wrapText="1"/>
      <protection/>
    </xf>
    <xf numFmtId="0" fontId="36" fillId="0" borderId="25" xfId="118" applyFont="1" applyFill="1" applyBorder="1" applyAlignment="1" applyProtection="1">
      <alignment horizontal="center" vertical="center"/>
      <protection/>
    </xf>
    <xf numFmtId="0" fontId="45" fillId="0" borderId="25" xfId="118" applyFont="1" applyBorder="1" applyAlignment="1" applyProtection="1">
      <alignment horizontal="center" vertical="center" wrapText="1"/>
      <protection/>
    </xf>
    <xf numFmtId="0" fontId="36" fillId="0" borderId="25" xfId="118" applyFont="1" applyFill="1" applyBorder="1" applyAlignment="1" applyProtection="1">
      <alignment horizontal="center" vertical="center" wrapText="1"/>
      <protection/>
    </xf>
    <xf numFmtId="0" fontId="45" fillId="0" borderId="25" xfId="118" applyFont="1" applyFill="1" applyBorder="1" applyAlignment="1" applyProtection="1">
      <alignment horizontal="center" vertical="center" textRotation="90" wrapText="1"/>
      <protection/>
    </xf>
    <xf numFmtId="0" fontId="63" fillId="0" borderId="25" xfId="118" applyFont="1" applyFill="1" applyBorder="1" applyAlignment="1" applyProtection="1">
      <alignment horizontal="center" vertical="center" textRotation="90" wrapText="1"/>
      <protection/>
    </xf>
    <xf numFmtId="1" fontId="45" fillId="0" borderId="54" xfId="118" applyNumberFormat="1" applyFont="1" applyFill="1" applyBorder="1" applyAlignment="1" applyProtection="1">
      <alignment horizontal="center" vertical="center" wrapText="1"/>
      <protection/>
    </xf>
    <xf numFmtId="169" fontId="45" fillId="0" borderId="25" xfId="118" applyNumberFormat="1" applyFont="1" applyFill="1" applyBorder="1" applyAlignment="1" applyProtection="1">
      <alignment horizontal="center" vertical="center" wrapText="1"/>
      <protection/>
    </xf>
    <xf numFmtId="0" fontId="45" fillId="55" borderId="25" xfId="118" applyFont="1" applyFill="1" applyBorder="1" applyAlignment="1" applyProtection="1">
      <alignment horizontal="center" vertical="center" wrapText="1"/>
      <protection/>
    </xf>
    <xf numFmtId="49" fontId="45" fillId="0" borderId="25" xfId="118" applyNumberFormat="1" applyFont="1" applyFill="1" applyBorder="1" applyAlignment="1" applyProtection="1">
      <alignment horizontal="center" vertical="center" wrapText="1"/>
      <protection/>
    </xf>
    <xf numFmtId="49" fontId="45" fillId="0" borderId="54" xfId="118" applyNumberFormat="1" applyFont="1" applyFill="1" applyBorder="1" applyAlignment="1" applyProtection="1">
      <alignment horizontal="center" vertical="center" wrapText="1"/>
      <protection/>
    </xf>
    <xf numFmtId="0" fontId="55" fillId="55" borderId="0" xfId="117" applyFont="1" applyFill="1" applyBorder="1" applyAlignment="1" applyProtection="1">
      <alignment horizontal="center" vertical="center" wrapText="1"/>
      <protection/>
    </xf>
    <xf numFmtId="1" fontId="59" fillId="55" borderId="25" xfId="117" applyNumberFormat="1" applyFont="1" applyFill="1" applyBorder="1" applyAlignment="1" applyProtection="1">
      <alignment horizontal="center" vertical="center" wrapText="1"/>
      <protection/>
    </xf>
    <xf numFmtId="170" fontId="50" fillId="6" borderId="55" xfId="117" applyNumberFormat="1" applyFont="1" applyFill="1" applyBorder="1" applyAlignment="1" applyProtection="1">
      <alignment horizontal="center" vertical="center" wrapText="1"/>
      <protection/>
    </xf>
    <xf numFmtId="0" fontId="77" fillId="0" borderId="0" xfId="117" applyFont="1" applyFill="1" applyBorder="1" applyAlignment="1" applyProtection="1">
      <alignment horizontal="center" vertical="center" wrapText="1"/>
      <protection/>
    </xf>
    <xf numFmtId="167" fontId="50" fillId="40" borderId="25" xfId="117" applyNumberFormat="1" applyFont="1" applyFill="1" applyBorder="1" applyAlignment="1" applyProtection="1">
      <alignment horizontal="center" vertical="center" wrapText="1"/>
      <protection hidden="1"/>
    </xf>
    <xf numFmtId="0" fontId="85" fillId="56" borderId="0" xfId="117" applyFont="1" applyFill="1" applyBorder="1" applyAlignment="1" applyProtection="1">
      <alignment horizontal="center" vertical="center"/>
      <protection/>
    </xf>
    <xf numFmtId="0" fontId="86" fillId="55" borderId="0" xfId="114" applyFont="1" applyFill="1" applyBorder="1" applyAlignment="1" applyProtection="1">
      <alignment horizontal="center" vertical="center" wrapText="1"/>
      <protection hidden="1"/>
    </xf>
    <xf numFmtId="1" fontId="87" fillId="0" borderId="21" xfId="117" applyNumberFormat="1" applyFont="1" applyFill="1" applyBorder="1" applyAlignment="1" applyProtection="1">
      <alignment horizontal="center" vertical="center" wrapText="1"/>
      <protection/>
    </xf>
    <xf numFmtId="0" fontId="45" fillId="0" borderId="25" xfId="117" applyFont="1" applyFill="1" applyBorder="1" applyAlignment="1" applyProtection="1">
      <alignment horizontal="center" vertical="center" wrapText="1"/>
      <protection/>
    </xf>
    <xf numFmtId="0" fontId="36" fillId="0" borderId="25" xfId="117" applyFont="1" applyFill="1" applyBorder="1" applyAlignment="1" applyProtection="1">
      <alignment horizontal="center" vertical="center"/>
      <protection/>
    </xf>
    <xf numFmtId="0" fontId="70" fillId="0" borderId="25" xfId="117" applyFont="1" applyFill="1" applyBorder="1" applyAlignment="1" applyProtection="1">
      <alignment horizontal="center" vertical="center" wrapText="1"/>
      <protection/>
    </xf>
    <xf numFmtId="0" fontId="36" fillId="0" borderId="25" xfId="117" applyFont="1" applyFill="1" applyBorder="1" applyAlignment="1" applyProtection="1">
      <alignment horizontal="center" vertical="center" wrapText="1"/>
      <protection/>
    </xf>
    <xf numFmtId="0" fontId="45" fillId="0" borderId="25" xfId="117" applyFont="1" applyFill="1" applyBorder="1" applyAlignment="1" applyProtection="1">
      <alignment horizontal="center" vertical="center" textRotation="90" wrapText="1"/>
      <protection/>
    </xf>
    <xf numFmtId="0" fontId="63" fillId="0" borderId="25" xfId="117" applyFont="1" applyFill="1" applyBorder="1" applyAlignment="1" applyProtection="1">
      <alignment horizontal="center" vertical="center" textRotation="90" wrapText="1"/>
      <protection/>
    </xf>
    <xf numFmtId="1" fontId="45" fillId="0" borderId="25" xfId="117" applyNumberFormat="1" applyFont="1" applyFill="1" applyBorder="1" applyAlignment="1" applyProtection="1">
      <alignment horizontal="center" vertical="center" wrapText="1"/>
      <protection/>
    </xf>
    <xf numFmtId="49" fontId="45" fillId="0" borderId="25" xfId="117" applyNumberFormat="1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Goed" xfId="61"/>
    <cellStyle name="Invoer" xfId="62"/>
    <cellStyle name="Komma 2" xfId="63"/>
    <cellStyle name="Kop 1" xfId="64"/>
    <cellStyle name="Kop 2" xfId="65"/>
    <cellStyle name="Kop 3" xfId="66"/>
    <cellStyle name="Kop 4" xfId="67"/>
    <cellStyle name="Links" xfId="68"/>
    <cellStyle name="Neutraal" xfId="69"/>
    <cellStyle name="Normal_Sheet1" xfId="70"/>
    <cellStyle name="Notitie" xfId="71"/>
    <cellStyle name="Ongeldig" xfId="72"/>
    <cellStyle name="Standaard 10" xfId="73"/>
    <cellStyle name="Standaard 2" xfId="74"/>
    <cellStyle name="Standaard 2 2" xfId="75"/>
    <cellStyle name="Standaard 2 5" xfId="76"/>
    <cellStyle name="Standaard 2_Многолетники" xfId="77"/>
    <cellStyle name="Standaard 3" xfId="78"/>
    <cellStyle name="Standaard 4" xfId="79"/>
    <cellStyle name="Standaard 4 2" xfId="80"/>
    <cellStyle name="Standaard 6" xfId="81"/>
    <cellStyle name="Standaard 8" xfId="82"/>
    <cellStyle name="Standaard_Blad1" xfId="83"/>
    <cellStyle name="Titel" xfId="84"/>
    <cellStyle name="Totaal" xfId="85"/>
    <cellStyle name="Uitvoer" xfId="86"/>
    <cellStyle name="Valuta 2" xfId="87"/>
    <cellStyle name="Verklarende tekst" xfId="88"/>
    <cellStyle name="Waarschuwingstekst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Ввод " xfId="96"/>
    <cellStyle name="Вывод" xfId="97"/>
    <cellStyle name="Вычисление" xfId="98"/>
    <cellStyle name="Hyperlink" xfId="99"/>
    <cellStyle name="Гиперссылка 2" xfId="100"/>
    <cellStyle name="Гиперссылка 3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3" xfId="113"/>
    <cellStyle name="Обычный_!!!HBM" xfId="114"/>
    <cellStyle name="Обычный_Narcissus" xfId="115"/>
    <cellStyle name="Обычный_prices_LILIES2006_spring_PRICE_COLORLINE_Leto_2011" xfId="116"/>
    <cellStyle name="Обычный_prices_LILIES2006_springБланкзаказа" xfId="117"/>
    <cellStyle name="Обычный_prices_LILIES2006_springБланкзаказа_PRICE_COLORLINE_OSEN_2010_ЦЕНЫ" xfId="118"/>
    <cellStyle name="Обычный_prices_LILIES2006_springБланкзаказа_PRICE_COLORLINE_Vesna_2011" xfId="119"/>
    <cellStyle name="Обычный_prices_LILIES2006_springБланкзаказа_Книга12" xfId="120"/>
    <cellStyle name="Обычный_prices_LILIES2006_springБланкзаказа_Продажи_Vesna_2010" xfId="121"/>
    <cellStyle name="Плохой" xfId="122"/>
    <cellStyle name="Пояснение" xfId="123"/>
    <cellStyle name="Примечание" xfId="124"/>
    <cellStyle name="Примечание 2" xfId="125"/>
    <cellStyle name="Percent" xfId="126"/>
    <cellStyle name="Связанная ячейка" xfId="127"/>
    <cellStyle name="Стиль 1" xfId="128"/>
    <cellStyle name="Текст предупреждения" xfId="129"/>
    <cellStyle name="Comma" xfId="130"/>
    <cellStyle name="Comma [0]" xfId="131"/>
    <cellStyle name="Хороший" xfId="132"/>
  </cellStyles>
  <dxfs count="77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/>
        <i val="0"/>
        <u val="none"/>
        <color indexed="10"/>
      </font>
      <fill>
        <patternFill patternType="solid">
          <fgColor indexed="51"/>
          <bgColor indexed="52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/>
        <i val="0"/>
        <u val="double"/>
        <color indexed="10"/>
      </font>
    </dxf>
    <dxf>
      <font>
        <b/>
        <i val="0"/>
        <u val="double"/>
        <color rgb="FFFF0000"/>
      </font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b/>
        <i val="0"/>
        <u val="none"/>
        <color rgb="FFFF0000"/>
      </font>
      <fill>
        <patternFill patternType="solid">
          <fgColor rgb="FFFFCC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12</xdr:row>
      <xdr:rowOff>0</xdr:rowOff>
    </xdr:from>
    <xdr:to>
      <xdr:col>13</xdr:col>
      <xdr:colOff>581025</xdr:colOff>
      <xdr:row>14</xdr:row>
      <xdr:rowOff>95250</xdr:rowOff>
    </xdr:to>
    <xdr:sp>
      <xdr:nvSpPr>
        <xdr:cNvPr id="1" name="Line 11"/>
        <xdr:cNvSpPr>
          <a:spLocks/>
        </xdr:cNvSpPr>
      </xdr:nvSpPr>
      <xdr:spPr>
        <a:xfrm>
          <a:off x="9572625" y="1476375"/>
          <a:ext cx="9525" cy="371475"/>
        </a:xfrm>
        <a:prstGeom prst="line">
          <a:avLst/>
        </a:prstGeom>
        <a:noFill/>
        <a:ln w="3816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9525</xdr:colOff>
      <xdr:row>1</xdr:row>
      <xdr:rowOff>28575</xdr:rowOff>
    </xdr:to>
    <xdr:pic>
      <xdr:nvPicPr>
        <xdr:cNvPr id="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95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16</xdr:row>
      <xdr:rowOff>152400</xdr:rowOff>
    </xdr:to>
    <xdr:pic>
      <xdr:nvPicPr>
        <xdr:cNvPr id="2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900</xdr:row>
      <xdr:rowOff>28575</xdr:rowOff>
    </xdr:to>
    <xdr:pic>
      <xdr:nvPicPr>
        <xdr:cNvPr id="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246221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902</xdr:row>
      <xdr:rowOff>0</xdr:rowOff>
    </xdr:to>
    <xdr:pic>
      <xdr:nvPicPr>
        <xdr:cNvPr id="4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246516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900</xdr:row>
      <xdr:rowOff>76200</xdr:rowOff>
    </xdr:to>
    <xdr:pic>
      <xdr:nvPicPr>
        <xdr:cNvPr id="5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246268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901</xdr:row>
      <xdr:rowOff>38100</xdr:rowOff>
    </xdr:to>
    <xdr:pic>
      <xdr:nvPicPr>
        <xdr:cNvPr id="6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246392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16</xdr:row>
      <xdr:rowOff>152400</xdr:rowOff>
    </xdr:to>
    <xdr:pic>
      <xdr:nvPicPr>
        <xdr:cNvPr id="7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900</xdr:row>
      <xdr:rowOff>28575</xdr:rowOff>
    </xdr:to>
    <xdr:pic>
      <xdr:nvPicPr>
        <xdr:cNvPr id="8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246221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899</xdr:row>
      <xdr:rowOff>66675</xdr:rowOff>
    </xdr:to>
    <xdr:pic>
      <xdr:nvPicPr>
        <xdr:cNvPr id="9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246097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9525</xdr:colOff>
      <xdr:row>5</xdr:row>
      <xdr:rowOff>19050</xdr:rowOff>
    </xdr:to>
    <xdr:pic>
      <xdr:nvPicPr>
        <xdr:cNvPr id="10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81000"/>
          <a:ext cx="95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900</xdr:row>
      <xdr:rowOff>28575</xdr:rowOff>
    </xdr:to>
    <xdr:pic>
      <xdr:nvPicPr>
        <xdr:cNvPr id="11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246221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900</xdr:row>
      <xdr:rowOff>66675</xdr:rowOff>
    </xdr:to>
    <xdr:pic>
      <xdr:nvPicPr>
        <xdr:cNvPr id="12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246259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901</xdr:row>
      <xdr:rowOff>28575</xdr:rowOff>
    </xdr:to>
    <xdr:pic>
      <xdr:nvPicPr>
        <xdr:cNvPr id="1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24638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16</xdr:row>
      <xdr:rowOff>152400</xdr:rowOff>
    </xdr:to>
    <xdr:pic>
      <xdr:nvPicPr>
        <xdr:cNvPr id="14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9525</xdr:colOff>
      <xdr:row>16</xdr:row>
      <xdr:rowOff>142875</xdr:rowOff>
    </xdr:to>
    <xdr:pic>
      <xdr:nvPicPr>
        <xdr:cNvPr id="15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161925"/>
          <a:ext cx="9525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142875</xdr:rowOff>
    </xdr:from>
    <xdr:to>
      <xdr:col>8</xdr:col>
      <xdr:colOff>9525</xdr:colOff>
      <xdr:row>900</xdr:row>
      <xdr:rowOff>76200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19325"/>
          <a:ext cx="9525" cy="246268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900</xdr:row>
      <xdr:rowOff>66675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259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902</xdr:row>
      <xdr:rowOff>28575</xdr:rowOff>
    </xdr:to>
    <xdr:pic>
      <xdr:nvPicPr>
        <xdr:cNvPr id="1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545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900</xdr:row>
      <xdr:rowOff>47625</xdr:rowOff>
    </xdr:to>
    <xdr:pic>
      <xdr:nvPicPr>
        <xdr:cNvPr id="1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240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900</xdr:row>
      <xdr:rowOff>76200</xdr:rowOff>
    </xdr:to>
    <xdr:pic>
      <xdr:nvPicPr>
        <xdr:cNvPr id="2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268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902</xdr:row>
      <xdr:rowOff>85725</xdr:rowOff>
    </xdr:to>
    <xdr:pic>
      <xdr:nvPicPr>
        <xdr:cNvPr id="2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60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902</xdr:row>
      <xdr:rowOff>38100</xdr:rowOff>
    </xdr:to>
    <xdr:pic>
      <xdr:nvPicPr>
        <xdr:cNvPr id="2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554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900</xdr:row>
      <xdr:rowOff>76200</xdr:rowOff>
    </xdr:to>
    <xdr:pic>
      <xdr:nvPicPr>
        <xdr:cNvPr id="2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268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902</xdr:row>
      <xdr:rowOff>85725</xdr:rowOff>
    </xdr:to>
    <xdr:pic>
      <xdr:nvPicPr>
        <xdr:cNvPr id="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60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902</xdr:row>
      <xdr:rowOff>38100</xdr:rowOff>
    </xdr:to>
    <xdr:pic>
      <xdr:nvPicPr>
        <xdr:cNvPr id="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554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900</xdr:row>
      <xdr:rowOff>19050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211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900</xdr:row>
      <xdr:rowOff>9525</xdr:rowOff>
    </xdr:to>
    <xdr:pic>
      <xdr:nvPicPr>
        <xdr:cNvPr id="2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202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900</xdr:row>
      <xdr:rowOff>76200</xdr:rowOff>
    </xdr:to>
    <xdr:pic>
      <xdr:nvPicPr>
        <xdr:cNvPr id="2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268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901</xdr:row>
      <xdr:rowOff>76200</xdr:rowOff>
    </xdr:to>
    <xdr:pic>
      <xdr:nvPicPr>
        <xdr:cNvPr id="29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430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900</xdr:row>
      <xdr:rowOff>104775</xdr:rowOff>
    </xdr:to>
    <xdr:pic>
      <xdr:nvPicPr>
        <xdr:cNvPr id="3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29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901</xdr:row>
      <xdr:rowOff>76200</xdr:rowOff>
    </xdr:to>
    <xdr:pic>
      <xdr:nvPicPr>
        <xdr:cNvPr id="3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430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900</xdr:row>
      <xdr:rowOff>104775</xdr:rowOff>
    </xdr:to>
    <xdr:pic>
      <xdr:nvPicPr>
        <xdr:cNvPr id="3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219325"/>
          <a:ext cx="0" cy="24629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tanik.name/" TargetMode="External" /><Relationship Id="rId2" Type="http://schemas.openxmlformats.org/officeDocument/2006/relationships/hyperlink" Target="mailto:botanik@botanik.nam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otanik@botanik.name" TargetMode="External" /><Relationship Id="rId2" Type="http://schemas.openxmlformats.org/officeDocument/2006/relationships/hyperlink" Target="http://www.botanik.name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J52"/>
  <sheetViews>
    <sheetView view="pageBreakPreview" zoomScaleSheetLayoutView="100" zoomScalePageLayoutView="0" workbookViewId="0" topLeftCell="A16">
      <selection activeCell="C46" sqref="C46"/>
    </sheetView>
  </sheetViews>
  <sheetFormatPr defaultColWidth="9.00390625" defaultRowHeight="9" customHeight="1"/>
  <cols>
    <col min="1" max="22" width="1.625" style="0" customWidth="1"/>
    <col min="23" max="61" width="1.625" style="1" customWidth="1"/>
    <col min="62" max="62" width="2.875" style="0" customWidth="1"/>
  </cols>
  <sheetData>
    <row r="1" spans="1:61" ht="9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2"/>
      <c r="Q1" s="2"/>
      <c r="R1" s="2"/>
      <c r="S1" s="2"/>
      <c r="T1" s="2"/>
      <c r="U1" s="2"/>
      <c r="V1" s="2"/>
      <c r="W1" s="377" t="s">
        <v>0</v>
      </c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</row>
    <row r="2" spans="1:61" ht="9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"/>
      <c r="Q2" s="2"/>
      <c r="R2" s="2"/>
      <c r="S2" s="2"/>
      <c r="T2" s="2"/>
      <c r="U2" s="2"/>
      <c r="V2" s="2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</row>
    <row r="3" spans="1:61" ht="9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2"/>
      <c r="Q3" s="2"/>
      <c r="R3" s="2"/>
      <c r="S3" s="2"/>
      <c r="T3" s="2"/>
      <c r="U3" s="2"/>
      <c r="V3" s="2"/>
      <c r="W3" s="3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6" customHeight="1">
      <c r="A4" s="2"/>
      <c r="B4" s="378" t="s">
        <v>1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2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ht="18" customHeight="1">
      <c r="A5" s="2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2"/>
      <c r="W5" s="379" t="s">
        <v>2</v>
      </c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</row>
    <row r="6" spans="1:61" ht="9" customHeight="1">
      <c r="A6" s="2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2"/>
      <c r="U6" s="2"/>
      <c r="V6" s="2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</row>
    <row r="7" spans="1:61" ht="9" customHeight="1">
      <c r="A7" s="2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2"/>
      <c r="U7" s="2"/>
      <c r="V7" s="2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</row>
    <row r="8" spans="1:61" ht="9" customHeight="1">
      <c r="A8" s="2"/>
      <c r="B8" s="381" t="s">
        <v>3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2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ht="9" customHeight="1">
      <c r="A9" s="2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2"/>
      <c r="W9" s="379" t="s">
        <v>4</v>
      </c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</row>
    <row r="10" spans="1:61" ht="9" customHeight="1">
      <c r="A10" s="2"/>
      <c r="B10" s="382" t="s">
        <v>5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2"/>
      <c r="U10" s="2"/>
      <c r="V10" s="2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</row>
    <row r="11" spans="1:61" ht="9" customHeight="1">
      <c r="A11" s="2"/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2"/>
      <c r="U11" s="2"/>
      <c r="V11" s="2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</row>
    <row r="12" spans="2:61" ht="36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</row>
    <row r="13" spans="2:61" ht="9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</row>
    <row r="14" spans="1:61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83" t="s">
        <v>6</v>
      </c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</row>
    <row r="15" spans="1:61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</row>
    <row r="16" spans="1:61" ht="11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61" ht="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ht="17.25" customHeight="1">
      <c r="A18" s="2"/>
      <c r="B18" s="7" t="s">
        <v>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ht="11.25" customHeight="1">
      <c r="A20" s="2"/>
      <c r="B20" s="2"/>
      <c r="C20" s="2"/>
      <c r="D20" s="384" t="s">
        <v>8</v>
      </c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"/>
      <c r="BI20" s="3"/>
    </row>
    <row r="21" spans="1:61" ht="11.25" customHeight="1">
      <c r="A21" s="2"/>
      <c r="B21" s="2"/>
      <c r="C21" s="2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"/>
      <c r="BI21" s="3"/>
    </row>
    <row r="22" spans="1:61" ht="11.25" customHeight="1">
      <c r="A22" s="2"/>
      <c r="B22" s="2"/>
      <c r="C22" s="2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"/>
      <c r="BI22" s="3"/>
    </row>
    <row r="23" spans="1:61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15" customHeight="1">
      <c r="A24" s="2"/>
      <c r="B24" s="7" t="s">
        <v>9</v>
      </c>
      <c r="C24" s="2"/>
      <c r="D24" s="8" t="s">
        <v>10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3"/>
    </row>
    <row r="25" spans="1:61" ht="5.25" customHeight="1">
      <c r="A25" s="2"/>
      <c r="B25" s="2"/>
      <c r="C25" s="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3"/>
    </row>
    <row r="26" spans="1:61" ht="11.25" customHeight="1">
      <c r="A26" s="2"/>
      <c r="B26" s="2"/>
      <c r="C26" s="2"/>
      <c r="D26" s="385" t="s">
        <v>11</v>
      </c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"/>
    </row>
    <row r="27" spans="1:61" ht="11.25" customHeight="1">
      <c r="A27" s="2"/>
      <c r="B27" s="2"/>
      <c r="C27" s="2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5"/>
      <c r="BB27" s="385"/>
      <c r="BC27" s="385"/>
      <c r="BD27" s="385"/>
      <c r="BE27" s="385"/>
      <c r="BF27" s="385"/>
      <c r="BG27" s="385"/>
      <c r="BH27" s="385"/>
      <c r="BI27" s="3"/>
    </row>
    <row r="28" spans="1:61" ht="11.25" customHeight="1">
      <c r="A28" s="2"/>
      <c r="B28" s="2"/>
      <c r="C28" s="2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385"/>
      <c r="AW28" s="385"/>
      <c r="AX28" s="385"/>
      <c r="AY28" s="385"/>
      <c r="AZ28" s="385"/>
      <c r="BA28" s="385"/>
      <c r="BB28" s="385"/>
      <c r="BC28" s="385"/>
      <c r="BD28" s="385"/>
      <c r="BE28" s="385"/>
      <c r="BF28" s="385"/>
      <c r="BG28" s="385"/>
      <c r="BH28" s="385"/>
      <c r="BI28" s="3"/>
    </row>
    <row r="29" spans="1:61" ht="6" customHeight="1">
      <c r="A29" s="2"/>
      <c r="B29" s="2"/>
      <c r="C29" s="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3"/>
    </row>
    <row r="30" spans="1:61" ht="14.25" customHeight="1">
      <c r="A30" s="2"/>
      <c r="B30" s="7" t="s">
        <v>12</v>
      </c>
      <c r="C30" s="2"/>
      <c r="D30" s="12" t="s">
        <v>13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3"/>
    </row>
    <row r="31" spans="1:61" ht="3" customHeight="1">
      <c r="A31" s="2"/>
      <c r="B31" s="2"/>
      <c r="C31" s="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3"/>
    </row>
    <row r="32" spans="1:61" ht="11.25" customHeight="1">
      <c r="A32" s="2"/>
      <c r="B32" s="2"/>
      <c r="C32" s="2"/>
      <c r="D32" s="386" t="s">
        <v>14</v>
      </c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"/>
      <c r="BI32" s="3"/>
    </row>
    <row r="33" spans="1:61" ht="11.25" customHeight="1">
      <c r="A33" s="2"/>
      <c r="B33" s="2"/>
      <c r="C33" s="2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"/>
      <c r="BI33" s="3"/>
    </row>
    <row r="34" spans="1:61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18" customHeight="1">
      <c r="A35" s="2"/>
      <c r="B35" s="13"/>
      <c r="C35" s="387" t="s">
        <v>15</v>
      </c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14"/>
    </row>
    <row r="36" spans="1:61" ht="18" customHeight="1">
      <c r="A36" s="13"/>
      <c r="B36" s="13"/>
      <c r="C36" s="388" t="s">
        <v>16</v>
      </c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</row>
    <row r="37" spans="1:61" ht="18" customHeight="1">
      <c r="A37" s="13"/>
      <c r="B37" s="13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</row>
    <row r="38" spans="1:61" ht="18" customHeight="1">
      <c r="A38" s="13"/>
      <c r="B38" s="13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</row>
    <row r="39" spans="1:61" ht="18" customHeight="1">
      <c r="A39" s="13"/>
      <c r="B39" s="13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</row>
    <row r="40" spans="1:61" ht="18" customHeight="1">
      <c r="A40" s="13"/>
      <c r="B40" s="13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</row>
    <row r="41" spans="1:61" ht="18" customHeight="1">
      <c r="A41" s="13"/>
      <c r="B41" s="13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</row>
    <row r="42" spans="1:61" ht="18" customHeight="1">
      <c r="A42" s="13"/>
      <c r="B42" s="13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</row>
    <row r="43" spans="1:61" ht="15.75" customHeight="1">
      <c r="A43" s="13"/>
      <c r="B43" s="13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</row>
    <row r="44" spans="1:61" ht="8.25" customHeight="1">
      <c r="A44" s="5"/>
      <c r="B44" s="5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</row>
    <row r="45" spans="1:62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15"/>
    </row>
    <row r="46" spans="1:62" ht="17.25" customHeight="1">
      <c r="A46" s="2"/>
      <c r="B46" s="13"/>
      <c r="C46" s="389" t="s">
        <v>17</v>
      </c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9"/>
      <c r="BG46" s="389"/>
      <c r="BH46" s="389"/>
      <c r="BI46" s="16"/>
      <c r="BJ46" s="15"/>
    </row>
    <row r="47" spans="1:62" ht="17.25" customHeight="1">
      <c r="A47" s="2"/>
      <c r="B47" s="13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389"/>
      <c r="BF47" s="389"/>
      <c r="BG47" s="389"/>
      <c r="BH47" s="389"/>
      <c r="BI47" s="16"/>
      <c r="BJ47" s="15"/>
    </row>
    <row r="48" spans="1:62" ht="17.25" customHeight="1">
      <c r="A48" s="2"/>
      <c r="B48" s="13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  <c r="BE48" s="389"/>
      <c r="BF48" s="389"/>
      <c r="BG48" s="389"/>
      <c r="BH48" s="389"/>
      <c r="BI48" s="16"/>
      <c r="BJ48" s="15"/>
    </row>
    <row r="49" spans="1:62" ht="17.25" customHeight="1">
      <c r="A49" s="2"/>
      <c r="B49" s="13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16"/>
      <c r="BJ49" s="15"/>
    </row>
    <row r="50" spans="1:62" ht="17.25" customHeight="1">
      <c r="A50" s="2"/>
      <c r="B50" s="13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  <c r="BH50" s="389"/>
      <c r="BI50" s="16"/>
      <c r="BJ50" s="15"/>
    </row>
    <row r="51" spans="1:62" ht="17.25" customHeight="1">
      <c r="A51" s="2"/>
      <c r="B51" s="13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89"/>
      <c r="BG51" s="389"/>
      <c r="BH51" s="389"/>
      <c r="BI51" s="16"/>
      <c r="BJ51" s="15"/>
    </row>
    <row r="52" spans="1:62" ht="32.25" customHeight="1">
      <c r="A52" s="2"/>
      <c r="B52" s="13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89"/>
      <c r="BG52" s="389"/>
      <c r="BH52" s="389"/>
      <c r="BI52" s="16"/>
      <c r="BJ52" s="15"/>
    </row>
  </sheetData>
  <sheetProtection selectLockedCells="1" selectUnlockedCells="1"/>
  <mergeCells count="15">
    <mergeCell ref="C46:BH52"/>
    <mergeCell ref="W14:BI15"/>
    <mergeCell ref="D20:BG22"/>
    <mergeCell ref="D26:BH28"/>
    <mergeCell ref="D32:BG33"/>
    <mergeCell ref="C35:BH35"/>
    <mergeCell ref="C36:BI44"/>
    <mergeCell ref="A1:O3"/>
    <mergeCell ref="W1:BI2"/>
    <mergeCell ref="B4:U5"/>
    <mergeCell ref="W5:BI7"/>
    <mergeCell ref="B6:S7"/>
    <mergeCell ref="B8:U9"/>
    <mergeCell ref="W9:BI13"/>
    <mergeCell ref="B10:S11"/>
  </mergeCells>
  <hyperlinks>
    <hyperlink ref="B8" r:id="rId1" display="www.botanik.name"/>
    <hyperlink ref="B10" r:id="rId2" display="botanik@botanik.name"/>
  </hyperlinks>
  <printOptions/>
  <pageMargins left="0.5798611111111112" right="0.2798611111111111" top="0.4097222222222222" bottom="0.25972222222222224" header="0.5118055555555555" footer="0.5118055555555555"/>
  <pageSetup horizontalDpi="300" verticalDpi="300" orientation="portrait" paperSize="9" scale="9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I100"/>
  <sheetViews>
    <sheetView tabSelected="1" view="pageBreakPreview" zoomScaleSheetLayoutView="100" zoomScalePageLayoutView="0" workbookViewId="0" topLeftCell="A10">
      <selection activeCell="D15" sqref="D15:BD15"/>
    </sheetView>
  </sheetViews>
  <sheetFormatPr defaultColWidth="9.00390625" defaultRowHeight="9" customHeight="1"/>
  <cols>
    <col min="1" max="20" width="1.625" style="17" customWidth="1"/>
    <col min="21" max="21" width="1.875" style="17" customWidth="1"/>
    <col min="22" max="22" width="1.625" style="17" customWidth="1"/>
    <col min="23" max="37" width="1.625" style="18" customWidth="1"/>
    <col min="38" max="38" width="9.375" style="18" customWidth="1"/>
    <col min="39" max="60" width="1.625" style="18" customWidth="1"/>
    <col min="61" max="200" width="1.75390625" style="19" customWidth="1"/>
    <col min="201" max="16384" width="2.25390625" style="19" customWidth="1"/>
  </cols>
  <sheetData>
    <row r="1" spans="1:61" ht="9" customHeight="1">
      <c r="A1" s="20"/>
      <c r="B1" s="390" t="s">
        <v>18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21"/>
      <c r="BH1" s="21"/>
      <c r="BI1" s="20"/>
    </row>
    <row r="2" spans="1:61" ht="9" customHeight="1">
      <c r="A2" s="2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21"/>
      <c r="BH2" s="21"/>
      <c r="BI2" s="20"/>
    </row>
    <row r="3" spans="1:61" ht="9" customHeight="1">
      <c r="A3" s="2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21"/>
      <c r="BH3" s="21"/>
      <c r="BI3" s="20"/>
    </row>
    <row r="4" spans="1:61" ht="5.25" customHeight="1">
      <c r="A4" s="2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21"/>
      <c r="BH4" s="21"/>
      <c r="BI4" s="20"/>
    </row>
    <row r="5" spans="1:61" ht="5.25" customHeight="1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1"/>
      <c r="BH5" s="21"/>
      <c r="BI5" s="20"/>
    </row>
    <row r="6" spans="1:61" ht="9.75" customHeight="1">
      <c r="A6" s="20"/>
      <c r="B6" s="19"/>
      <c r="C6" s="391" t="s">
        <v>19</v>
      </c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24"/>
      <c r="BH6" s="24"/>
      <c r="BI6" s="20"/>
    </row>
    <row r="7" spans="1:61" ht="9.75" customHeight="1">
      <c r="A7" s="20"/>
      <c r="B7" s="24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24"/>
      <c r="BH7" s="24"/>
      <c r="BI7" s="20"/>
    </row>
    <row r="8" spans="1:61" ht="9.75" customHeight="1">
      <c r="A8" s="20"/>
      <c r="B8" s="24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24"/>
      <c r="BH8" s="24"/>
      <c r="BI8" s="20"/>
    </row>
    <row r="9" spans="1:61" ht="9.75" customHeight="1">
      <c r="A9" s="20"/>
      <c r="B9" s="24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24"/>
      <c r="BH9" s="24"/>
      <c r="BI9" s="20"/>
    </row>
    <row r="10" spans="1:61" ht="9.75" customHeight="1">
      <c r="A10" s="20"/>
      <c r="B10" s="24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24"/>
      <c r="BH10" s="24"/>
      <c r="BI10" s="20"/>
    </row>
    <row r="11" spans="1:61" ht="9.75" customHeight="1">
      <c r="A11" s="20"/>
      <c r="B11" s="24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24"/>
      <c r="BH11" s="24"/>
      <c r="BI11" s="20"/>
    </row>
    <row r="12" spans="1:61" ht="9.75" customHeight="1">
      <c r="A12" s="20"/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4"/>
      <c r="BH12" s="24"/>
      <c r="BI12" s="20"/>
    </row>
    <row r="13" spans="1:61" ht="3" customHeight="1">
      <c r="A13" s="20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0"/>
    </row>
    <row r="14" spans="1:61" ht="3" customHeight="1">
      <c r="A14" s="20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0"/>
    </row>
    <row r="15" spans="1:61" ht="19.5" customHeight="1">
      <c r="A15" s="20"/>
      <c r="B15" s="25"/>
      <c r="C15" s="25"/>
      <c r="D15" s="392" t="s">
        <v>20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25"/>
      <c r="BF15" s="26"/>
      <c r="BG15" s="26"/>
      <c r="BH15" s="26"/>
      <c r="BI15" s="20"/>
    </row>
    <row r="16" spans="1:61" ht="10.5" customHeight="1">
      <c r="A16" s="20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6"/>
      <c r="BG16" s="26"/>
      <c r="BH16" s="26"/>
      <c r="BI16" s="20"/>
    </row>
    <row r="17" spans="1:61" ht="4.5" customHeight="1">
      <c r="A17" s="20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6"/>
      <c r="BG17" s="26"/>
      <c r="BH17" s="26"/>
      <c r="BI17" s="20"/>
    </row>
    <row r="18" spans="1:61" ht="9" customHeight="1">
      <c r="A18" s="20"/>
      <c r="B18" s="393" t="s">
        <v>21</v>
      </c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24"/>
      <c r="BG18" s="24"/>
      <c r="BH18" s="24"/>
      <c r="BI18" s="20"/>
    </row>
    <row r="19" spans="1:61" ht="8.25" customHeight="1">
      <c r="A19" s="20"/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26"/>
      <c r="BG19" s="26"/>
      <c r="BH19" s="26"/>
      <c r="BI19" s="20"/>
    </row>
    <row r="20" spans="1:61" ht="8.25" customHeight="1">
      <c r="A20" s="20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6"/>
      <c r="BG20" s="26"/>
      <c r="BH20" s="26"/>
      <c r="BI20" s="20"/>
    </row>
    <row r="21" spans="1:61" ht="9" customHeight="1">
      <c r="A21" s="20"/>
      <c r="B21" s="20"/>
      <c r="C21" s="394" t="s">
        <v>22</v>
      </c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20"/>
      <c r="T21" s="20"/>
      <c r="U21" s="20"/>
      <c r="V21" s="20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0"/>
    </row>
    <row r="22" spans="1:61" ht="22.5" customHeight="1">
      <c r="A22" s="20"/>
      <c r="B22" s="20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20"/>
      <c r="T22" s="20"/>
      <c r="U22" s="395" t="s">
        <v>23</v>
      </c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27"/>
      <c r="BE22" s="27"/>
      <c r="BF22" s="27"/>
      <c r="BG22" s="27"/>
      <c r="BH22" s="27"/>
      <c r="BI22" s="20"/>
    </row>
    <row r="23" spans="1:61" ht="9" customHeight="1">
      <c r="A23" s="28"/>
      <c r="B23" s="28"/>
      <c r="C23" s="396" t="s">
        <v>24</v>
      </c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28"/>
      <c r="T23" s="28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28"/>
      <c r="BE23" s="28"/>
      <c r="BF23" s="28"/>
      <c r="BG23" s="28"/>
      <c r="BH23" s="28"/>
      <c r="BI23" s="20"/>
    </row>
    <row r="24" spans="1:61" ht="9" customHeight="1">
      <c r="A24" s="28"/>
      <c r="B24" s="20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20"/>
      <c r="T24" s="20"/>
      <c r="U24" s="381" t="s">
        <v>5</v>
      </c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27"/>
      <c r="BD24" s="27"/>
      <c r="BE24" s="27"/>
      <c r="BF24" s="27"/>
      <c r="BG24" s="27"/>
      <c r="BH24" s="28"/>
      <c r="BI24" s="20"/>
    </row>
    <row r="25" spans="1:61" ht="9" customHeight="1">
      <c r="A25" s="20"/>
      <c r="B25" s="20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20"/>
      <c r="T25" s="20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98" t="s">
        <v>25</v>
      </c>
      <c r="BD25" s="398"/>
      <c r="BE25" s="27"/>
      <c r="BF25" s="27"/>
      <c r="BG25" s="27"/>
      <c r="BH25" s="28"/>
      <c r="BI25" s="20"/>
    </row>
    <row r="26" spans="1:61" ht="9" customHeight="1">
      <c r="A26" s="20"/>
      <c r="B26" s="20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20"/>
      <c r="T26" s="20"/>
      <c r="U26" s="399" t="s">
        <v>26</v>
      </c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8"/>
      <c r="BD26" s="398"/>
      <c r="BE26" s="27"/>
      <c r="BF26" s="27"/>
      <c r="BG26" s="27"/>
      <c r="BH26" s="28"/>
      <c r="BI26" s="20"/>
    </row>
    <row r="27" spans="1:61" ht="9" customHeight="1">
      <c r="A27" s="20"/>
      <c r="B27" s="20"/>
      <c r="C27" s="396" t="s">
        <v>27</v>
      </c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20"/>
      <c r="T27" s="20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8"/>
      <c r="BD27" s="398"/>
      <c r="BE27" s="27"/>
      <c r="BF27" s="27"/>
      <c r="BG27" s="27"/>
      <c r="BH27" s="28"/>
      <c r="BI27" s="20"/>
    </row>
    <row r="28" spans="1:61" ht="9" customHeight="1">
      <c r="A28" s="20"/>
      <c r="B28" s="20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20"/>
      <c r="T28" s="20"/>
      <c r="U28" s="20"/>
      <c r="V28" s="20"/>
      <c r="W28" s="29"/>
      <c r="X28" s="29"/>
      <c r="Y28" s="29"/>
      <c r="Z28" s="29"/>
      <c r="AA28" s="29"/>
      <c r="AB28" s="400" t="s">
        <v>3</v>
      </c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20"/>
      <c r="AV28" s="20"/>
      <c r="AW28" s="20"/>
      <c r="AX28" s="20"/>
      <c r="AY28" s="20"/>
      <c r="AZ28" s="20"/>
      <c r="BA28" s="20"/>
      <c r="BB28" s="30"/>
      <c r="BC28" s="398"/>
      <c r="BD28" s="398"/>
      <c r="BE28" s="27"/>
      <c r="BF28" s="27"/>
      <c r="BG28" s="27"/>
      <c r="BH28" s="27"/>
      <c r="BI28" s="20"/>
    </row>
    <row r="29" spans="1:61" ht="9" customHeight="1">
      <c r="A29" s="20"/>
      <c r="B29" s="20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20"/>
      <c r="T29" s="20"/>
      <c r="U29" s="401"/>
      <c r="V29" s="401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3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  <c r="BB29" s="30"/>
      <c r="BC29" s="398"/>
      <c r="BD29" s="398"/>
      <c r="BE29" s="27"/>
      <c r="BF29" s="27"/>
      <c r="BG29" s="27"/>
      <c r="BH29" s="27"/>
      <c r="BI29" s="20"/>
    </row>
    <row r="30" spans="1:61" ht="9" customHeight="1">
      <c r="A30" s="20"/>
      <c r="B30" s="20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20"/>
      <c r="T30" s="20"/>
      <c r="U30" s="401"/>
      <c r="V30" s="401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3"/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30"/>
      <c r="BC30" s="398"/>
      <c r="BD30" s="398"/>
      <c r="BE30" s="27"/>
      <c r="BF30" s="27"/>
      <c r="BG30" s="27"/>
      <c r="BH30" s="27"/>
      <c r="BI30" s="20"/>
    </row>
    <row r="31" spans="1:61" ht="9" customHeight="1">
      <c r="A31" s="20"/>
      <c r="B31" s="20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20"/>
      <c r="T31" s="20"/>
      <c r="U31" s="31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0"/>
      <c r="BC31" s="398"/>
      <c r="BD31" s="398"/>
      <c r="BE31" s="27"/>
      <c r="BF31" s="27"/>
      <c r="BG31" s="27"/>
      <c r="BH31" s="27"/>
      <c r="BI31" s="20"/>
    </row>
    <row r="32" spans="1:61" ht="9" customHeight="1">
      <c r="A32" s="20"/>
      <c r="B32" s="20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20"/>
      <c r="T32" s="20"/>
      <c r="U32" s="33"/>
      <c r="V32" s="3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30"/>
      <c r="BC32" s="398"/>
      <c r="BD32" s="398"/>
      <c r="BE32" s="27"/>
      <c r="BF32" s="27"/>
      <c r="BG32" s="27"/>
      <c r="BH32" s="27"/>
      <c r="BI32" s="20"/>
    </row>
    <row r="33" spans="1:61" ht="9" customHeight="1">
      <c r="A33" s="20"/>
      <c r="B33" s="20"/>
      <c r="C33" s="396" t="s">
        <v>28</v>
      </c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20"/>
      <c r="T33" s="20"/>
      <c r="U33" s="404" t="s">
        <v>9</v>
      </c>
      <c r="V33" s="404"/>
      <c r="W33" s="405" t="s">
        <v>29</v>
      </c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6">
        <f>'Лилии.Август'!L6</f>
        <v>0</v>
      </c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30"/>
      <c r="BC33" s="398"/>
      <c r="BD33" s="398"/>
      <c r="BE33" s="27"/>
      <c r="BF33" s="27"/>
      <c r="BG33" s="27"/>
      <c r="BH33" s="27"/>
      <c r="BI33" s="20"/>
    </row>
    <row r="34" spans="1:61" ht="9" customHeight="1">
      <c r="A34" s="20"/>
      <c r="B34" s="20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20"/>
      <c r="T34" s="20"/>
      <c r="U34" s="404"/>
      <c r="V34" s="404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30"/>
      <c r="BC34" s="398"/>
      <c r="BD34" s="398"/>
      <c r="BE34" s="27"/>
      <c r="BF34" s="27"/>
      <c r="BG34" s="27"/>
      <c r="BH34" s="27"/>
      <c r="BI34" s="20"/>
    </row>
    <row r="35" spans="1:61" ht="9" customHeight="1">
      <c r="A35" s="20"/>
      <c r="B35" s="20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20"/>
      <c r="T35" s="20"/>
      <c r="U35" s="407" t="s">
        <v>12</v>
      </c>
      <c r="V35" s="407"/>
      <c r="W35" s="408" t="s">
        <v>30</v>
      </c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6">
        <f>'ОСЕНЬ 2014'!L6</f>
        <v>0</v>
      </c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30"/>
      <c r="BC35" s="398"/>
      <c r="BD35" s="398"/>
      <c r="BE35" s="27"/>
      <c r="BF35" s="27"/>
      <c r="BG35" s="27"/>
      <c r="BH35" s="27"/>
      <c r="BI35" s="20"/>
    </row>
    <row r="36" spans="1:61" ht="9" customHeight="1">
      <c r="A36" s="20"/>
      <c r="B36" s="20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20"/>
      <c r="T36" s="20"/>
      <c r="U36" s="407"/>
      <c r="V36" s="407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30"/>
      <c r="BC36" s="398"/>
      <c r="BD36" s="398"/>
      <c r="BE36" s="27"/>
      <c r="BF36" s="27"/>
      <c r="BG36" s="27"/>
      <c r="BH36" s="27"/>
      <c r="BI36" s="20"/>
    </row>
    <row r="37" spans="1:61" ht="9" customHeight="1">
      <c r="A37" s="20"/>
      <c r="B37" s="20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20"/>
      <c r="T37" s="20"/>
      <c r="U37" s="407" t="s">
        <v>31</v>
      </c>
      <c r="V37" s="407"/>
      <c r="W37" s="408" t="s">
        <v>32</v>
      </c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6">
        <f>'ИРИСЫ 2014'!K6</f>
        <v>0</v>
      </c>
      <c r="AO37" s="406"/>
      <c r="AP37" s="406"/>
      <c r="AQ37" s="406"/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  <c r="BB37" s="30"/>
      <c r="BC37" s="398"/>
      <c r="BD37" s="398"/>
      <c r="BE37" s="27"/>
      <c r="BF37" s="27"/>
      <c r="BG37" s="27"/>
      <c r="BH37" s="27"/>
      <c r="BI37" s="20"/>
    </row>
    <row r="38" spans="1:61" ht="9" customHeight="1">
      <c r="A38" s="20"/>
      <c r="B38" s="20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20"/>
      <c r="T38" s="20"/>
      <c r="U38" s="407"/>
      <c r="V38" s="407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6"/>
      <c r="AO38" s="406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30"/>
      <c r="BC38" s="398"/>
      <c r="BD38" s="398"/>
      <c r="BE38" s="27"/>
      <c r="BF38" s="27"/>
      <c r="BG38" s="27"/>
      <c r="BH38" s="27"/>
      <c r="BI38" s="20"/>
    </row>
    <row r="39" spans="1:61" ht="9" customHeight="1">
      <c r="A39" s="20"/>
      <c r="B39" s="20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20"/>
      <c r="T39" s="20"/>
      <c r="U39" s="409" t="s">
        <v>31</v>
      </c>
      <c r="V39" s="409"/>
      <c r="W39" s="410" t="s">
        <v>33</v>
      </c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06" t="e">
        <f>#REF!</f>
        <v>#REF!</v>
      </c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30"/>
      <c r="BC39" s="398"/>
      <c r="BD39" s="398"/>
      <c r="BE39" s="27"/>
      <c r="BF39" s="27"/>
      <c r="BG39" s="27"/>
      <c r="BH39" s="27"/>
      <c r="BI39" s="20"/>
    </row>
    <row r="40" spans="1:61" ht="9" customHeight="1">
      <c r="A40" s="20"/>
      <c r="B40" s="20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20"/>
      <c r="T40" s="20"/>
      <c r="U40" s="409"/>
      <c r="V40" s="409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406"/>
      <c r="BB40" s="30"/>
      <c r="BC40" s="398"/>
      <c r="BD40" s="398"/>
      <c r="BE40" s="27"/>
      <c r="BF40" s="27"/>
      <c r="BG40" s="27"/>
      <c r="BH40" s="27"/>
      <c r="BI40" s="20"/>
    </row>
    <row r="41" spans="1:61" ht="9" customHeight="1">
      <c r="A41" s="20"/>
      <c r="B41" s="20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20"/>
      <c r="T41" s="20"/>
      <c r="U41" s="411"/>
      <c r="V41" s="411"/>
      <c r="W41" s="412" t="s">
        <v>34</v>
      </c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35"/>
      <c r="AN41" s="406">
        <f>SUM(AN33:BA36)</f>
        <v>0</v>
      </c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30"/>
      <c r="BC41" s="398"/>
      <c r="BD41" s="398"/>
      <c r="BE41" s="27"/>
      <c r="BF41" s="27"/>
      <c r="BG41" s="27"/>
      <c r="BH41" s="27"/>
      <c r="BI41" s="20"/>
    </row>
    <row r="42" spans="1:61" ht="9" customHeight="1">
      <c r="A42" s="20"/>
      <c r="B42" s="20"/>
      <c r="C42" s="396" t="s">
        <v>35</v>
      </c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20"/>
      <c r="T42" s="20"/>
      <c r="U42" s="411"/>
      <c r="V42" s="411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36"/>
      <c r="AN42" s="406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30"/>
      <c r="BC42" s="398"/>
      <c r="BD42" s="398"/>
      <c r="BE42" s="27"/>
      <c r="BF42" s="27"/>
      <c r="BG42" s="27"/>
      <c r="BH42" s="27"/>
      <c r="BI42" s="20"/>
    </row>
    <row r="43" spans="1:61" ht="9" customHeight="1">
      <c r="A43" s="20"/>
      <c r="B43" s="20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20"/>
      <c r="T43" s="20"/>
      <c r="U43" s="37"/>
      <c r="V43" s="3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414" t="s">
        <v>36</v>
      </c>
      <c r="AO43" s="414"/>
      <c r="AP43" s="414"/>
      <c r="AQ43" s="414"/>
      <c r="AR43" s="414"/>
      <c r="AS43" s="414"/>
      <c r="AT43" s="414"/>
      <c r="AU43" s="414"/>
      <c r="AV43" s="414"/>
      <c r="AW43" s="414"/>
      <c r="AX43" s="415"/>
      <c r="AY43" s="415"/>
      <c r="AZ43" s="415"/>
      <c r="BA43" s="415"/>
      <c r="BB43" s="30"/>
      <c r="BC43" s="398"/>
      <c r="BD43" s="398"/>
      <c r="BE43" s="27"/>
      <c r="BF43" s="27"/>
      <c r="BG43" s="27"/>
      <c r="BH43" s="27"/>
      <c r="BI43" s="20"/>
    </row>
    <row r="44" spans="1:61" ht="9" customHeight="1">
      <c r="A44" s="20"/>
      <c r="B44" s="20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20"/>
      <c r="T44" s="20"/>
      <c r="U44" s="37"/>
      <c r="V44" s="3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414"/>
      <c r="AO44" s="414"/>
      <c r="AP44" s="414"/>
      <c r="AQ44" s="414"/>
      <c r="AR44" s="414"/>
      <c r="AS44" s="414"/>
      <c r="AT44" s="414"/>
      <c r="AU44" s="414"/>
      <c r="AV44" s="414"/>
      <c r="AW44" s="414"/>
      <c r="AX44" s="415"/>
      <c r="AY44" s="415"/>
      <c r="AZ44" s="415"/>
      <c r="BA44" s="415"/>
      <c r="BB44" s="30"/>
      <c r="BC44" s="398"/>
      <c r="BD44" s="398"/>
      <c r="BE44" s="27"/>
      <c r="BF44" s="27"/>
      <c r="BG44" s="27"/>
      <c r="BH44" s="27"/>
      <c r="BI44" s="20"/>
    </row>
    <row r="45" spans="1:61" ht="9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416"/>
      <c r="V45" s="416"/>
      <c r="W45" s="417" t="s">
        <v>37</v>
      </c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38"/>
      <c r="AN45" s="406">
        <f>AN41*(1-AX43)</f>
        <v>0</v>
      </c>
      <c r="AO45" s="406"/>
      <c r="AP45" s="406"/>
      <c r="AQ45" s="406"/>
      <c r="AR45" s="406"/>
      <c r="AS45" s="406"/>
      <c r="AT45" s="406"/>
      <c r="AU45" s="406"/>
      <c r="AV45" s="406"/>
      <c r="AW45" s="406"/>
      <c r="AX45" s="406"/>
      <c r="AY45" s="406"/>
      <c r="AZ45" s="406"/>
      <c r="BA45" s="406"/>
      <c r="BB45" s="30"/>
      <c r="BC45" s="398"/>
      <c r="BD45" s="398"/>
      <c r="BE45" s="27"/>
      <c r="BF45" s="27"/>
      <c r="BG45" s="27"/>
      <c r="BH45" s="27"/>
      <c r="BI45" s="20"/>
    </row>
    <row r="46" spans="1:61" ht="9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416"/>
      <c r="V46" s="416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  <c r="AM46" s="39"/>
      <c r="AN46" s="406"/>
      <c r="AO46" s="406"/>
      <c r="AP46" s="406"/>
      <c r="AQ46" s="406"/>
      <c r="AR46" s="406"/>
      <c r="AS46" s="406"/>
      <c r="AT46" s="406"/>
      <c r="AU46" s="406"/>
      <c r="AV46" s="406"/>
      <c r="AW46" s="406"/>
      <c r="AX46" s="406"/>
      <c r="AY46" s="406"/>
      <c r="AZ46" s="406"/>
      <c r="BA46" s="406"/>
      <c r="BB46" s="30"/>
      <c r="BC46" s="40"/>
      <c r="BD46" s="40"/>
      <c r="BE46" s="27"/>
      <c r="BF46" s="27"/>
      <c r="BG46" s="27"/>
      <c r="BH46" s="27"/>
      <c r="BI46" s="20"/>
    </row>
    <row r="47" spans="1:61" ht="9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30"/>
      <c r="BC47" s="40"/>
      <c r="BD47" s="40"/>
      <c r="BE47" s="27"/>
      <c r="BF47" s="27"/>
      <c r="BG47" s="27"/>
      <c r="BH47" s="27"/>
      <c r="BI47" s="20"/>
    </row>
    <row r="48" spans="1:61" ht="9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30"/>
      <c r="BC48" s="40"/>
      <c r="BD48" s="40"/>
      <c r="BE48" s="27"/>
      <c r="BF48" s="27"/>
      <c r="BG48" s="27"/>
      <c r="BH48" s="27"/>
      <c r="BI48" s="20"/>
    </row>
    <row r="49" spans="1:61" ht="9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30"/>
      <c r="BC49" s="40"/>
      <c r="BD49" s="40"/>
      <c r="BE49" s="27"/>
      <c r="BF49" s="27"/>
      <c r="BG49" s="27"/>
      <c r="BH49" s="27"/>
      <c r="BI49" s="20"/>
    </row>
    <row r="50" spans="1:61" ht="9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30"/>
      <c r="BC50" s="40"/>
      <c r="BD50" s="40"/>
      <c r="BE50" s="27"/>
      <c r="BF50" s="27"/>
      <c r="BG50" s="27"/>
      <c r="BH50" s="27"/>
      <c r="BI50" s="20"/>
    </row>
    <row r="51" spans="1:61" s="45" customFormat="1" ht="9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3"/>
      <c r="BC51" s="43"/>
      <c r="BD51" s="43"/>
      <c r="BE51" s="43"/>
      <c r="BF51" s="43"/>
      <c r="BG51" s="43"/>
      <c r="BH51" s="42"/>
      <c r="BI51" s="42"/>
    </row>
    <row r="52" spans="1:61" s="45" customFormat="1" ht="9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3"/>
      <c r="BC52" s="43"/>
      <c r="BD52" s="43"/>
      <c r="BE52" s="43"/>
      <c r="BF52" s="43"/>
      <c r="BG52" s="43"/>
      <c r="BH52" s="42"/>
      <c r="BI52" s="42"/>
    </row>
    <row r="53" spans="1:61" s="45" customFormat="1" ht="9" customHeight="1">
      <c r="A53" s="418" t="s">
        <v>38</v>
      </c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18"/>
      <c r="BH53" s="418"/>
      <c r="BI53" s="27"/>
    </row>
    <row r="54" spans="1:61" s="45" customFormat="1" ht="9" customHeight="1">
      <c r="A54" s="418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  <c r="BF54" s="418"/>
      <c r="BG54" s="418"/>
      <c r="BH54" s="418"/>
      <c r="BI54" s="27"/>
    </row>
    <row r="55" spans="1:61" s="45" customFormat="1" ht="9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</row>
    <row r="56" spans="1:61" s="45" customFormat="1" ht="9" customHeight="1">
      <c r="A56" s="419" t="s">
        <v>39</v>
      </c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 t="s">
        <v>40</v>
      </c>
      <c r="U56" s="419"/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19"/>
      <c r="AG56" s="419"/>
      <c r="AH56" s="419"/>
      <c r="AI56" s="419"/>
      <c r="AJ56" s="419"/>
      <c r="AK56" s="419"/>
      <c r="AL56" s="419"/>
      <c r="AM56" s="419"/>
      <c r="AN56" s="419"/>
      <c r="AO56" s="419"/>
      <c r="AP56" s="419"/>
      <c r="AQ56" s="419"/>
      <c r="AR56" s="420">
        <v>0.05</v>
      </c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0"/>
      <c r="BF56" s="420"/>
      <c r="BG56" s="420"/>
      <c r="BH56" s="420"/>
      <c r="BI56" s="42"/>
    </row>
    <row r="57" spans="1:61" s="45" customFormat="1" ht="9" customHeight="1">
      <c r="A57" s="419"/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"/>
    </row>
    <row r="58" spans="1:61" s="45" customFormat="1" ht="9" customHeight="1">
      <c r="A58" s="421" t="s">
        <v>39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 t="s">
        <v>41</v>
      </c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21"/>
      <c r="AF58" s="421"/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  <c r="AR58" s="422">
        <v>0.1</v>
      </c>
      <c r="AS58" s="422"/>
      <c r="AT58" s="422"/>
      <c r="AU58" s="422"/>
      <c r="AV58" s="422"/>
      <c r="AW58" s="422"/>
      <c r="AX58" s="422"/>
      <c r="AY58" s="422"/>
      <c r="AZ58" s="422"/>
      <c r="BA58" s="422"/>
      <c r="BB58" s="422"/>
      <c r="BC58" s="422"/>
      <c r="BD58" s="422"/>
      <c r="BE58" s="422"/>
      <c r="BF58" s="422"/>
      <c r="BG58" s="422"/>
      <c r="BH58" s="422"/>
      <c r="BI58" s="42"/>
    </row>
    <row r="59" spans="1:61" s="45" customFormat="1" ht="9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2"/>
      <c r="AS59" s="422"/>
      <c r="AT59" s="422"/>
      <c r="AU59" s="422"/>
      <c r="AV59" s="422"/>
      <c r="AW59" s="422"/>
      <c r="AX59" s="422"/>
      <c r="AY59" s="422"/>
      <c r="AZ59" s="422"/>
      <c r="BA59" s="422"/>
      <c r="BB59" s="422"/>
      <c r="BC59" s="422"/>
      <c r="BD59" s="422"/>
      <c r="BE59" s="422"/>
      <c r="BF59" s="422"/>
      <c r="BG59" s="422"/>
      <c r="BH59" s="422"/>
      <c r="BI59" s="42"/>
    </row>
    <row r="60" spans="1:61" s="45" customFormat="1" ht="9" customHeight="1">
      <c r="A60" s="419" t="s">
        <v>39</v>
      </c>
      <c r="B60" s="419"/>
      <c r="C60" s="419"/>
      <c r="D60" s="419"/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 t="s">
        <v>42</v>
      </c>
      <c r="U60" s="419"/>
      <c r="V60" s="419"/>
      <c r="W60" s="419"/>
      <c r="X60" s="419"/>
      <c r="Y60" s="419"/>
      <c r="Z60" s="419"/>
      <c r="AA60" s="419"/>
      <c r="AB60" s="419"/>
      <c r="AC60" s="419"/>
      <c r="AD60" s="419"/>
      <c r="AE60" s="419"/>
      <c r="AF60" s="419"/>
      <c r="AG60" s="419"/>
      <c r="AH60" s="419"/>
      <c r="AI60" s="419"/>
      <c r="AJ60" s="419"/>
      <c r="AK60" s="419"/>
      <c r="AL60" s="419"/>
      <c r="AM60" s="419"/>
      <c r="AN60" s="419"/>
      <c r="AO60" s="419"/>
      <c r="AP60" s="419"/>
      <c r="AQ60" s="419"/>
      <c r="AR60" s="420">
        <v>0.15</v>
      </c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0"/>
      <c r="BF60" s="420"/>
      <c r="BG60" s="420"/>
      <c r="BH60" s="420"/>
      <c r="BI60" s="42"/>
    </row>
    <row r="61" spans="1:61" s="45" customFormat="1" ht="9" customHeight="1">
      <c r="A61" s="419"/>
      <c r="B61" s="419"/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19"/>
      <c r="Z61" s="419"/>
      <c r="AA61" s="419"/>
      <c r="AB61" s="419"/>
      <c r="AC61" s="419"/>
      <c r="AD61" s="419"/>
      <c r="AE61" s="419"/>
      <c r="AF61" s="419"/>
      <c r="AG61" s="419"/>
      <c r="AH61" s="419"/>
      <c r="AI61" s="419"/>
      <c r="AJ61" s="419"/>
      <c r="AK61" s="419"/>
      <c r="AL61" s="419"/>
      <c r="AM61" s="419"/>
      <c r="AN61" s="419"/>
      <c r="AO61" s="419"/>
      <c r="AP61" s="419"/>
      <c r="AQ61" s="419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20"/>
      <c r="BH61" s="420"/>
      <c r="BI61" s="42"/>
    </row>
    <row r="62" spans="1:61" s="45" customFormat="1" ht="9" customHeight="1">
      <c r="A62" s="42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2"/>
      <c r="BI62" s="42"/>
    </row>
    <row r="63" spans="1:61" s="45" customFormat="1" ht="9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0"/>
    </row>
    <row r="64" spans="1:61" s="45" customFormat="1" ht="9" customHeight="1">
      <c r="A64" s="20"/>
      <c r="B64" s="423" t="s">
        <v>43</v>
      </c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  <c r="AH64" s="423"/>
      <c r="AI64" s="423"/>
      <c r="AJ64" s="423"/>
      <c r="AK64" s="423"/>
      <c r="AL64" s="423"/>
      <c r="AM64" s="423"/>
      <c r="AN64" s="423"/>
      <c r="AO64" s="423"/>
      <c r="AP64" s="423"/>
      <c r="AQ64" s="423"/>
      <c r="AR64" s="423"/>
      <c r="AS64" s="423"/>
      <c r="AT64" s="423"/>
      <c r="AU64" s="423"/>
      <c r="AV64" s="423"/>
      <c r="AW64" s="423"/>
      <c r="AX64" s="423"/>
      <c r="AY64" s="423"/>
      <c r="AZ64" s="423"/>
      <c r="BA64" s="423"/>
      <c r="BB64" s="423"/>
      <c r="BC64" s="423"/>
      <c r="BD64" s="423"/>
      <c r="BE64" s="423"/>
      <c r="BF64" s="423"/>
      <c r="BG64" s="423"/>
      <c r="BH64" s="423"/>
      <c r="BI64" s="20"/>
    </row>
    <row r="65" spans="1:61" s="45" customFormat="1" ht="9" customHeight="1">
      <c r="A65" s="20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3"/>
      <c r="AH65" s="423"/>
      <c r="AI65" s="423"/>
      <c r="AJ65" s="423"/>
      <c r="AK65" s="423"/>
      <c r="AL65" s="423"/>
      <c r="AM65" s="423"/>
      <c r="AN65" s="423"/>
      <c r="AO65" s="423"/>
      <c r="AP65" s="423"/>
      <c r="AQ65" s="423"/>
      <c r="AR65" s="423"/>
      <c r="AS65" s="423"/>
      <c r="AT65" s="423"/>
      <c r="AU65" s="423"/>
      <c r="AV65" s="423"/>
      <c r="AW65" s="423"/>
      <c r="AX65" s="423"/>
      <c r="AY65" s="423"/>
      <c r="AZ65" s="423"/>
      <c r="BA65" s="423"/>
      <c r="BB65" s="423"/>
      <c r="BC65" s="423"/>
      <c r="BD65" s="423"/>
      <c r="BE65" s="423"/>
      <c r="BF65" s="423"/>
      <c r="BG65" s="423"/>
      <c r="BH65" s="423"/>
      <c r="BI65" s="20"/>
    </row>
    <row r="66" spans="1:61" s="45" customFormat="1" ht="9" customHeight="1">
      <c r="A66" s="20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3"/>
      <c r="AL66" s="423"/>
      <c r="AM66" s="423"/>
      <c r="AN66" s="423"/>
      <c r="AO66" s="423"/>
      <c r="AP66" s="423"/>
      <c r="AQ66" s="423"/>
      <c r="AR66" s="423"/>
      <c r="AS66" s="423"/>
      <c r="AT66" s="423"/>
      <c r="AU66" s="423"/>
      <c r="AV66" s="423"/>
      <c r="AW66" s="423"/>
      <c r="AX66" s="423"/>
      <c r="AY66" s="423"/>
      <c r="AZ66" s="423"/>
      <c r="BA66" s="423"/>
      <c r="BB66" s="423"/>
      <c r="BC66" s="423"/>
      <c r="BD66" s="423"/>
      <c r="BE66" s="423"/>
      <c r="BF66" s="423"/>
      <c r="BG66" s="423"/>
      <c r="BH66" s="423"/>
      <c r="BI66" s="20"/>
    </row>
    <row r="67" spans="1:61" s="45" customFormat="1" ht="9" customHeight="1">
      <c r="A67" s="20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23"/>
      <c r="AQ67" s="423"/>
      <c r="AR67" s="423"/>
      <c r="AS67" s="423"/>
      <c r="AT67" s="423"/>
      <c r="AU67" s="423"/>
      <c r="AV67" s="423"/>
      <c r="AW67" s="423"/>
      <c r="AX67" s="423"/>
      <c r="AY67" s="423"/>
      <c r="AZ67" s="423"/>
      <c r="BA67" s="423"/>
      <c r="BB67" s="423"/>
      <c r="BC67" s="423"/>
      <c r="BD67" s="423"/>
      <c r="BE67" s="423"/>
      <c r="BF67" s="423"/>
      <c r="BG67" s="423"/>
      <c r="BH67" s="423"/>
      <c r="BI67" s="20"/>
    </row>
    <row r="68" spans="1:61" s="45" customFormat="1" ht="9" customHeight="1">
      <c r="A68" s="20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20"/>
    </row>
    <row r="69" spans="1:61" s="45" customFormat="1" ht="9" customHeight="1">
      <c r="A69" s="2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20"/>
    </row>
    <row r="70" spans="1:61" s="45" customFormat="1" ht="9" customHeight="1">
      <c r="A70" s="20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8"/>
    </row>
    <row r="71" spans="1:61" s="45" customFormat="1" ht="9" customHeight="1">
      <c r="A71" s="20"/>
      <c r="B71" s="424" t="s">
        <v>44</v>
      </c>
      <c r="C71" s="424"/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4"/>
      <c r="AN71" s="424"/>
      <c r="AO71" s="424"/>
      <c r="AP71" s="424"/>
      <c r="AQ71" s="424"/>
      <c r="AR71" s="424"/>
      <c r="AS71" s="424"/>
      <c r="AT71" s="424"/>
      <c r="AU71" s="424"/>
      <c r="AV71" s="424"/>
      <c r="AW71" s="424"/>
      <c r="AX71" s="424"/>
      <c r="AY71" s="424"/>
      <c r="AZ71" s="424"/>
      <c r="BA71" s="424"/>
      <c r="BB71" s="424"/>
      <c r="BC71" s="424"/>
      <c r="BD71" s="424"/>
      <c r="BE71" s="424"/>
      <c r="BF71" s="424"/>
      <c r="BG71" s="424"/>
      <c r="BH71" s="424"/>
      <c r="BI71" s="20"/>
    </row>
    <row r="72" spans="1:61" s="45" customFormat="1" ht="9" customHeight="1">
      <c r="A72" s="20"/>
      <c r="B72" s="424"/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424"/>
      <c r="Q72" s="424"/>
      <c r="R72" s="424"/>
      <c r="S72" s="424"/>
      <c r="T72" s="424"/>
      <c r="U72" s="424"/>
      <c r="V72" s="424"/>
      <c r="W72" s="424"/>
      <c r="X72" s="424"/>
      <c r="Y72" s="424"/>
      <c r="Z72" s="424"/>
      <c r="AA72" s="424"/>
      <c r="AB72" s="424"/>
      <c r="AC72" s="424"/>
      <c r="AD72" s="424"/>
      <c r="AE72" s="424"/>
      <c r="AF72" s="424"/>
      <c r="AG72" s="424"/>
      <c r="AH72" s="424"/>
      <c r="AI72" s="424"/>
      <c r="AJ72" s="424"/>
      <c r="AK72" s="424"/>
      <c r="AL72" s="424"/>
      <c r="AM72" s="424"/>
      <c r="AN72" s="424"/>
      <c r="AO72" s="424"/>
      <c r="AP72" s="424"/>
      <c r="AQ72" s="424"/>
      <c r="AR72" s="424"/>
      <c r="AS72" s="424"/>
      <c r="AT72" s="424"/>
      <c r="AU72" s="424"/>
      <c r="AV72" s="424"/>
      <c r="AW72" s="424"/>
      <c r="AX72" s="424"/>
      <c r="AY72" s="424"/>
      <c r="AZ72" s="424"/>
      <c r="BA72" s="424"/>
      <c r="BB72" s="424"/>
      <c r="BC72" s="424"/>
      <c r="BD72" s="424"/>
      <c r="BE72" s="424"/>
      <c r="BF72" s="424"/>
      <c r="BG72" s="424"/>
      <c r="BH72" s="424"/>
      <c r="BI72" s="20"/>
    </row>
    <row r="73" spans="1:61" ht="9" customHeight="1">
      <c r="A73" s="20"/>
      <c r="B73" s="424"/>
      <c r="C73" s="424"/>
      <c r="D73" s="424"/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4"/>
      <c r="AN73" s="424"/>
      <c r="AO73" s="424"/>
      <c r="AP73" s="424"/>
      <c r="AQ73" s="424"/>
      <c r="AR73" s="424"/>
      <c r="AS73" s="424"/>
      <c r="AT73" s="424"/>
      <c r="AU73" s="424"/>
      <c r="AV73" s="424"/>
      <c r="AW73" s="424"/>
      <c r="AX73" s="424"/>
      <c r="AY73" s="424"/>
      <c r="AZ73" s="424"/>
      <c r="BA73" s="424"/>
      <c r="BB73" s="424"/>
      <c r="BC73" s="424"/>
      <c r="BD73" s="424"/>
      <c r="BE73" s="424"/>
      <c r="BF73" s="424"/>
      <c r="BG73" s="424"/>
      <c r="BH73" s="424"/>
      <c r="BI73" s="20"/>
    </row>
    <row r="74" spans="1:61" ht="6.75" customHeight="1">
      <c r="A74" s="20"/>
      <c r="B74" s="424"/>
      <c r="C74" s="424"/>
      <c r="D74" s="424"/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4"/>
      <c r="AN74" s="424"/>
      <c r="AO74" s="424"/>
      <c r="AP74" s="424"/>
      <c r="AQ74" s="424"/>
      <c r="AR74" s="424"/>
      <c r="AS74" s="424"/>
      <c r="AT74" s="424"/>
      <c r="AU74" s="424"/>
      <c r="AV74" s="424"/>
      <c r="AW74" s="424"/>
      <c r="AX74" s="424"/>
      <c r="AY74" s="424"/>
      <c r="AZ74" s="424"/>
      <c r="BA74" s="424"/>
      <c r="BB74" s="424"/>
      <c r="BC74" s="424"/>
      <c r="BD74" s="424"/>
      <c r="BE74" s="424"/>
      <c r="BF74" s="424"/>
      <c r="BG74" s="424"/>
      <c r="BH74" s="424"/>
      <c r="BI74" s="20"/>
    </row>
    <row r="75" spans="1:61" ht="10.5" customHeight="1">
      <c r="A75" s="20"/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424"/>
      <c r="BC75" s="424"/>
      <c r="BD75" s="424"/>
      <c r="BE75" s="424"/>
      <c r="BF75" s="424"/>
      <c r="BG75" s="424"/>
      <c r="BH75" s="424"/>
      <c r="BI75" s="20"/>
    </row>
    <row r="76" spans="1:61" ht="12.75" customHeight="1">
      <c r="A76" s="20"/>
      <c r="B76" s="424"/>
      <c r="C76" s="424"/>
      <c r="D76" s="424"/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4"/>
      <c r="BC76" s="424"/>
      <c r="BD76" s="424"/>
      <c r="BE76" s="424"/>
      <c r="BF76" s="424"/>
      <c r="BG76" s="424"/>
      <c r="BH76" s="424"/>
      <c r="BI76" s="20"/>
    </row>
    <row r="77" spans="1:61" ht="21.75" customHeight="1">
      <c r="A77" s="20"/>
      <c r="B77" s="424"/>
      <c r="C77" s="424"/>
      <c r="D77" s="424"/>
      <c r="E77" s="424"/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4"/>
      <c r="AN77" s="424"/>
      <c r="AO77" s="424"/>
      <c r="AP77" s="424"/>
      <c r="AQ77" s="424"/>
      <c r="AR77" s="424"/>
      <c r="AS77" s="424"/>
      <c r="AT77" s="424"/>
      <c r="AU77" s="424"/>
      <c r="AV77" s="424"/>
      <c r="AW77" s="424"/>
      <c r="AX77" s="424"/>
      <c r="AY77" s="424"/>
      <c r="AZ77" s="424"/>
      <c r="BA77" s="424"/>
      <c r="BB77" s="424"/>
      <c r="BC77" s="424"/>
      <c r="BD77" s="424"/>
      <c r="BE77" s="424"/>
      <c r="BF77" s="424"/>
      <c r="BG77" s="424"/>
      <c r="BH77" s="424"/>
      <c r="BI77" s="20"/>
    </row>
    <row r="78" spans="1:61" ht="9.75" customHeight="1">
      <c r="A78" s="20"/>
      <c r="B78" s="424"/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4"/>
      <c r="AN78" s="424"/>
      <c r="AO78" s="424"/>
      <c r="AP78" s="424"/>
      <c r="AQ78" s="424"/>
      <c r="AR78" s="424"/>
      <c r="AS78" s="424"/>
      <c r="AT78" s="424"/>
      <c r="AU78" s="424"/>
      <c r="AV78" s="424"/>
      <c r="AW78" s="424"/>
      <c r="AX78" s="424"/>
      <c r="AY78" s="424"/>
      <c r="AZ78" s="424"/>
      <c r="BA78" s="424"/>
      <c r="BB78" s="424"/>
      <c r="BC78" s="424"/>
      <c r="BD78" s="424"/>
      <c r="BE78" s="424"/>
      <c r="BF78" s="424"/>
      <c r="BG78" s="424"/>
      <c r="BH78" s="424"/>
      <c r="BI78" s="20"/>
    </row>
    <row r="79" spans="1:61" ht="9.75" customHeight="1">
      <c r="A79" s="20"/>
      <c r="B79" s="424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4"/>
      <c r="AN79" s="424"/>
      <c r="AO79" s="424"/>
      <c r="AP79" s="424"/>
      <c r="AQ79" s="424"/>
      <c r="AR79" s="424"/>
      <c r="AS79" s="424"/>
      <c r="AT79" s="424"/>
      <c r="AU79" s="424"/>
      <c r="AV79" s="424"/>
      <c r="AW79" s="424"/>
      <c r="AX79" s="424"/>
      <c r="AY79" s="424"/>
      <c r="AZ79" s="424"/>
      <c r="BA79" s="424"/>
      <c r="BB79" s="424"/>
      <c r="BC79" s="424"/>
      <c r="BD79" s="424"/>
      <c r="BE79" s="424"/>
      <c r="BF79" s="424"/>
      <c r="BG79" s="424"/>
      <c r="BH79" s="424"/>
      <c r="BI79" s="20"/>
    </row>
    <row r="80" spans="1:61" ht="9.75" customHeight="1">
      <c r="A80" s="20"/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  <c r="AT80" s="424"/>
      <c r="AU80" s="424"/>
      <c r="AV80" s="424"/>
      <c r="AW80" s="424"/>
      <c r="AX80" s="424"/>
      <c r="AY80" s="424"/>
      <c r="AZ80" s="424"/>
      <c r="BA80" s="424"/>
      <c r="BB80" s="424"/>
      <c r="BC80" s="424"/>
      <c r="BD80" s="424"/>
      <c r="BE80" s="424"/>
      <c r="BF80" s="424"/>
      <c r="BG80" s="424"/>
      <c r="BH80" s="424"/>
      <c r="BI80" s="20"/>
    </row>
    <row r="81" spans="1:61" ht="9.75" customHeight="1">
      <c r="A81" s="20"/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4"/>
      <c r="AQ81" s="424"/>
      <c r="AR81" s="424"/>
      <c r="AS81" s="424"/>
      <c r="AT81" s="424"/>
      <c r="AU81" s="424"/>
      <c r="AV81" s="424"/>
      <c r="AW81" s="424"/>
      <c r="AX81" s="424"/>
      <c r="AY81" s="424"/>
      <c r="AZ81" s="424"/>
      <c r="BA81" s="424"/>
      <c r="BB81" s="424"/>
      <c r="BC81" s="424"/>
      <c r="BD81" s="424"/>
      <c r="BE81" s="424"/>
      <c r="BF81" s="424"/>
      <c r="BG81" s="424"/>
      <c r="BH81" s="424"/>
      <c r="BI81" s="20"/>
    </row>
    <row r="82" spans="1:61" ht="9" customHeight="1">
      <c r="A82" s="20"/>
      <c r="B82" s="424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24"/>
      <c r="AJ82" s="424"/>
      <c r="AK82" s="424"/>
      <c r="AL82" s="424"/>
      <c r="AM82" s="424"/>
      <c r="AN82" s="424"/>
      <c r="AO82" s="424"/>
      <c r="AP82" s="424"/>
      <c r="AQ82" s="424"/>
      <c r="AR82" s="424"/>
      <c r="AS82" s="424"/>
      <c r="AT82" s="424"/>
      <c r="AU82" s="424"/>
      <c r="AV82" s="424"/>
      <c r="AW82" s="424"/>
      <c r="AX82" s="424"/>
      <c r="AY82" s="424"/>
      <c r="AZ82" s="424"/>
      <c r="BA82" s="424"/>
      <c r="BB82" s="424"/>
      <c r="BC82" s="424"/>
      <c r="BD82" s="424"/>
      <c r="BE82" s="424"/>
      <c r="BF82" s="424"/>
      <c r="BG82" s="424"/>
      <c r="BH82" s="424"/>
      <c r="BI82" s="20"/>
    </row>
    <row r="83" spans="1:61" ht="9" customHeight="1">
      <c r="A83" s="20"/>
      <c r="B83" s="424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4"/>
      <c r="AF83" s="424"/>
      <c r="AG83" s="424"/>
      <c r="AH83" s="424"/>
      <c r="AI83" s="424"/>
      <c r="AJ83" s="424"/>
      <c r="AK83" s="424"/>
      <c r="AL83" s="424"/>
      <c r="AM83" s="424"/>
      <c r="AN83" s="424"/>
      <c r="AO83" s="424"/>
      <c r="AP83" s="424"/>
      <c r="AQ83" s="424"/>
      <c r="AR83" s="424"/>
      <c r="AS83" s="424"/>
      <c r="AT83" s="424"/>
      <c r="AU83" s="424"/>
      <c r="AV83" s="424"/>
      <c r="AW83" s="424"/>
      <c r="AX83" s="424"/>
      <c r="AY83" s="424"/>
      <c r="AZ83" s="424"/>
      <c r="BA83" s="424"/>
      <c r="BB83" s="424"/>
      <c r="BC83" s="424"/>
      <c r="BD83" s="424"/>
      <c r="BE83" s="424"/>
      <c r="BF83" s="424"/>
      <c r="BG83" s="424"/>
      <c r="BH83" s="424"/>
      <c r="BI83" s="20"/>
    </row>
    <row r="84" spans="1:61" ht="9" customHeight="1">
      <c r="A84" s="20"/>
      <c r="B84" s="424"/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4"/>
      <c r="BC84" s="424"/>
      <c r="BD84" s="424"/>
      <c r="BE84" s="424"/>
      <c r="BF84" s="424"/>
      <c r="BG84" s="424"/>
      <c r="BH84" s="424"/>
      <c r="BI84" s="20"/>
    </row>
    <row r="85" spans="1:61" ht="9" customHeight="1">
      <c r="A85" s="20"/>
      <c r="B85" s="424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424"/>
      <c r="AD85" s="424"/>
      <c r="AE85" s="424"/>
      <c r="AF85" s="424"/>
      <c r="AG85" s="424"/>
      <c r="AH85" s="424"/>
      <c r="AI85" s="424"/>
      <c r="AJ85" s="424"/>
      <c r="AK85" s="424"/>
      <c r="AL85" s="424"/>
      <c r="AM85" s="424"/>
      <c r="AN85" s="424"/>
      <c r="AO85" s="424"/>
      <c r="AP85" s="424"/>
      <c r="AQ85" s="424"/>
      <c r="AR85" s="424"/>
      <c r="AS85" s="424"/>
      <c r="AT85" s="424"/>
      <c r="AU85" s="424"/>
      <c r="AV85" s="424"/>
      <c r="AW85" s="424"/>
      <c r="AX85" s="424"/>
      <c r="AY85" s="424"/>
      <c r="AZ85" s="424"/>
      <c r="BA85" s="424"/>
      <c r="BB85" s="424"/>
      <c r="BC85" s="424"/>
      <c r="BD85" s="424"/>
      <c r="BE85" s="424"/>
      <c r="BF85" s="424"/>
      <c r="BG85" s="424"/>
      <c r="BH85" s="424"/>
      <c r="BI85" s="20"/>
    </row>
    <row r="86" spans="1:61" ht="9" customHeight="1">
      <c r="A86" s="20"/>
      <c r="B86" s="424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4"/>
      <c r="R86" s="424"/>
      <c r="S86" s="424"/>
      <c r="T86" s="424"/>
      <c r="U86" s="424"/>
      <c r="V86" s="424"/>
      <c r="W86" s="424"/>
      <c r="X86" s="424"/>
      <c r="Y86" s="424"/>
      <c r="Z86" s="424"/>
      <c r="AA86" s="424"/>
      <c r="AB86" s="424"/>
      <c r="AC86" s="424"/>
      <c r="AD86" s="424"/>
      <c r="AE86" s="424"/>
      <c r="AF86" s="424"/>
      <c r="AG86" s="424"/>
      <c r="AH86" s="424"/>
      <c r="AI86" s="424"/>
      <c r="AJ86" s="424"/>
      <c r="AK86" s="424"/>
      <c r="AL86" s="424"/>
      <c r="AM86" s="424"/>
      <c r="AN86" s="424"/>
      <c r="AO86" s="424"/>
      <c r="AP86" s="424"/>
      <c r="AQ86" s="424"/>
      <c r="AR86" s="424"/>
      <c r="AS86" s="424"/>
      <c r="AT86" s="424"/>
      <c r="AU86" s="424"/>
      <c r="AV86" s="424"/>
      <c r="AW86" s="424"/>
      <c r="AX86" s="424"/>
      <c r="AY86" s="424"/>
      <c r="AZ86" s="424"/>
      <c r="BA86" s="424"/>
      <c r="BB86" s="424"/>
      <c r="BC86" s="424"/>
      <c r="BD86" s="424"/>
      <c r="BE86" s="424"/>
      <c r="BF86" s="424"/>
      <c r="BG86" s="424"/>
      <c r="BH86" s="424"/>
      <c r="BI86" s="20"/>
    </row>
    <row r="87" spans="1:61" ht="9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</row>
    <row r="88" spans="1:61" ht="9" customHeight="1">
      <c r="A88" s="20"/>
      <c r="B88" s="390" t="s">
        <v>18</v>
      </c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O88" s="390"/>
      <c r="AP88" s="390"/>
      <c r="AQ88" s="390"/>
      <c r="AR88" s="390"/>
      <c r="AS88" s="390"/>
      <c r="AT88" s="390"/>
      <c r="AU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  <c r="BG88" s="21"/>
      <c r="BH88" s="21"/>
      <c r="BI88" s="20"/>
    </row>
    <row r="89" spans="1:61" ht="9" customHeight="1">
      <c r="A89" s="20"/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390"/>
      <c r="AL89" s="390"/>
      <c r="AM89" s="390"/>
      <c r="AN89" s="390"/>
      <c r="AO89" s="390"/>
      <c r="AP89" s="390"/>
      <c r="AQ89" s="390"/>
      <c r="AR89" s="390"/>
      <c r="AS89" s="390"/>
      <c r="AT89" s="390"/>
      <c r="AU89" s="390"/>
      <c r="AV89" s="390"/>
      <c r="AW89" s="390"/>
      <c r="AX89" s="390"/>
      <c r="AY89" s="390"/>
      <c r="AZ89" s="390"/>
      <c r="BA89" s="390"/>
      <c r="BB89" s="390"/>
      <c r="BC89" s="390"/>
      <c r="BD89" s="390"/>
      <c r="BE89" s="390"/>
      <c r="BF89" s="390"/>
      <c r="BG89" s="21"/>
      <c r="BH89" s="21"/>
      <c r="BI89" s="20"/>
    </row>
    <row r="90" spans="1:61" ht="9" customHeight="1">
      <c r="A90" s="20"/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390"/>
      <c r="AL90" s="390"/>
      <c r="AM90" s="390"/>
      <c r="AN90" s="390"/>
      <c r="AO90" s="390"/>
      <c r="AP90" s="390"/>
      <c r="AQ90" s="390"/>
      <c r="AR90" s="390"/>
      <c r="AS90" s="390"/>
      <c r="AT90" s="390"/>
      <c r="AU90" s="390"/>
      <c r="AV90" s="390"/>
      <c r="AW90" s="390"/>
      <c r="AX90" s="390"/>
      <c r="AY90" s="390"/>
      <c r="AZ90" s="390"/>
      <c r="BA90" s="390"/>
      <c r="BB90" s="390"/>
      <c r="BC90" s="390"/>
      <c r="BD90" s="390"/>
      <c r="BE90" s="390"/>
      <c r="BF90" s="390"/>
      <c r="BG90" s="21"/>
      <c r="BH90" s="21"/>
      <c r="BI90" s="20"/>
    </row>
    <row r="91" spans="1:61" ht="9" customHeight="1">
      <c r="A91" s="20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390"/>
      <c r="AT91" s="390"/>
      <c r="AU91" s="390"/>
      <c r="AV91" s="390"/>
      <c r="AW91" s="390"/>
      <c r="AX91" s="390"/>
      <c r="AY91" s="390"/>
      <c r="AZ91" s="390"/>
      <c r="BA91" s="390"/>
      <c r="BB91" s="390"/>
      <c r="BC91" s="390"/>
      <c r="BD91" s="390"/>
      <c r="BE91" s="390"/>
      <c r="BF91" s="390"/>
      <c r="BG91" s="21"/>
      <c r="BH91" s="21"/>
      <c r="BI91" s="20"/>
    </row>
    <row r="92" spans="1:61" ht="9" customHeight="1">
      <c r="A92" s="20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1"/>
      <c r="BH92" s="21"/>
      <c r="BI92" s="20"/>
    </row>
    <row r="93" spans="1:61" ht="9" customHeight="1">
      <c r="A93" s="20"/>
      <c r="B93" s="19"/>
      <c r="C93" s="391" t="s">
        <v>19</v>
      </c>
      <c r="D93" s="391"/>
      <c r="E93" s="391"/>
      <c r="F93" s="391"/>
      <c r="G93" s="391"/>
      <c r="H93" s="391"/>
      <c r="I93" s="391"/>
      <c r="J93" s="391"/>
      <c r="K93" s="391"/>
      <c r="L93" s="391"/>
      <c r="M93" s="391"/>
      <c r="N93" s="391"/>
      <c r="O93" s="391"/>
      <c r="P93" s="391"/>
      <c r="Q93" s="391"/>
      <c r="R93" s="391"/>
      <c r="S93" s="391"/>
      <c r="T93" s="391"/>
      <c r="U93" s="391"/>
      <c r="V93" s="391"/>
      <c r="W93" s="391"/>
      <c r="X93" s="391"/>
      <c r="Y93" s="391"/>
      <c r="Z93" s="391"/>
      <c r="AA93" s="391"/>
      <c r="AB93" s="391"/>
      <c r="AC93" s="391"/>
      <c r="AD93" s="391"/>
      <c r="AE93" s="391"/>
      <c r="AF93" s="391"/>
      <c r="AG93" s="391"/>
      <c r="AH93" s="391"/>
      <c r="AI93" s="391"/>
      <c r="AJ93" s="391"/>
      <c r="AK93" s="391"/>
      <c r="AL93" s="391"/>
      <c r="AM93" s="391"/>
      <c r="AN93" s="391"/>
      <c r="AO93" s="391"/>
      <c r="AP93" s="391"/>
      <c r="AQ93" s="391"/>
      <c r="AR93" s="391"/>
      <c r="AS93" s="391"/>
      <c r="AT93" s="391"/>
      <c r="AU93" s="391"/>
      <c r="AV93" s="391"/>
      <c r="AW93" s="391"/>
      <c r="AX93" s="391"/>
      <c r="AY93" s="391"/>
      <c r="AZ93" s="391"/>
      <c r="BA93" s="391"/>
      <c r="BB93" s="391"/>
      <c r="BC93" s="391"/>
      <c r="BD93" s="391"/>
      <c r="BE93" s="391"/>
      <c r="BF93" s="391"/>
      <c r="BG93" s="24"/>
      <c r="BH93" s="24"/>
      <c r="BI93" s="20"/>
    </row>
    <row r="94" spans="1:61" ht="9" customHeight="1">
      <c r="A94" s="20"/>
      <c r="B94" s="24"/>
      <c r="C94" s="391"/>
      <c r="D94" s="391"/>
      <c r="E94" s="391"/>
      <c r="F94" s="391"/>
      <c r="G94" s="391"/>
      <c r="H94" s="391"/>
      <c r="I94" s="391"/>
      <c r="J94" s="391"/>
      <c r="K94" s="391"/>
      <c r="L94" s="391"/>
      <c r="M94" s="391"/>
      <c r="N94" s="391"/>
      <c r="O94" s="391"/>
      <c r="P94" s="391"/>
      <c r="Q94" s="391"/>
      <c r="R94" s="391"/>
      <c r="S94" s="391"/>
      <c r="T94" s="391"/>
      <c r="U94" s="391"/>
      <c r="V94" s="391"/>
      <c r="W94" s="391"/>
      <c r="X94" s="391"/>
      <c r="Y94" s="391"/>
      <c r="Z94" s="391"/>
      <c r="AA94" s="391"/>
      <c r="AB94" s="391"/>
      <c r="AC94" s="391"/>
      <c r="AD94" s="391"/>
      <c r="AE94" s="391"/>
      <c r="AF94" s="391"/>
      <c r="AG94" s="391"/>
      <c r="AH94" s="391"/>
      <c r="AI94" s="391"/>
      <c r="AJ94" s="391"/>
      <c r="AK94" s="391"/>
      <c r="AL94" s="391"/>
      <c r="AM94" s="391"/>
      <c r="AN94" s="391"/>
      <c r="AO94" s="391"/>
      <c r="AP94" s="391"/>
      <c r="AQ94" s="391"/>
      <c r="AR94" s="391"/>
      <c r="AS94" s="391"/>
      <c r="AT94" s="391"/>
      <c r="AU94" s="391"/>
      <c r="AV94" s="391"/>
      <c r="AW94" s="391"/>
      <c r="AX94" s="391"/>
      <c r="AY94" s="391"/>
      <c r="AZ94" s="391"/>
      <c r="BA94" s="391"/>
      <c r="BB94" s="391"/>
      <c r="BC94" s="391"/>
      <c r="BD94" s="391"/>
      <c r="BE94" s="391"/>
      <c r="BF94" s="391"/>
      <c r="BG94" s="24"/>
      <c r="BH94" s="24"/>
      <c r="BI94" s="20"/>
    </row>
    <row r="95" spans="1:61" ht="9" customHeight="1">
      <c r="A95" s="20"/>
      <c r="B95" s="24"/>
      <c r="C95" s="391"/>
      <c r="D95" s="391"/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Q95" s="391"/>
      <c r="R95" s="391"/>
      <c r="S95" s="391"/>
      <c r="T95" s="391"/>
      <c r="U95" s="391"/>
      <c r="V95" s="391"/>
      <c r="W95" s="391"/>
      <c r="X95" s="391"/>
      <c r="Y95" s="391"/>
      <c r="Z95" s="391"/>
      <c r="AA95" s="391"/>
      <c r="AB95" s="391"/>
      <c r="AC95" s="391"/>
      <c r="AD95" s="391"/>
      <c r="AE95" s="391"/>
      <c r="AF95" s="391"/>
      <c r="AG95" s="391"/>
      <c r="AH95" s="391"/>
      <c r="AI95" s="391"/>
      <c r="AJ95" s="391"/>
      <c r="AK95" s="391"/>
      <c r="AL95" s="391"/>
      <c r="AM95" s="391"/>
      <c r="AN95" s="391"/>
      <c r="AO95" s="391"/>
      <c r="AP95" s="391"/>
      <c r="AQ95" s="391"/>
      <c r="AR95" s="391"/>
      <c r="AS95" s="391"/>
      <c r="AT95" s="391"/>
      <c r="AU95" s="391"/>
      <c r="AV95" s="391"/>
      <c r="AW95" s="391"/>
      <c r="AX95" s="391"/>
      <c r="AY95" s="391"/>
      <c r="AZ95" s="391"/>
      <c r="BA95" s="391"/>
      <c r="BB95" s="391"/>
      <c r="BC95" s="391"/>
      <c r="BD95" s="391"/>
      <c r="BE95" s="391"/>
      <c r="BF95" s="391"/>
      <c r="BG95" s="24"/>
      <c r="BH95" s="24"/>
      <c r="BI95" s="20"/>
    </row>
    <row r="96" spans="1:61" ht="9" customHeight="1">
      <c r="A96" s="20"/>
      <c r="B96" s="24"/>
      <c r="C96" s="391"/>
      <c r="D96" s="391"/>
      <c r="E96" s="391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1"/>
      <c r="Y96" s="391"/>
      <c r="Z96" s="391"/>
      <c r="AA96" s="391"/>
      <c r="AB96" s="391"/>
      <c r="AC96" s="391"/>
      <c r="AD96" s="391"/>
      <c r="AE96" s="391"/>
      <c r="AF96" s="391"/>
      <c r="AG96" s="391"/>
      <c r="AH96" s="391"/>
      <c r="AI96" s="391"/>
      <c r="AJ96" s="391"/>
      <c r="AK96" s="391"/>
      <c r="AL96" s="391"/>
      <c r="AM96" s="391"/>
      <c r="AN96" s="391"/>
      <c r="AO96" s="391"/>
      <c r="AP96" s="391"/>
      <c r="AQ96" s="391"/>
      <c r="AR96" s="391"/>
      <c r="AS96" s="391"/>
      <c r="AT96" s="391"/>
      <c r="AU96" s="391"/>
      <c r="AV96" s="391"/>
      <c r="AW96" s="391"/>
      <c r="AX96" s="391"/>
      <c r="AY96" s="391"/>
      <c r="AZ96" s="391"/>
      <c r="BA96" s="391"/>
      <c r="BB96" s="391"/>
      <c r="BC96" s="391"/>
      <c r="BD96" s="391"/>
      <c r="BE96" s="391"/>
      <c r="BF96" s="391"/>
      <c r="BG96" s="24"/>
      <c r="BH96" s="24"/>
      <c r="BI96" s="20"/>
    </row>
    <row r="97" spans="1:61" ht="9" customHeight="1">
      <c r="A97" s="20"/>
      <c r="B97" s="24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1"/>
      <c r="AF97" s="391"/>
      <c r="AG97" s="391"/>
      <c r="AH97" s="391"/>
      <c r="AI97" s="391"/>
      <c r="AJ97" s="391"/>
      <c r="AK97" s="391"/>
      <c r="AL97" s="391"/>
      <c r="AM97" s="391"/>
      <c r="AN97" s="391"/>
      <c r="AO97" s="391"/>
      <c r="AP97" s="391"/>
      <c r="AQ97" s="391"/>
      <c r="AR97" s="391"/>
      <c r="AS97" s="391"/>
      <c r="AT97" s="391"/>
      <c r="AU97" s="391"/>
      <c r="AV97" s="391"/>
      <c r="AW97" s="391"/>
      <c r="AX97" s="391"/>
      <c r="AY97" s="391"/>
      <c r="AZ97" s="391"/>
      <c r="BA97" s="391"/>
      <c r="BB97" s="391"/>
      <c r="BC97" s="391"/>
      <c r="BD97" s="391"/>
      <c r="BE97" s="391"/>
      <c r="BF97" s="391"/>
      <c r="BG97" s="24"/>
      <c r="BH97" s="24"/>
      <c r="BI97" s="20"/>
    </row>
    <row r="98" spans="2:60" ht="9" customHeight="1">
      <c r="B98" s="19"/>
      <c r="C98" s="391"/>
      <c r="D98" s="391"/>
      <c r="E98" s="391"/>
      <c r="F98" s="391"/>
      <c r="G98" s="391"/>
      <c r="H98" s="391"/>
      <c r="I98" s="391"/>
      <c r="J98" s="391"/>
      <c r="K98" s="391"/>
      <c r="L98" s="391"/>
      <c r="M98" s="391"/>
      <c r="N98" s="391"/>
      <c r="O98" s="391"/>
      <c r="P98" s="391"/>
      <c r="Q98" s="391"/>
      <c r="R98" s="391"/>
      <c r="S98" s="391"/>
      <c r="T98" s="391"/>
      <c r="U98" s="391"/>
      <c r="V98" s="391"/>
      <c r="W98" s="391"/>
      <c r="X98" s="391"/>
      <c r="Y98" s="391"/>
      <c r="Z98" s="391"/>
      <c r="AA98" s="391"/>
      <c r="AB98" s="391"/>
      <c r="AC98" s="391"/>
      <c r="AD98" s="391"/>
      <c r="AE98" s="391"/>
      <c r="AF98" s="391"/>
      <c r="AG98" s="391"/>
      <c r="AH98" s="391"/>
      <c r="AI98" s="391"/>
      <c r="AJ98" s="391"/>
      <c r="AK98" s="391"/>
      <c r="AL98" s="391"/>
      <c r="AM98" s="391"/>
      <c r="AN98" s="391"/>
      <c r="AO98" s="391"/>
      <c r="AP98" s="391"/>
      <c r="AQ98" s="391"/>
      <c r="AR98" s="391"/>
      <c r="AS98" s="391"/>
      <c r="AT98" s="391"/>
      <c r="AU98" s="391"/>
      <c r="AV98" s="391"/>
      <c r="AW98" s="391"/>
      <c r="AX98" s="391"/>
      <c r="AY98" s="391"/>
      <c r="AZ98" s="391"/>
      <c r="BA98" s="391"/>
      <c r="BB98" s="391"/>
      <c r="BC98" s="391"/>
      <c r="BD98" s="391"/>
      <c r="BE98" s="391"/>
      <c r="BF98" s="391"/>
      <c r="BG98" s="19"/>
      <c r="BH98" s="19"/>
    </row>
    <row r="99" spans="2:60" ht="9" customHeight="1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</row>
    <row r="100" spans="2:60" ht="9" customHeight="1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</row>
  </sheetData>
  <sheetProtection selectLockedCells="1" selectUnlockedCells="1"/>
  <mergeCells count="58">
    <mergeCell ref="C93:BF98"/>
    <mergeCell ref="A60:S61"/>
    <mergeCell ref="T60:AQ61"/>
    <mergeCell ref="AR60:BH61"/>
    <mergeCell ref="B64:BH67"/>
    <mergeCell ref="B71:BH86"/>
    <mergeCell ref="B88:BF91"/>
    <mergeCell ref="A53:BH54"/>
    <mergeCell ref="A56:S57"/>
    <mergeCell ref="T56:AQ57"/>
    <mergeCell ref="AR56:BH57"/>
    <mergeCell ref="A58:S59"/>
    <mergeCell ref="T58:AQ59"/>
    <mergeCell ref="AR58:BH59"/>
    <mergeCell ref="C42:R42"/>
    <mergeCell ref="C43:R44"/>
    <mergeCell ref="AN43:AW44"/>
    <mergeCell ref="AX43:BA44"/>
    <mergeCell ref="U45:V46"/>
    <mergeCell ref="W45:AL46"/>
    <mergeCell ref="AN45:BA46"/>
    <mergeCell ref="W37:AM38"/>
    <mergeCell ref="AN37:BA38"/>
    <mergeCell ref="C38:R39"/>
    <mergeCell ref="U39:V40"/>
    <mergeCell ref="W39:AM40"/>
    <mergeCell ref="AN39:BA40"/>
    <mergeCell ref="C40:R41"/>
    <mergeCell ref="U41:V42"/>
    <mergeCell ref="W41:AL42"/>
    <mergeCell ref="AN41:BA42"/>
    <mergeCell ref="C33:R33"/>
    <mergeCell ref="U33:V34"/>
    <mergeCell ref="W33:AM34"/>
    <mergeCell ref="AN33:BA34"/>
    <mergeCell ref="C34:R35"/>
    <mergeCell ref="U35:V36"/>
    <mergeCell ref="W35:AM36"/>
    <mergeCell ref="AN35:BA36"/>
    <mergeCell ref="C36:R37"/>
    <mergeCell ref="U37:V38"/>
    <mergeCell ref="C24:R26"/>
    <mergeCell ref="U24:BB25"/>
    <mergeCell ref="BC25:BD45"/>
    <mergeCell ref="U26:BB27"/>
    <mergeCell ref="C27:R27"/>
    <mergeCell ref="C28:R32"/>
    <mergeCell ref="AB28:AT28"/>
    <mergeCell ref="U29:V30"/>
    <mergeCell ref="W29:AM30"/>
    <mergeCell ref="AN29:BA30"/>
    <mergeCell ref="B1:BF4"/>
    <mergeCell ref="C6:BF11"/>
    <mergeCell ref="D15:BD15"/>
    <mergeCell ref="B18:BE19"/>
    <mergeCell ref="C21:R22"/>
    <mergeCell ref="U22:BC23"/>
    <mergeCell ref="C23:R23"/>
  </mergeCells>
  <hyperlinks>
    <hyperlink ref="U24" r:id="rId1" display="botanik@botanik.name"/>
    <hyperlink ref="AB28" r:id="rId2" display="www.botanik.name"/>
    <hyperlink ref="W33" location="Лилии!Август.K18" display="Лилии.КолорЛайн"/>
    <hyperlink ref="W35" location="ОСЕНЬ 2014!A1" display="ОСЕНЬ 2014"/>
    <hyperlink ref="W37" location="ИРИСЫ 2014!A1" display="ИРИСЫ 2014"/>
    <hyperlink ref="W39" location="HBM 2013!I29" display="HBM 2014"/>
  </hyperlinks>
  <printOptions/>
  <pageMargins left="0.4722222222222222" right="0.19652777777777777" top="0.7875" bottom="0.27569444444444446" header="0.27569444444444446" footer="0.5118055555555555"/>
  <pageSetup horizontalDpi="300" verticalDpi="300" orientation="portrait" paperSize="9" scale="88" r:id="rId3"/>
  <headerFooter alignWithMargins="0">
    <oddHeader>&amp;LООО Колорлайн ТД (КОЛОРЛАЙН TM)
г. Москва&amp;Rтел. (495) 935-86-42, 974-88-36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C272"/>
  <sheetViews>
    <sheetView view="pageBreakPreview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N35" sqref="N35"/>
    </sheetView>
  </sheetViews>
  <sheetFormatPr defaultColWidth="9.00390625" defaultRowHeight="12.75" outlineLevelCol="1"/>
  <cols>
    <col min="1" max="1" width="0" style="50" hidden="1" customWidth="1"/>
    <col min="2" max="2" width="6.875" style="50" customWidth="1"/>
    <col min="3" max="4" width="0" style="51" hidden="1" customWidth="1"/>
    <col min="5" max="5" width="18.625" style="52" customWidth="1"/>
    <col min="6" max="6" width="18.00390625" style="53" customWidth="1"/>
    <col min="7" max="8" width="6.25390625" style="54" customWidth="1" outlineLevel="1"/>
    <col min="9" max="9" width="34.875" style="55" customWidth="1"/>
    <col min="10" max="10" width="4.25390625" style="56" customWidth="1"/>
    <col min="11" max="11" width="5.00390625" style="57" customWidth="1"/>
    <col min="12" max="12" width="8.00390625" style="58" customWidth="1"/>
    <col min="13" max="13" width="10.00390625" style="55" customWidth="1"/>
    <col min="14" max="14" width="9.625" style="59" customWidth="1"/>
    <col min="15" max="15" width="9.25390625" style="54" customWidth="1" outlineLevel="1"/>
    <col min="16" max="16" width="13.125" style="60" customWidth="1"/>
    <col min="17" max="17" width="6.125" style="53" customWidth="1"/>
    <col min="18" max="18" width="7.375" style="61" customWidth="1"/>
    <col min="19" max="16384" width="9.125" style="60" customWidth="1"/>
  </cols>
  <sheetData>
    <row r="1" spans="2:29" ht="11.25" customHeight="1">
      <c r="B1" s="62"/>
      <c r="C1" s="63"/>
      <c r="D1" s="64"/>
      <c r="E1" s="425" t="s">
        <v>45</v>
      </c>
      <c r="F1" s="425"/>
      <c r="G1" s="425"/>
      <c r="H1" s="425"/>
      <c r="I1" s="426" t="s">
        <v>46</v>
      </c>
      <c r="J1" s="66"/>
      <c r="K1" s="67"/>
      <c r="L1" s="427" t="s">
        <v>47</v>
      </c>
      <c r="M1" s="427"/>
      <c r="N1" s="427"/>
      <c r="O1" s="68"/>
      <c r="P1" s="69"/>
      <c r="Q1" s="65"/>
      <c r="U1" s="69"/>
      <c r="V1" s="69"/>
      <c r="W1" s="69"/>
      <c r="X1" s="69"/>
      <c r="Y1" s="69"/>
      <c r="Z1" s="69"/>
      <c r="AA1" s="69"/>
      <c r="AB1" s="69"/>
      <c r="AC1" s="69"/>
    </row>
    <row r="2" spans="1:29" ht="6" customHeight="1">
      <c r="A2" s="62"/>
      <c r="B2" s="62"/>
      <c r="C2" s="70"/>
      <c r="D2" s="64"/>
      <c r="E2" s="425"/>
      <c r="F2" s="425"/>
      <c r="G2" s="425"/>
      <c r="H2" s="425"/>
      <c r="I2" s="426"/>
      <c r="J2" s="66"/>
      <c r="K2" s="67"/>
      <c r="L2" s="428">
        <f>'ЗАКАЗ-ФОРМА'!C24</f>
        <v>0</v>
      </c>
      <c r="M2" s="428"/>
      <c r="N2" s="428"/>
      <c r="O2" s="70"/>
      <c r="P2" s="70"/>
      <c r="Q2" s="65"/>
      <c r="R2" s="70"/>
      <c r="Y2" s="69"/>
      <c r="Z2" s="69"/>
      <c r="AA2" s="69"/>
      <c r="AB2" s="69"/>
      <c r="AC2" s="69"/>
    </row>
    <row r="3" spans="1:29" ht="4.5" customHeight="1">
      <c r="A3" s="62"/>
      <c r="B3" s="62"/>
      <c r="C3" s="70"/>
      <c r="D3" s="64"/>
      <c r="E3" s="425"/>
      <c r="F3" s="425"/>
      <c r="G3" s="425"/>
      <c r="H3" s="425"/>
      <c r="I3" s="429" t="s">
        <v>48</v>
      </c>
      <c r="J3" s="66"/>
      <c r="K3" s="67"/>
      <c r="L3" s="428"/>
      <c r="M3" s="428"/>
      <c r="N3" s="428"/>
      <c r="O3" s="70"/>
      <c r="P3" s="70"/>
      <c r="Q3" s="65"/>
      <c r="R3" s="70"/>
      <c r="Y3" s="69"/>
      <c r="Z3" s="69"/>
      <c r="AA3" s="69"/>
      <c r="AB3" s="69"/>
      <c r="AC3" s="69"/>
    </row>
    <row r="4" spans="1:18" ht="3.75" customHeight="1">
      <c r="A4" s="62"/>
      <c r="B4" s="62"/>
      <c r="C4" s="70"/>
      <c r="D4" s="64"/>
      <c r="E4" s="425"/>
      <c r="F4" s="425"/>
      <c r="G4" s="425"/>
      <c r="H4" s="425"/>
      <c r="I4" s="429"/>
      <c r="J4" s="66"/>
      <c r="K4" s="71"/>
      <c r="L4" s="428"/>
      <c r="M4" s="428"/>
      <c r="N4" s="428"/>
      <c r="O4" s="70"/>
      <c r="P4" s="430" t="s">
        <v>49</v>
      </c>
      <c r="Q4" s="430"/>
      <c r="R4" s="430"/>
    </row>
    <row r="5" spans="1:18" ht="10.5" customHeight="1">
      <c r="A5" s="62"/>
      <c r="B5" s="62"/>
      <c r="C5" s="70"/>
      <c r="D5" s="64"/>
      <c r="E5" s="425"/>
      <c r="F5" s="425"/>
      <c r="G5" s="425"/>
      <c r="H5" s="425"/>
      <c r="I5" s="429"/>
      <c r="J5" s="66"/>
      <c r="K5" s="72"/>
      <c r="L5" s="431" t="s">
        <v>50</v>
      </c>
      <c r="M5" s="431"/>
      <c r="N5" s="431"/>
      <c r="O5" s="70"/>
      <c r="P5" s="430"/>
      <c r="Q5" s="430"/>
      <c r="R5" s="430"/>
    </row>
    <row r="6" spans="1:18" ht="3.75" customHeight="1">
      <c r="A6" s="73"/>
      <c r="B6" s="74"/>
      <c r="C6" s="70"/>
      <c r="D6" s="64"/>
      <c r="E6" s="75"/>
      <c r="F6" s="76"/>
      <c r="G6" s="70"/>
      <c r="H6" s="70"/>
      <c r="I6" s="77"/>
      <c r="J6" s="78"/>
      <c r="K6" s="72"/>
      <c r="L6" s="432">
        <f>SUM(O18:O272)</f>
        <v>0</v>
      </c>
      <c r="M6" s="432"/>
      <c r="N6" s="432"/>
      <c r="O6" s="70"/>
      <c r="P6" s="430"/>
      <c r="Q6" s="430"/>
      <c r="R6" s="430"/>
    </row>
    <row r="7" spans="1:18" ht="16.5" customHeight="1">
      <c r="A7" s="73"/>
      <c r="B7" s="74"/>
      <c r="C7" s="70"/>
      <c r="D7" s="64"/>
      <c r="E7" s="433" t="s">
        <v>51</v>
      </c>
      <c r="F7" s="433"/>
      <c r="G7" s="433"/>
      <c r="H7" s="433"/>
      <c r="I7" s="433"/>
      <c r="J7" s="78"/>
      <c r="K7" s="79" t="s">
        <v>52</v>
      </c>
      <c r="L7" s="432"/>
      <c r="M7" s="432"/>
      <c r="N7" s="432"/>
      <c r="O7" s="70"/>
      <c r="P7" s="430"/>
      <c r="Q7" s="430"/>
      <c r="R7" s="430"/>
    </row>
    <row r="8" spans="1:18" ht="5.25" customHeight="1">
      <c r="A8" s="73"/>
      <c r="B8" s="74"/>
      <c r="C8" s="70"/>
      <c r="D8" s="64"/>
      <c r="E8" s="80"/>
      <c r="F8" s="80"/>
      <c r="G8" s="70"/>
      <c r="H8" s="70"/>
      <c r="I8" s="80"/>
      <c r="J8" s="81"/>
      <c r="K8" s="79"/>
      <c r="L8" s="82"/>
      <c r="M8" s="82"/>
      <c r="N8" s="82"/>
      <c r="O8" s="70"/>
      <c r="P8" s="430"/>
      <c r="Q8" s="430"/>
      <c r="R8" s="430"/>
    </row>
    <row r="9" spans="1:18" ht="3.75" customHeight="1">
      <c r="A9" s="73"/>
      <c r="B9" s="74"/>
      <c r="C9" s="70"/>
      <c r="D9" s="64"/>
      <c r="E9" s="80"/>
      <c r="F9" s="80"/>
      <c r="G9" s="70"/>
      <c r="H9" s="70"/>
      <c r="I9" s="80"/>
      <c r="J9" s="81"/>
      <c r="K9" s="79"/>
      <c r="L9" s="83"/>
      <c r="M9" s="434">
        <f>SUM(N18:N272)</f>
        <v>0</v>
      </c>
      <c r="N9" s="434"/>
      <c r="O9" s="70"/>
      <c r="P9" s="430"/>
      <c r="Q9" s="430"/>
      <c r="R9" s="430"/>
    </row>
    <row r="10" spans="1:18" ht="16.5" customHeight="1">
      <c r="A10" s="84"/>
      <c r="B10" s="85"/>
      <c r="C10" s="70"/>
      <c r="D10" s="64"/>
      <c r="E10" s="435" t="s">
        <v>53</v>
      </c>
      <c r="F10" s="435"/>
      <c r="G10" s="435"/>
      <c r="H10" s="435"/>
      <c r="I10" s="435"/>
      <c r="J10" s="435"/>
      <c r="K10" s="435"/>
      <c r="L10" s="86" t="s">
        <v>54</v>
      </c>
      <c r="M10" s="434"/>
      <c r="N10" s="434"/>
      <c r="O10" s="70"/>
      <c r="P10" s="430"/>
      <c r="Q10" s="430"/>
      <c r="R10" s="430"/>
    </row>
    <row r="11" spans="1:17" ht="21" customHeight="1">
      <c r="A11" s="87"/>
      <c r="B11" s="87"/>
      <c r="C11" s="64"/>
      <c r="D11" s="64"/>
      <c r="E11" s="435"/>
      <c r="F11" s="435"/>
      <c r="G11" s="435"/>
      <c r="H11" s="435"/>
      <c r="I11" s="435"/>
      <c r="J11" s="435"/>
      <c r="K11" s="435"/>
      <c r="L11" s="88"/>
      <c r="M11" s="89"/>
      <c r="N11" s="90"/>
      <c r="O11" s="68"/>
      <c r="Q11" s="91"/>
    </row>
    <row r="12" spans="1:17" ht="13.5" customHeight="1">
      <c r="A12" s="92"/>
      <c r="B12" s="74"/>
      <c r="C12" s="64"/>
      <c r="D12" s="64"/>
      <c r="E12" s="93" t="s">
        <v>55</v>
      </c>
      <c r="F12" s="93"/>
      <c r="G12" s="68"/>
      <c r="H12" s="68"/>
      <c r="I12" s="93"/>
      <c r="J12" s="93"/>
      <c r="K12" s="93"/>
      <c r="L12" s="94"/>
      <c r="M12" s="95"/>
      <c r="N12" s="96"/>
      <c r="O12" s="68"/>
      <c r="Q12" s="93"/>
    </row>
    <row r="13" spans="1:18" ht="9.75" customHeight="1">
      <c r="A13" s="436" t="s">
        <v>56</v>
      </c>
      <c r="B13" s="436" t="s">
        <v>57</v>
      </c>
      <c r="C13" s="436"/>
      <c r="D13" s="436"/>
      <c r="E13" s="437" t="s">
        <v>58</v>
      </c>
      <c r="F13" s="437"/>
      <c r="G13" s="438" t="s">
        <v>59</v>
      </c>
      <c r="H13" s="438"/>
      <c r="I13" s="439" t="s">
        <v>60</v>
      </c>
      <c r="J13" s="440" t="s">
        <v>61</v>
      </c>
      <c r="K13" s="441" t="s">
        <v>62</v>
      </c>
      <c r="L13" s="442" t="s">
        <v>63</v>
      </c>
      <c r="M13" s="442"/>
      <c r="N13" s="442"/>
      <c r="O13" s="443" t="s">
        <v>64</v>
      </c>
      <c r="P13" s="438" t="s">
        <v>65</v>
      </c>
      <c r="Q13" s="444" t="s">
        <v>66</v>
      </c>
      <c r="R13" s="445" t="s">
        <v>67</v>
      </c>
    </row>
    <row r="14" spans="1:18" ht="12" customHeight="1">
      <c r="A14" s="436"/>
      <c r="B14" s="436"/>
      <c r="C14" s="436"/>
      <c r="D14" s="436"/>
      <c r="E14" s="437"/>
      <c r="F14" s="437"/>
      <c r="G14" s="438"/>
      <c r="H14" s="438"/>
      <c r="I14" s="439"/>
      <c r="J14" s="440"/>
      <c r="K14" s="441"/>
      <c r="L14" s="446" t="s">
        <v>68</v>
      </c>
      <c r="M14" s="446"/>
      <c r="N14" s="446"/>
      <c r="O14" s="443"/>
      <c r="P14" s="438"/>
      <c r="Q14" s="444"/>
      <c r="R14" s="445"/>
    </row>
    <row r="15" spans="1:18" ht="21.75" customHeight="1">
      <c r="A15" s="436"/>
      <c r="B15" s="436"/>
      <c r="C15" s="436"/>
      <c r="D15" s="436"/>
      <c r="E15" s="437"/>
      <c r="F15" s="437"/>
      <c r="G15" s="438"/>
      <c r="H15" s="438"/>
      <c r="I15" s="439"/>
      <c r="J15" s="440"/>
      <c r="K15" s="441"/>
      <c r="L15" s="99" t="s">
        <v>69</v>
      </c>
      <c r="M15" s="99" t="s">
        <v>70</v>
      </c>
      <c r="N15" s="100" t="s">
        <v>71</v>
      </c>
      <c r="O15" s="443"/>
      <c r="P15" s="438"/>
      <c r="Q15" s="444"/>
      <c r="R15" s="445"/>
    </row>
    <row r="16" spans="1:18" s="111" customFormat="1" ht="17.25" customHeight="1">
      <c r="A16" s="101"/>
      <c r="B16" s="102"/>
      <c r="C16" s="102"/>
      <c r="D16" s="102"/>
      <c r="E16" s="103" t="s">
        <v>72</v>
      </c>
      <c r="F16" s="101"/>
      <c r="G16" s="101"/>
      <c r="H16" s="101"/>
      <c r="I16" s="101"/>
      <c r="J16" s="104"/>
      <c r="K16" s="104"/>
      <c r="L16" s="105"/>
      <c r="M16" s="105"/>
      <c r="N16" s="106"/>
      <c r="O16" s="107"/>
      <c r="P16" s="108"/>
      <c r="Q16" s="109"/>
      <c r="R16" s="110"/>
    </row>
    <row r="17" spans="1:18" ht="13.5" customHeight="1">
      <c r="A17" s="112">
        <v>1</v>
      </c>
      <c r="B17" s="113"/>
      <c r="C17" s="113"/>
      <c r="D17" s="113"/>
      <c r="E17" s="114" t="s">
        <v>73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116"/>
      <c r="Q17" s="116"/>
      <c r="R17" s="117"/>
    </row>
    <row r="18" spans="1:18" ht="22.5">
      <c r="A18" s="112">
        <v>3</v>
      </c>
      <c r="B18" s="118">
        <v>4438</v>
      </c>
      <c r="C18" s="119" t="s">
        <v>74</v>
      </c>
      <c r="D18" s="119"/>
      <c r="E18" s="120" t="s">
        <v>75</v>
      </c>
      <c r="F18" s="121" t="s">
        <v>76</v>
      </c>
      <c r="G18" s="122" t="str">
        <f aca="true" t="shared" si="0" ref="G18:G26">HYPERLINK("http://www.gardenbulbs.ru/images/summer_CL/Lilium/"&amp;C18&amp;".jpg","фото1")</f>
        <v>фото1</v>
      </c>
      <c r="H18" s="123">
        <f aca="true" t="shared" si="1" ref="H18:H26">IF(D18&gt;0,HYPERLINK("http://www.gardenbulbs.ru/images/summer_CL/Lilium/"&amp;D18&amp;".jpg","фото2"),"")</f>
      </c>
      <c r="I18" s="124" t="s">
        <v>77</v>
      </c>
      <c r="J18" s="125">
        <v>90</v>
      </c>
      <c r="K18" s="126" t="s">
        <v>78</v>
      </c>
      <c r="L18" s="127">
        <v>10</v>
      </c>
      <c r="M18" s="128">
        <v>202.4</v>
      </c>
      <c r="N18" s="129"/>
      <c r="O18" s="130">
        <f aca="true" t="shared" si="2" ref="O18:O26">IF(ISERROR(M18*N18),0,M18*N18)</f>
        <v>0</v>
      </c>
      <c r="P18" s="131" t="s">
        <v>79</v>
      </c>
      <c r="Q18" s="132" t="s">
        <v>80</v>
      </c>
      <c r="R18" s="133">
        <f aca="true" t="shared" si="3" ref="R18:R26">M18/L18</f>
        <v>20.240000000000002</v>
      </c>
    </row>
    <row r="19" spans="1:18" ht="15.75">
      <c r="A19" s="112">
        <v>8</v>
      </c>
      <c r="B19" s="118">
        <v>7157</v>
      </c>
      <c r="C19" s="119" t="s">
        <v>81</v>
      </c>
      <c r="D19" s="119"/>
      <c r="E19" s="134" t="s">
        <v>82</v>
      </c>
      <c r="F19" s="121" t="s">
        <v>83</v>
      </c>
      <c r="G19" s="122" t="str">
        <f t="shared" si="0"/>
        <v>фото1</v>
      </c>
      <c r="H19" s="123">
        <f t="shared" si="1"/>
      </c>
      <c r="I19" s="124" t="s">
        <v>84</v>
      </c>
      <c r="J19" s="125">
        <v>100</v>
      </c>
      <c r="K19" s="126" t="s">
        <v>78</v>
      </c>
      <c r="L19" s="127">
        <v>10</v>
      </c>
      <c r="M19" s="128">
        <v>219.6</v>
      </c>
      <c r="N19" s="129"/>
      <c r="O19" s="130">
        <f t="shared" si="2"/>
        <v>0</v>
      </c>
      <c r="P19" s="131" t="s">
        <v>85</v>
      </c>
      <c r="Q19" s="132" t="s">
        <v>80</v>
      </c>
      <c r="R19" s="133">
        <f t="shared" si="3"/>
        <v>21.96</v>
      </c>
    </row>
    <row r="20" spans="1:18" ht="22.5">
      <c r="A20" s="112">
        <v>9</v>
      </c>
      <c r="B20" s="118">
        <v>170</v>
      </c>
      <c r="C20" s="119" t="s">
        <v>86</v>
      </c>
      <c r="D20" s="119"/>
      <c r="E20" s="120" t="s">
        <v>87</v>
      </c>
      <c r="F20" s="120" t="s">
        <v>88</v>
      </c>
      <c r="G20" s="122" t="str">
        <f t="shared" si="0"/>
        <v>фото1</v>
      </c>
      <c r="H20" s="123">
        <f t="shared" si="1"/>
      </c>
      <c r="I20" s="124" t="s">
        <v>89</v>
      </c>
      <c r="J20" s="125">
        <v>90</v>
      </c>
      <c r="K20" s="126" t="s">
        <v>78</v>
      </c>
      <c r="L20" s="135">
        <v>5</v>
      </c>
      <c r="M20" s="128">
        <v>149.4</v>
      </c>
      <c r="N20" s="129"/>
      <c r="O20" s="130">
        <f t="shared" si="2"/>
        <v>0</v>
      </c>
      <c r="P20" s="131" t="s">
        <v>90</v>
      </c>
      <c r="Q20" s="132"/>
      <c r="R20" s="133">
        <f t="shared" si="3"/>
        <v>29.880000000000003</v>
      </c>
    </row>
    <row r="21" spans="1:18" ht="22.5">
      <c r="A21" s="112">
        <v>10</v>
      </c>
      <c r="B21" s="118">
        <v>4440</v>
      </c>
      <c r="C21" s="119" t="s">
        <v>91</v>
      </c>
      <c r="D21" s="119"/>
      <c r="E21" s="120" t="s">
        <v>92</v>
      </c>
      <c r="F21" s="121" t="s">
        <v>93</v>
      </c>
      <c r="G21" s="122" t="str">
        <f t="shared" si="0"/>
        <v>фото1</v>
      </c>
      <c r="H21" s="123">
        <f t="shared" si="1"/>
      </c>
      <c r="I21" s="124" t="s">
        <v>94</v>
      </c>
      <c r="J21" s="125">
        <v>100</v>
      </c>
      <c r="K21" s="126" t="s">
        <v>78</v>
      </c>
      <c r="L21" s="127">
        <v>10</v>
      </c>
      <c r="M21" s="128">
        <v>287.4</v>
      </c>
      <c r="N21" s="129"/>
      <c r="O21" s="130">
        <f t="shared" si="2"/>
        <v>0</v>
      </c>
      <c r="P21" s="131" t="s">
        <v>95</v>
      </c>
      <c r="Q21" s="132" t="s">
        <v>80</v>
      </c>
      <c r="R21" s="133">
        <f t="shared" si="3"/>
        <v>28.74</v>
      </c>
    </row>
    <row r="22" spans="1:18" ht="22.5">
      <c r="A22" s="112">
        <v>11</v>
      </c>
      <c r="B22" s="118">
        <v>3055</v>
      </c>
      <c r="C22" s="119" t="s">
        <v>96</v>
      </c>
      <c r="D22" s="119"/>
      <c r="E22" s="120" t="s">
        <v>97</v>
      </c>
      <c r="F22" s="120" t="s">
        <v>98</v>
      </c>
      <c r="G22" s="122" t="str">
        <f t="shared" si="0"/>
        <v>фото1</v>
      </c>
      <c r="H22" s="123">
        <f t="shared" si="1"/>
      </c>
      <c r="I22" s="136" t="s">
        <v>99</v>
      </c>
      <c r="J22" s="137">
        <v>100</v>
      </c>
      <c r="K22" s="126" t="s">
        <v>78</v>
      </c>
      <c r="L22" s="127">
        <v>10</v>
      </c>
      <c r="M22" s="128">
        <v>196.2</v>
      </c>
      <c r="N22" s="129"/>
      <c r="O22" s="130">
        <f t="shared" si="2"/>
        <v>0</v>
      </c>
      <c r="P22" s="131" t="s">
        <v>100</v>
      </c>
      <c r="Q22" s="138"/>
      <c r="R22" s="133">
        <f t="shared" si="3"/>
        <v>19.619999999999997</v>
      </c>
    </row>
    <row r="23" spans="1:18" ht="22.5">
      <c r="A23" s="112">
        <v>17</v>
      </c>
      <c r="B23" s="118">
        <v>4439</v>
      </c>
      <c r="C23" s="119" t="s">
        <v>101</v>
      </c>
      <c r="D23" s="119"/>
      <c r="E23" s="120" t="s">
        <v>102</v>
      </c>
      <c r="F23" s="120" t="s">
        <v>103</v>
      </c>
      <c r="G23" s="122" t="str">
        <f t="shared" si="0"/>
        <v>фото1</v>
      </c>
      <c r="H23" s="123">
        <f t="shared" si="1"/>
      </c>
      <c r="I23" s="124" t="s">
        <v>104</v>
      </c>
      <c r="J23" s="125">
        <v>100</v>
      </c>
      <c r="K23" s="126" t="s">
        <v>78</v>
      </c>
      <c r="L23" s="127">
        <v>10</v>
      </c>
      <c r="M23" s="128">
        <v>287.4</v>
      </c>
      <c r="N23" s="129"/>
      <c r="O23" s="130">
        <f t="shared" si="2"/>
        <v>0</v>
      </c>
      <c r="P23" s="131" t="s">
        <v>105</v>
      </c>
      <c r="Q23" s="132" t="s">
        <v>80</v>
      </c>
      <c r="R23" s="133">
        <f t="shared" si="3"/>
        <v>28.74</v>
      </c>
    </row>
    <row r="24" spans="1:18" ht="22.5">
      <c r="A24" s="112">
        <v>21</v>
      </c>
      <c r="B24" s="118">
        <v>4442</v>
      </c>
      <c r="C24" s="119" t="s">
        <v>106</v>
      </c>
      <c r="D24" s="119"/>
      <c r="E24" s="120" t="s">
        <v>107</v>
      </c>
      <c r="F24" s="121" t="s">
        <v>108</v>
      </c>
      <c r="G24" s="122" t="str">
        <f t="shared" si="0"/>
        <v>фото1</v>
      </c>
      <c r="H24" s="123">
        <f t="shared" si="1"/>
      </c>
      <c r="I24" s="124" t="s">
        <v>109</v>
      </c>
      <c r="J24" s="125">
        <v>100</v>
      </c>
      <c r="K24" s="126" t="s">
        <v>78</v>
      </c>
      <c r="L24" s="127">
        <v>10</v>
      </c>
      <c r="M24" s="128">
        <v>233.2</v>
      </c>
      <c r="N24" s="129"/>
      <c r="O24" s="130">
        <f t="shared" si="2"/>
        <v>0</v>
      </c>
      <c r="P24" s="131" t="s">
        <v>110</v>
      </c>
      <c r="Q24" s="132" t="s">
        <v>111</v>
      </c>
      <c r="R24" s="133">
        <f t="shared" si="3"/>
        <v>23.32</v>
      </c>
    </row>
    <row r="25" spans="1:18" ht="22.5">
      <c r="A25" s="112">
        <v>22</v>
      </c>
      <c r="B25" s="118">
        <v>497</v>
      </c>
      <c r="C25" s="139" t="s">
        <v>112</v>
      </c>
      <c r="D25" s="119"/>
      <c r="E25" s="120" t="s">
        <v>113</v>
      </c>
      <c r="F25" s="120" t="s">
        <v>114</v>
      </c>
      <c r="G25" s="122" t="str">
        <f t="shared" si="0"/>
        <v>фото1</v>
      </c>
      <c r="H25" s="123">
        <f t="shared" si="1"/>
      </c>
      <c r="I25" s="140" t="s">
        <v>115</v>
      </c>
      <c r="J25" s="125">
        <v>110</v>
      </c>
      <c r="K25" s="126" t="s">
        <v>78</v>
      </c>
      <c r="L25" s="127">
        <v>10</v>
      </c>
      <c r="M25" s="128">
        <v>196.2</v>
      </c>
      <c r="N25" s="129"/>
      <c r="O25" s="130">
        <f t="shared" si="2"/>
        <v>0</v>
      </c>
      <c r="P25" s="131" t="s">
        <v>116</v>
      </c>
      <c r="Q25" s="138"/>
      <c r="R25" s="133">
        <f t="shared" si="3"/>
        <v>19.619999999999997</v>
      </c>
    </row>
    <row r="26" spans="1:18" ht="22.5">
      <c r="A26" s="112">
        <v>23</v>
      </c>
      <c r="B26" s="118">
        <v>3016</v>
      </c>
      <c r="C26" s="119" t="s">
        <v>117</v>
      </c>
      <c r="D26" s="119"/>
      <c r="E26" s="120" t="s">
        <v>118</v>
      </c>
      <c r="F26" s="120" t="s">
        <v>119</v>
      </c>
      <c r="G26" s="122" t="str">
        <f t="shared" si="0"/>
        <v>фото1</v>
      </c>
      <c r="H26" s="123">
        <f t="shared" si="1"/>
      </c>
      <c r="I26" s="124" t="s">
        <v>120</v>
      </c>
      <c r="J26" s="125">
        <v>90</v>
      </c>
      <c r="K26" s="126" t="s">
        <v>78</v>
      </c>
      <c r="L26" s="141">
        <v>10</v>
      </c>
      <c r="M26" s="128">
        <v>196.2</v>
      </c>
      <c r="N26" s="129"/>
      <c r="O26" s="130">
        <f t="shared" si="2"/>
        <v>0</v>
      </c>
      <c r="P26" s="131" t="s">
        <v>121</v>
      </c>
      <c r="Q26" s="132"/>
      <c r="R26" s="133">
        <f t="shared" si="3"/>
        <v>19.619999999999997</v>
      </c>
    </row>
    <row r="27" spans="1:18" ht="12.75" customHeight="1">
      <c r="A27" s="112">
        <v>24</v>
      </c>
      <c r="B27" s="142"/>
      <c r="C27" s="143"/>
      <c r="D27" s="143"/>
      <c r="E27" s="114" t="s">
        <v>122</v>
      </c>
      <c r="F27" s="114"/>
      <c r="G27" s="114"/>
      <c r="H27" s="114"/>
      <c r="I27" s="114"/>
      <c r="J27" s="114"/>
      <c r="K27" s="114"/>
      <c r="L27" s="114"/>
      <c r="M27" s="114"/>
      <c r="N27" s="144"/>
      <c r="O27" s="115"/>
      <c r="P27" s="116"/>
      <c r="Q27" s="116"/>
      <c r="R27" s="117"/>
    </row>
    <row r="28" spans="1:18" ht="22.5">
      <c r="A28" s="112">
        <v>28</v>
      </c>
      <c r="B28" s="118">
        <v>177</v>
      </c>
      <c r="C28" s="119" t="s">
        <v>123</v>
      </c>
      <c r="D28" s="119"/>
      <c r="E28" s="120" t="s">
        <v>124</v>
      </c>
      <c r="F28" s="120" t="s">
        <v>125</v>
      </c>
      <c r="G28" s="122" t="str">
        <f>HYPERLINK("http://www.gardenbulbs.ru/images/summer_CL/Lilium/"&amp;C28&amp;".jpg","фото1")</f>
        <v>фото1</v>
      </c>
      <c r="H28" s="123">
        <f>IF(D28&gt;0,HYPERLINK("http://www.gardenbulbs.ru/images/summer_CL/Lilium/"&amp;D28&amp;".jpg","фото2"),"")</f>
      </c>
      <c r="I28" s="140" t="s">
        <v>126</v>
      </c>
      <c r="J28" s="125">
        <v>45</v>
      </c>
      <c r="K28" s="126" t="s">
        <v>127</v>
      </c>
      <c r="L28" s="135">
        <v>10</v>
      </c>
      <c r="M28" s="128">
        <v>208.6</v>
      </c>
      <c r="N28" s="129"/>
      <c r="O28" s="130">
        <f>IF(ISERROR(M28*N28),0,M28*N28)</f>
        <v>0</v>
      </c>
      <c r="P28" s="131" t="s">
        <v>128</v>
      </c>
      <c r="Q28" s="132"/>
      <c r="R28" s="133">
        <f>M28/L28</f>
        <v>20.86</v>
      </c>
    </row>
    <row r="29" spans="1:18" ht="22.5">
      <c r="A29" s="112">
        <v>34</v>
      </c>
      <c r="B29" s="118">
        <v>3743</v>
      </c>
      <c r="C29" s="119" t="s">
        <v>129</v>
      </c>
      <c r="D29" s="119"/>
      <c r="E29" s="120" t="s">
        <v>130</v>
      </c>
      <c r="F29" s="120" t="s">
        <v>131</v>
      </c>
      <c r="G29" s="122" t="str">
        <f>HYPERLINK("http://www.gardenbulbs.ru/images/summer_CL/Lilium/"&amp;C29&amp;".jpg","фото1")</f>
        <v>фото1</v>
      </c>
      <c r="H29" s="123">
        <f>IF(D29&gt;0,HYPERLINK("http://www.gardenbulbs.ru/images/summer_CL/Lilium/"&amp;D29&amp;".jpg","фото2"),"")</f>
      </c>
      <c r="I29" s="140" t="s">
        <v>132</v>
      </c>
      <c r="J29" s="125">
        <v>45</v>
      </c>
      <c r="K29" s="126" t="s">
        <v>127</v>
      </c>
      <c r="L29" s="127">
        <v>5</v>
      </c>
      <c r="M29" s="128">
        <v>110</v>
      </c>
      <c r="N29" s="129"/>
      <c r="O29" s="130">
        <f>IF(ISERROR(M29*N29),0,M29*N29)</f>
        <v>0</v>
      </c>
      <c r="P29" s="131" t="s">
        <v>133</v>
      </c>
      <c r="Q29" s="132"/>
      <c r="R29" s="133">
        <f>M29/L29</f>
        <v>22</v>
      </c>
    </row>
    <row r="30" spans="1:18" ht="15.75">
      <c r="A30" s="112">
        <v>39</v>
      </c>
      <c r="B30" s="118">
        <v>7205</v>
      </c>
      <c r="C30" s="119" t="s">
        <v>134</v>
      </c>
      <c r="D30" s="119"/>
      <c r="E30" s="134" t="s">
        <v>135</v>
      </c>
      <c r="F30" s="121" t="s">
        <v>136</v>
      </c>
      <c r="G30" s="122" t="str">
        <f>HYPERLINK("http://www.gardenbulbs.ru/images/summer_CL/Lilium/"&amp;C30&amp;".jpg","фото1")</f>
        <v>фото1</v>
      </c>
      <c r="H30" s="123">
        <f>IF(D30&gt;0,HYPERLINK("http://www.gardenbulbs.ru/images/summer_CL/Lilium/"&amp;D30&amp;".jpg","фото2"),"")</f>
      </c>
      <c r="I30" s="124" t="s">
        <v>137</v>
      </c>
      <c r="J30" s="125">
        <v>45</v>
      </c>
      <c r="K30" s="126" t="s">
        <v>127</v>
      </c>
      <c r="L30" s="135">
        <v>10</v>
      </c>
      <c r="M30" s="128">
        <v>208.6</v>
      </c>
      <c r="N30" s="129"/>
      <c r="O30" s="130">
        <f>IF(ISERROR(M30*N30),0,M30*N30)</f>
        <v>0</v>
      </c>
      <c r="P30" s="131" t="s">
        <v>138</v>
      </c>
      <c r="Q30" s="132" t="s">
        <v>80</v>
      </c>
      <c r="R30" s="133">
        <f>M30/L30</f>
        <v>20.86</v>
      </c>
    </row>
    <row r="31" spans="1:18" ht="22.5">
      <c r="A31" s="112">
        <v>41</v>
      </c>
      <c r="B31" s="118">
        <v>260</v>
      </c>
      <c r="C31" s="119" t="s">
        <v>139</v>
      </c>
      <c r="D31" s="119"/>
      <c r="E31" s="120" t="s">
        <v>140</v>
      </c>
      <c r="F31" s="120" t="s">
        <v>141</v>
      </c>
      <c r="G31" s="122" t="str">
        <f>HYPERLINK("http://www.gardenbulbs.ru/images/summer_CL/Lilium/"&amp;C31&amp;".jpg","фото1")</f>
        <v>фото1</v>
      </c>
      <c r="H31" s="123">
        <f>IF(D31&gt;0,HYPERLINK("http://www.gardenbulbs.ru/images/summer_CL/Lilium/"&amp;D31&amp;".jpg","фото2"),"")</f>
      </c>
      <c r="I31" s="140" t="s">
        <v>142</v>
      </c>
      <c r="J31" s="125">
        <v>45</v>
      </c>
      <c r="K31" s="126" t="s">
        <v>127</v>
      </c>
      <c r="L31" s="127">
        <v>5</v>
      </c>
      <c r="M31" s="128">
        <v>110</v>
      </c>
      <c r="N31" s="129"/>
      <c r="O31" s="130">
        <f>IF(ISERROR(M31*N31),0,M31*N31)</f>
        <v>0</v>
      </c>
      <c r="P31" s="131" t="s">
        <v>143</v>
      </c>
      <c r="Q31" s="132"/>
      <c r="R31" s="133">
        <f>M31/L31</f>
        <v>22</v>
      </c>
    </row>
    <row r="32" spans="1:18" ht="12.75" customHeight="1">
      <c r="A32" s="112">
        <v>43</v>
      </c>
      <c r="B32" s="142"/>
      <c r="C32" s="143"/>
      <c r="D32" s="143"/>
      <c r="E32" s="114" t="s">
        <v>144</v>
      </c>
      <c r="F32" s="114"/>
      <c r="G32" s="114"/>
      <c r="H32" s="114"/>
      <c r="I32" s="114"/>
      <c r="J32" s="114"/>
      <c r="K32" s="114"/>
      <c r="L32" s="114"/>
      <c r="M32" s="114"/>
      <c r="N32" s="144"/>
      <c r="O32" s="115"/>
      <c r="P32" s="116"/>
      <c r="Q32" s="116"/>
      <c r="R32" s="117"/>
    </row>
    <row r="33" spans="1:18" ht="15.75">
      <c r="A33" s="112">
        <v>47</v>
      </c>
      <c r="B33" s="118">
        <v>7191</v>
      </c>
      <c r="C33" s="119" t="s">
        <v>145</v>
      </c>
      <c r="D33" s="119" t="s">
        <v>146</v>
      </c>
      <c r="E33" s="134" t="s">
        <v>147</v>
      </c>
      <c r="F33" s="121" t="s">
        <v>148</v>
      </c>
      <c r="G33" s="122" t="str">
        <f>HYPERLINK("http://www.gardenbulbs.ru/images/summer_CL/Lilium/"&amp;C33&amp;".jpg","фото1")</f>
        <v>фото1</v>
      </c>
      <c r="H33" s="123" t="str">
        <f>IF(D33&gt;0,HYPERLINK("http://www.gardenbulbs.ru/images/summer_CL/Lilium/"&amp;D33&amp;".jpg","фото2"),"")</f>
        <v>фото2</v>
      </c>
      <c r="I33" s="124" t="s">
        <v>149</v>
      </c>
      <c r="J33" s="125">
        <v>40</v>
      </c>
      <c r="K33" s="126" t="s">
        <v>78</v>
      </c>
      <c r="L33" s="141">
        <v>5</v>
      </c>
      <c r="M33" s="128">
        <v>165.5</v>
      </c>
      <c r="N33" s="129"/>
      <c r="O33" s="130">
        <f>IF(ISERROR(M33*N33),0,M33*N33)</f>
        <v>0</v>
      </c>
      <c r="P33" s="131" t="s">
        <v>150</v>
      </c>
      <c r="Q33" s="132" t="s">
        <v>80</v>
      </c>
      <c r="R33" s="133">
        <f>M33/L33</f>
        <v>33.1</v>
      </c>
    </row>
    <row r="34" spans="1:18" ht="22.5">
      <c r="A34" s="112">
        <v>48</v>
      </c>
      <c r="B34" s="118">
        <v>7192</v>
      </c>
      <c r="C34" s="119" t="s">
        <v>151</v>
      </c>
      <c r="D34" s="119"/>
      <c r="E34" s="134" t="s">
        <v>152</v>
      </c>
      <c r="F34" s="121" t="s">
        <v>153</v>
      </c>
      <c r="G34" s="122" t="str">
        <f>HYPERLINK("http://www.gardenbulbs.ru/images/summer_CL/Lilium/"&amp;C34&amp;".jpg","фото1")</f>
        <v>фото1</v>
      </c>
      <c r="H34" s="123">
        <f>IF(D34&gt;0,HYPERLINK("http://www.gardenbulbs.ru/images/summer_CL/Lilium/"&amp;D34&amp;".jpg","фото2"),"")</f>
      </c>
      <c r="I34" s="124" t="s">
        <v>154</v>
      </c>
      <c r="J34" s="125">
        <v>40</v>
      </c>
      <c r="K34" s="126" t="s">
        <v>78</v>
      </c>
      <c r="L34" s="141">
        <v>5</v>
      </c>
      <c r="M34" s="128">
        <v>113.1</v>
      </c>
      <c r="N34" s="129"/>
      <c r="O34" s="130">
        <f>IF(ISERROR(M34*N34),0,M34*N34)</f>
        <v>0</v>
      </c>
      <c r="P34" s="131" t="s">
        <v>155</v>
      </c>
      <c r="Q34" s="132" t="s">
        <v>80</v>
      </c>
      <c r="R34" s="133">
        <f>M34/L34</f>
        <v>22.619999999999997</v>
      </c>
    </row>
    <row r="35" spans="1:18" ht="15.75">
      <c r="A35" s="112">
        <v>50</v>
      </c>
      <c r="B35" s="118">
        <v>7194</v>
      </c>
      <c r="C35" s="119" t="s">
        <v>156</v>
      </c>
      <c r="D35" s="119" t="s">
        <v>157</v>
      </c>
      <c r="E35" s="134" t="s">
        <v>158</v>
      </c>
      <c r="F35" s="121" t="s">
        <v>159</v>
      </c>
      <c r="G35" s="122" t="str">
        <f>HYPERLINK("http://www.gardenbulbs.ru/images/summer_CL/Lilium/"&amp;C35&amp;".jpg","фото1")</f>
        <v>фото1</v>
      </c>
      <c r="H35" s="123" t="str">
        <f>IF(D35&gt;0,HYPERLINK("http://www.gardenbulbs.ru/images/summer_CL/Lilium/"&amp;D35&amp;".jpg","фото2"),"")</f>
        <v>фото2</v>
      </c>
      <c r="I35" s="124" t="s">
        <v>160</v>
      </c>
      <c r="J35" s="125">
        <v>40</v>
      </c>
      <c r="K35" s="126" t="s">
        <v>78</v>
      </c>
      <c r="L35" s="141">
        <v>5</v>
      </c>
      <c r="M35" s="128">
        <v>165.5</v>
      </c>
      <c r="N35" s="129"/>
      <c r="O35" s="130">
        <f>IF(ISERROR(M35*N35),0,M35*N35)</f>
        <v>0</v>
      </c>
      <c r="P35" s="131" t="s">
        <v>161</v>
      </c>
      <c r="Q35" s="132" t="s">
        <v>80</v>
      </c>
      <c r="R35" s="133">
        <f>M35/L35</f>
        <v>33.1</v>
      </c>
    </row>
    <row r="36" spans="1:18" ht="12.75" customHeight="1">
      <c r="A36" s="112">
        <v>55</v>
      </c>
      <c r="B36" s="145"/>
      <c r="C36" s="146"/>
      <c r="D36" s="146"/>
      <c r="E36" s="114" t="s">
        <v>162</v>
      </c>
      <c r="F36" s="114"/>
      <c r="G36" s="114"/>
      <c r="H36" s="114"/>
      <c r="I36" s="114"/>
      <c r="J36" s="114"/>
      <c r="K36" s="114"/>
      <c r="L36" s="114"/>
      <c r="M36" s="114"/>
      <c r="N36" s="144"/>
      <c r="O36" s="115"/>
      <c r="P36" s="116"/>
      <c r="Q36" s="116"/>
      <c r="R36" s="117"/>
    </row>
    <row r="37" spans="1:18" ht="22.5">
      <c r="A37" s="112">
        <v>58</v>
      </c>
      <c r="B37" s="118">
        <v>2825</v>
      </c>
      <c r="C37" s="119" t="s">
        <v>163</v>
      </c>
      <c r="D37" s="119"/>
      <c r="E37" s="120" t="s">
        <v>164</v>
      </c>
      <c r="F37" s="121" t="s">
        <v>165</v>
      </c>
      <c r="G37" s="122" t="str">
        <f>HYPERLINK("http://www.gardenbulbs.ru/images/summer_CL/Lilium/"&amp;C37&amp;".jpg","фото1")</f>
        <v>фото1</v>
      </c>
      <c r="H37" s="123">
        <f>IF(D37&gt;0,HYPERLINK("http://www.gardenbulbs.ru/images/summer_CL/Lilium/"&amp;D37&amp;".jpg","фото2"),"")</f>
      </c>
      <c r="I37" s="124" t="s">
        <v>166</v>
      </c>
      <c r="J37" s="125">
        <v>50</v>
      </c>
      <c r="K37" s="126" t="s">
        <v>78</v>
      </c>
      <c r="L37" s="127">
        <v>10</v>
      </c>
      <c r="M37" s="128">
        <v>214.7</v>
      </c>
      <c r="N37" s="129"/>
      <c r="O37" s="130">
        <f>IF(ISERROR(M37*N37),0,M37*N37)</f>
        <v>0</v>
      </c>
      <c r="P37" s="131" t="s">
        <v>167</v>
      </c>
      <c r="Q37" s="138"/>
      <c r="R37" s="133">
        <f>M37/L37</f>
        <v>21.47</v>
      </c>
    </row>
    <row r="38" spans="1:18" ht="15.75">
      <c r="A38" s="112">
        <v>68</v>
      </c>
      <c r="B38" s="118">
        <v>459</v>
      </c>
      <c r="C38" s="119" t="s">
        <v>168</v>
      </c>
      <c r="D38" s="119"/>
      <c r="E38" s="120" t="s">
        <v>169</v>
      </c>
      <c r="F38" s="120" t="s">
        <v>170</v>
      </c>
      <c r="G38" s="122" t="str">
        <f>HYPERLINK("http://www.gardenbulbs.ru/images/summer_CL/Lilium/"&amp;C38&amp;".jpg","фото1")</f>
        <v>фото1</v>
      </c>
      <c r="H38" s="123">
        <f>IF(D38&gt;0,HYPERLINK("http://www.gardenbulbs.ru/images/summer_CL/Lilium/"&amp;D38&amp;".jpg","фото2"),"")</f>
      </c>
      <c r="I38" s="140" t="s">
        <v>171</v>
      </c>
      <c r="J38" s="125">
        <v>110</v>
      </c>
      <c r="K38" s="126" t="s">
        <v>78</v>
      </c>
      <c r="L38" s="141">
        <v>10</v>
      </c>
      <c r="M38" s="128">
        <v>270.1</v>
      </c>
      <c r="N38" s="129"/>
      <c r="O38" s="130">
        <f>IF(ISERROR(M38*N38),0,M38*N38)</f>
        <v>0</v>
      </c>
      <c r="P38" s="131" t="s">
        <v>172</v>
      </c>
      <c r="Q38" s="138"/>
      <c r="R38" s="133">
        <f>M38/L38</f>
        <v>27.01</v>
      </c>
    </row>
    <row r="39" spans="1:18" ht="22.5">
      <c r="A39" s="112">
        <v>69</v>
      </c>
      <c r="B39" s="118">
        <v>173</v>
      </c>
      <c r="C39" s="119" t="s">
        <v>173</v>
      </c>
      <c r="D39" s="119"/>
      <c r="E39" s="120" t="s">
        <v>174</v>
      </c>
      <c r="F39" s="120" t="s">
        <v>175</v>
      </c>
      <c r="G39" s="122" t="str">
        <f>HYPERLINK("http://www.gardenbulbs.ru/images/summer_CL/Lilium/"&amp;C39&amp;".jpg","фото1")</f>
        <v>фото1</v>
      </c>
      <c r="H39" s="123">
        <f>IF(D39&gt;0,HYPERLINK("http://www.gardenbulbs.ru/images/summer_CL/Lilium/"&amp;D39&amp;".jpg","фото2"),"")</f>
      </c>
      <c r="I39" s="140" t="s">
        <v>176</v>
      </c>
      <c r="J39" s="125">
        <v>130</v>
      </c>
      <c r="K39" s="126" t="s">
        <v>78</v>
      </c>
      <c r="L39" s="141">
        <v>10</v>
      </c>
      <c r="M39" s="128">
        <v>196.2</v>
      </c>
      <c r="N39" s="129"/>
      <c r="O39" s="130">
        <f>IF(ISERROR(M39*N39),0,M39*N39)</f>
        <v>0</v>
      </c>
      <c r="P39" s="131" t="s">
        <v>177</v>
      </c>
      <c r="Q39" s="132"/>
      <c r="R39" s="133">
        <f>M39/L39</f>
        <v>19.619999999999997</v>
      </c>
    </row>
    <row r="40" spans="1:18" ht="15.75">
      <c r="A40" s="112">
        <v>73</v>
      </c>
      <c r="B40" s="118">
        <v>179</v>
      </c>
      <c r="C40" s="119" t="s">
        <v>178</v>
      </c>
      <c r="D40" s="119"/>
      <c r="E40" s="120" t="s">
        <v>179</v>
      </c>
      <c r="F40" s="121" t="s">
        <v>180</v>
      </c>
      <c r="G40" s="122" t="str">
        <f>HYPERLINK("http://www.gardenbulbs.ru/images/summer_CL/Lilium/"&amp;C40&amp;".jpg","фото1")</f>
        <v>фото1</v>
      </c>
      <c r="H40" s="123">
        <f>IF(D40&gt;0,HYPERLINK("http://www.gardenbulbs.ru/images/summer_CL/Lilium/"&amp;D40&amp;".jpg","фото2"),"")</f>
      </c>
      <c r="I40" s="124" t="s">
        <v>181</v>
      </c>
      <c r="J40" s="125">
        <v>100</v>
      </c>
      <c r="K40" s="126" t="s">
        <v>78</v>
      </c>
      <c r="L40" s="141">
        <v>10</v>
      </c>
      <c r="M40" s="128">
        <v>134.7</v>
      </c>
      <c r="N40" s="129"/>
      <c r="O40" s="130">
        <f>IF(ISERROR(M40*N40),0,M40*N40)</f>
        <v>0</v>
      </c>
      <c r="P40" s="131" t="s">
        <v>182</v>
      </c>
      <c r="Q40" s="138"/>
      <c r="R40" s="133">
        <f>M40/L40</f>
        <v>13.469999999999999</v>
      </c>
    </row>
    <row r="41" spans="1:18" ht="15.75">
      <c r="A41" s="112">
        <v>81</v>
      </c>
      <c r="B41" s="118">
        <v>4449</v>
      </c>
      <c r="C41" s="119" t="s">
        <v>183</v>
      </c>
      <c r="D41" s="119"/>
      <c r="E41" s="120" t="s">
        <v>184</v>
      </c>
      <c r="F41" s="121" t="s">
        <v>185</v>
      </c>
      <c r="G41" s="122" t="str">
        <f>HYPERLINK("http://www.gardenbulbs.ru/images/summer_CL/Lilium/"&amp;C41&amp;".jpg","фото1")</f>
        <v>фото1</v>
      </c>
      <c r="H41" s="123">
        <f>IF(D41&gt;0,HYPERLINK("http://www.gardenbulbs.ru/images/summer_CL/Lilium/"&amp;D41&amp;".jpg","фото2"),"")</f>
      </c>
      <c r="I41" s="124" t="s">
        <v>186</v>
      </c>
      <c r="J41" s="125">
        <v>100</v>
      </c>
      <c r="K41" s="126" t="s">
        <v>78</v>
      </c>
      <c r="L41" s="141">
        <v>10</v>
      </c>
      <c r="M41" s="128">
        <v>159.3</v>
      </c>
      <c r="N41" s="129"/>
      <c r="O41" s="130">
        <f>IF(ISERROR(M41*N41),0,M41*N41)</f>
        <v>0</v>
      </c>
      <c r="P41" s="131" t="s">
        <v>187</v>
      </c>
      <c r="Q41" s="132" t="s">
        <v>111</v>
      </c>
      <c r="R41" s="133">
        <f>M41/L41</f>
        <v>15.930000000000001</v>
      </c>
    </row>
    <row r="42" spans="1:18" ht="12.75" customHeight="1">
      <c r="A42" s="112">
        <v>83</v>
      </c>
      <c r="B42" s="147"/>
      <c r="C42" s="148"/>
      <c r="D42" s="148"/>
      <c r="E42" s="114" t="s">
        <v>188</v>
      </c>
      <c r="F42" s="114"/>
      <c r="G42" s="114"/>
      <c r="H42" s="114"/>
      <c r="I42" s="114"/>
      <c r="J42" s="114"/>
      <c r="K42" s="114"/>
      <c r="L42" s="114"/>
      <c r="M42" s="114"/>
      <c r="N42" s="144"/>
      <c r="O42" s="115"/>
      <c r="P42" s="116"/>
      <c r="Q42" s="116"/>
      <c r="R42" s="117"/>
    </row>
    <row r="43" spans="1:18" ht="22.5">
      <c r="A43" s="112">
        <v>89</v>
      </c>
      <c r="B43" s="118">
        <v>191</v>
      </c>
      <c r="C43" s="119" t="s">
        <v>189</v>
      </c>
      <c r="D43" s="119"/>
      <c r="E43" s="120" t="s">
        <v>190</v>
      </c>
      <c r="F43" s="121" t="s">
        <v>191</v>
      </c>
      <c r="G43" s="122" t="str">
        <f aca="true" t="shared" si="4" ref="G43:G54">HYPERLINK("http://www.gardenbulbs.ru/images/summer_CL/Lilium/"&amp;C43&amp;".jpg","фото1")</f>
        <v>фото1</v>
      </c>
      <c r="H43" s="123">
        <f aca="true" t="shared" si="5" ref="H43:H54">IF(D43&gt;0,HYPERLINK("http://www.gardenbulbs.ru/images/summer_CL/Lilium/"&amp;D43&amp;".jpg","фото2"),"")</f>
      </c>
      <c r="I43" s="124" t="s">
        <v>192</v>
      </c>
      <c r="J43" s="125">
        <v>100</v>
      </c>
      <c r="K43" s="126" t="s">
        <v>78</v>
      </c>
      <c r="L43" s="127">
        <v>10</v>
      </c>
      <c r="M43" s="128">
        <v>208.6</v>
      </c>
      <c r="N43" s="129"/>
      <c r="O43" s="130">
        <f aca="true" t="shared" si="6" ref="O43:O54">IF(ISERROR(M43*N43),0,M43*N43)</f>
        <v>0</v>
      </c>
      <c r="P43" s="131" t="s">
        <v>193</v>
      </c>
      <c r="Q43" s="138"/>
      <c r="R43" s="133">
        <f aca="true" t="shared" si="7" ref="R43:R54">M43/L43</f>
        <v>20.86</v>
      </c>
    </row>
    <row r="44" spans="1:18" ht="33.75">
      <c r="A44" s="112">
        <v>92</v>
      </c>
      <c r="B44" s="118">
        <v>4444</v>
      </c>
      <c r="C44" s="119" t="s">
        <v>194</v>
      </c>
      <c r="D44" s="119"/>
      <c r="E44" s="120" t="s">
        <v>195</v>
      </c>
      <c r="F44" s="121" t="s">
        <v>196</v>
      </c>
      <c r="G44" s="122" t="str">
        <f t="shared" si="4"/>
        <v>фото1</v>
      </c>
      <c r="H44" s="123">
        <f t="shared" si="5"/>
      </c>
      <c r="I44" s="124" t="s">
        <v>197</v>
      </c>
      <c r="J44" s="125">
        <v>100</v>
      </c>
      <c r="K44" s="126" t="s">
        <v>78</v>
      </c>
      <c r="L44" s="127">
        <v>10</v>
      </c>
      <c r="M44" s="128">
        <v>257.8</v>
      </c>
      <c r="N44" s="129"/>
      <c r="O44" s="130">
        <f t="shared" si="6"/>
        <v>0</v>
      </c>
      <c r="P44" s="131" t="s">
        <v>198</v>
      </c>
      <c r="Q44" s="132" t="s">
        <v>111</v>
      </c>
      <c r="R44" s="133">
        <f t="shared" si="7"/>
        <v>25.78</v>
      </c>
    </row>
    <row r="45" spans="1:18" ht="24">
      <c r="A45" s="112">
        <v>98</v>
      </c>
      <c r="B45" s="118">
        <v>299</v>
      </c>
      <c r="C45" s="119" t="s">
        <v>199</v>
      </c>
      <c r="D45" s="119"/>
      <c r="E45" s="120" t="s">
        <v>200</v>
      </c>
      <c r="F45" s="120" t="s">
        <v>201</v>
      </c>
      <c r="G45" s="122" t="str">
        <f t="shared" si="4"/>
        <v>фото1</v>
      </c>
      <c r="H45" s="123">
        <f t="shared" si="5"/>
      </c>
      <c r="I45" s="140" t="s">
        <v>202</v>
      </c>
      <c r="J45" s="125">
        <v>90</v>
      </c>
      <c r="K45" s="126" t="s">
        <v>78</v>
      </c>
      <c r="L45" s="127">
        <v>10</v>
      </c>
      <c r="M45" s="128">
        <v>233.2</v>
      </c>
      <c r="N45" s="129"/>
      <c r="O45" s="130">
        <f t="shared" si="6"/>
        <v>0</v>
      </c>
      <c r="P45" s="131" t="s">
        <v>203</v>
      </c>
      <c r="Q45" s="132"/>
      <c r="R45" s="133">
        <f t="shared" si="7"/>
        <v>23.32</v>
      </c>
    </row>
    <row r="46" spans="1:18" ht="22.5">
      <c r="A46" s="112">
        <v>101</v>
      </c>
      <c r="B46" s="118">
        <v>7169</v>
      </c>
      <c r="C46" s="139" t="s">
        <v>204</v>
      </c>
      <c r="D46" s="119"/>
      <c r="E46" s="134" t="s">
        <v>205</v>
      </c>
      <c r="F46" s="121" t="s">
        <v>206</v>
      </c>
      <c r="G46" s="122" t="str">
        <f t="shared" si="4"/>
        <v>фото1</v>
      </c>
      <c r="H46" s="123">
        <f t="shared" si="5"/>
      </c>
      <c r="I46" s="124" t="s">
        <v>207</v>
      </c>
      <c r="J46" s="125">
        <v>100</v>
      </c>
      <c r="K46" s="126" t="s">
        <v>78</v>
      </c>
      <c r="L46" s="127">
        <v>10</v>
      </c>
      <c r="M46" s="128">
        <v>245.5</v>
      </c>
      <c r="N46" s="129"/>
      <c r="O46" s="130">
        <f t="shared" si="6"/>
        <v>0</v>
      </c>
      <c r="P46" s="131" t="s">
        <v>208</v>
      </c>
      <c r="Q46" s="132" t="s">
        <v>80</v>
      </c>
      <c r="R46" s="133">
        <f t="shared" si="7"/>
        <v>24.55</v>
      </c>
    </row>
    <row r="47" spans="1:18" ht="15.75">
      <c r="A47" s="112">
        <v>103</v>
      </c>
      <c r="B47" s="118">
        <v>7170</v>
      </c>
      <c r="C47" s="119" t="s">
        <v>209</v>
      </c>
      <c r="D47" s="119"/>
      <c r="E47" s="134" t="s">
        <v>210</v>
      </c>
      <c r="F47" s="121" t="s">
        <v>211</v>
      </c>
      <c r="G47" s="122" t="str">
        <f t="shared" si="4"/>
        <v>фото1</v>
      </c>
      <c r="H47" s="123">
        <f t="shared" si="5"/>
      </c>
      <c r="I47" s="124" t="s">
        <v>212</v>
      </c>
      <c r="J47" s="125">
        <v>100</v>
      </c>
      <c r="K47" s="126" t="s">
        <v>78</v>
      </c>
      <c r="L47" s="127">
        <v>10</v>
      </c>
      <c r="M47" s="128">
        <v>227</v>
      </c>
      <c r="N47" s="129"/>
      <c r="O47" s="130">
        <f t="shared" si="6"/>
        <v>0</v>
      </c>
      <c r="P47" s="131" t="s">
        <v>213</v>
      </c>
      <c r="Q47" s="132" t="s">
        <v>80</v>
      </c>
      <c r="R47" s="133">
        <f t="shared" si="7"/>
        <v>22.7</v>
      </c>
    </row>
    <row r="48" spans="1:18" ht="15.75">
      <c r="A48" s="112">
        <v>104</v>
      </c>
      <c r="B48" s="118">
        <v>4447</v>
      </c>
      <c r="C48" s="119" t="s">
        <v>214</v>
      </c>
      <c r="D48" s="119"/>
      <c r="E48" s="120" t="s">
        <v>215</v>
      </c>
      <c r="F48" s="121" t="s">
        <v>216</v>
      </c>
      <c r="G48" s="122" t="str">
        <f t="shared" si="4"/>
        <v>фото1</v>
      </c>
      <c r="H48" s="123">
        <f t="shared" si="5"/>
      </c>
      <c r="I48" s="124" t="s">
        <v>217</v>
      </c>
      <c r="J48" s="125">
        <v>110</v>
      </c>
      <c r="K48" s="126" t="s">
        <v>78</v>
      </c>
      <c r="L48" s="127">
        <v>10</v>
      </c>
      <c r="M48" s="128">
        <v>171.6</v>
      </c>
      <c r="N48" s="129"/>
      <c r="O48" s="130">
        <f t="shared" si="6"/>
        <v>0</v>
      </c>
      <c r="P48" s="131" t="s">
        <v>218</v>
      </c>
      <c r="Q48" s="132" t="s">
        <v>111</v>
      </c>
      <c r="R48" s="133">
        <f t="shared" si="7"/>
        <v>17.16</v>
      </c>
    </row>
    <row r="49" spans="1:18" ht="22.5">
      <c r="A49" s="112">
        <v>107</v>
      </c>
      <c r="B49" s="118">
        <v>2830</v>
      </c>
      <c r="C49" s="119" t="s">
        <v>219</v>
      </c>
      <c r="D49" s="119"/>
      <c r="E49" s="120" t="s">
        <v>220</v>
      </c>
      <c r="F49" s="121" t="s">
        <v>221</v>
      </c>
      <c r="G49" s="122" t="str">
        <f t="shared" si="4"/>
        <v>фото1</v>
      </c>
      <c r="H49" s="123">
        <f t="shared" si="5"/>
      </c>
      <c r="I49" s="124" t="s">
        <v>222</v>
      </c>
      <c r="J49" s="125">
        <v>100</v>
      </c>
      <c r="K49" s="126" t="s">
        <v>78</v>
      </c>
      <c r="L49" s="127">
        <v>10</v>
      </c>
      <c r="M49" s="128">
        <v>233.2</v>
      </c>
      <c r="N49" s="129"/>
      <c r="O49" s="130">
        <f t="shared" si="6"/>
        <v>0</v>
      </c>
      <c r="P49" s="131" t="s">
        <v>223</v>
      </c>
      <c r="Q49" s="138"/>
      <c r="R49" s="133">
        <f t="shared" si="7"/>
        <v>23.32</v>
      </c>
    </row>
    <row r="50" spans="1:18" ht="15.75">
      <c r="A50" s="112">
        <v>111</v>
      </c>
      <c r="B50" s="118">
        <v>197</v>
      </c>
      <c r="C50" s="119" t="s">
        <v>224</v>
      </c>
      <c r="D50" s="119"/>
      <c r="E50" s="120" t="s">
        <v>225</v>
      </c>
      <c r="F50" s="120" t="s">
        <v>226</v>
      </c>
      <c r="G50" s="122" t="str">
        <f t="shared" si="4"/>
        <v>фото1</v>
      </c>
      <c r="H50" s="123">
        <f t="shared" si="5"/>
      </c>
      <c r="I50" s="140" t="s">
        <v>227</v>
      </c>
      <c r="J50" s="125">
        <v>70</v>
      </c>
      <c r="K50" s="126" t="s">
        <v>78</v>
      </c>
      <c r="L50" s="127">
        <v>10</v>
      </c>
      <c r="M50" s="128">
        <v>190.1</v>
      </c>
      <c r="N50" s="129"/>
      <c r="O50" s="130">
        <f t="shared" si="6"/>
        <v>0</v>
      </c>
      <c r="P50" s="131" t="s">
        <v>228</v>
      </c>
      <c r="Q50" s="138"/>
      <c r="R50" s="133">
        <f t="shared" si="7"/>
        <v>19.009999999999998</v>
      </c>
    </row>
    <row r="51" spans="1:18" ht="22.5">
      <c r="A51" s="112">
        <v>115</v>
      </c>
      <c r="B51" s="118">
        <v>1515</v>
      </c>
      <c r="C51" s="119" t="s">
        <v>229</v>
      </c>
      <c r="D51" s="119"/>
      <c r="E51" s="134" t="s">
        <v>230</v>
      </c>
      <c r="F51" s="149" t="s">
        <v>231</v>
      </c>
      <c r="G51" s="122" t="str">
        <f t="shared" si="4"/>
        <v>фото1</v>
      </c>
      <c r="H51" s="123">
        <f t="shared" si="5"/>
      </c>
      <c r="I51" s="150" t="s">
        <v>232</v>
      </c>
      <c r="J51" s="137">
        <v>60</v>
      </c>
      <c r="K51" s="126" t="s">
        <v>78</v>
      </c>
      <c r="L51" s="127">
        <v>10</v>
      </c>
      <c r="M51" s="128">
        <v>227</v>
      </c>
      <c r="N51" s="129"/>
      <c r="O51" s="130">
        <f t="shared" si="6"/>
        <v>0</v>
      </c>
      <c r="P51" s="131" t="s">
        <v>233</v>
      </c>
      <c r="Q51" s="151"/>
      <c r="R51" s="133">
        <f t="shared" si="7"/>
        <v>22.7</v>
      </c>
    </row>
    <row r="52" spans="1:18" ht="33.75">
      <c r="A52" s="112">
        <v>118</v>
      </c>
      <c r="B52" s="118">
        <v>1524</v>
      </c>
      <c r="C52" s="139" t="s">
        <v>234</v>
      </c>
      <c r="D52" s="119"/>
      <c r="E52" s="134" t="s">
        <v>235</v>
      </c>
      <c r="F52" s="149" t="s">
        <v>236</v>
      </c>
      <c r="G52" s="122" t="str">
        <f t="shared" si="4"/>
        <v>фото1</v>
      </c>
      <c r="H52" s="123">
        <f t="shared" si="5"/>
      </c>
      <c r="I52" s="150" t="s">
        <v>237</v>
      </c>
      <c r="J52" s="137">
        <v>60</v>
      </c>
      <c r="K52" s="126" t="s">
        <v>78</v>
      </c>
      <c r="L52" s="127">
        <v>10</v>
      </c>
      <c r="M52" s="128">
        <v>227</v>
      </c>
      <c r="N52" s="129"/>
      <c r="O52" s="130">
        <f t="shared" si="6"/>
        <v>0</v>
      </c>
      <c r="P52" s="131" t="s">
        <v>238</v>
      </c>
      <c r="Q52" s="151"/>
      <c r="R52" s="133">
        <f t="shared" si="7"/>
        <v>22.7</v>
      </c>
    </row>
    <row r="53" spans="1:18" ht="22.5">
      <c r="A53" s="112">
        <v>126</v>
      </c>
      <c r="B53" s="118">
        <v>278</v>
      </c>
      <c r="C53" s="119" t="s">
        <v>239</v>
      </c>
      <c r="D53" s="119"/>
      <c r="E53" s="120" t="s">
        <v>240</v>
      </c>
      <c r="F53" s="120" t="s">
        <v>241</v>
      </c>
      <c r="G53" s="122" t="str">
        <f t="shared" si="4"/>
        <v>фото1</v>
      </c>
      <c r="H53" s="123">
        <f t="shared" si="5"/>
      </c>
      <c r="I53" s="140" t="s">
        <v>242</v>
      </c>
      <c r="J53" s="125">
        <v>110</v>
      </c>
      <c r="K53" s="126" t="s">
        <v>78</v>
      </c>
      <c r="L53" s="127">
        <v>10</v>
      </c>
      <c r="M53" s="128">
        <v>220.9</v>
      </c>
      <c r="N53" s="129"/>
      <c r="O53" s="130">
        <f t="shared" si="6"/>
        <v>0</v>
      </c>
      <c r="P53" s="131" t="s">
        <v>243</v>
      </c>
      <c r="Q53" s="132"/>
      <c r="R53" s="133">
        <f t="shared" si="7"/>
        <v>22.09</v>
      </c>
    </row>
    <row r="54" spans="1:18" ht="22.5">
      <c r="A54" s="112">
        <v>127</v>
      </c>
      <c r="B54" s="118">
        <v>3024</v>
      </c>
      <c r="C54" s="119" t="s">
        <v>244</v>
      </c>
      <c r="D54" s="119"/>
      <c r="E54" s="120" t="s">
        <v>245</v>
      </c>
      <c r="F54" s="120" t="s">
        <v>246</v>
      </c>
      <c r="G54" s="122" t="str">
        <f t="shared" si="4"/>
        <v>фото1</v>
      </c>
      <c r="H54" s="123">
        <f t="shared" si="5"/>
      </c>
      <c r="I54" s="140" t="s">
        <v>247</v>
      </c>
      <c r="J54" s="125">
        <v>95</v>
      </c>
      <c r="K54" s="126" t="s">
        <v>78</v>
      </c>
      <c r="L54" s="127">
        <v>10</v>
      </c>
      <c r="M54" s="128">
        <v>190.1</v>
      </c>
      <c r="N54" s="129"/>
      <c r="O54" s="130">
        <f t="shared" si="6"/>
        <v>0</v>
      </c>
      <c r="P54" s="131" t="s">
        <v>248</v>
      </c>
      <c r="Q54" s="132"/>
      <c r="R54" s="133">
        <f t="shared" si="7"/>
        <v>19.009999999999998</v>
      </c>
    </row>
    <row r="55" spans="1:18" ht="12.75" customHeight="1">
      <c r="A55" s="112">
        <v>130</v>
      </c>
      <c r="B55" s="152"/>
      <c r="C55" s="153"/>
      <c r="D55" s="153"/>
      <c r="E55" s="114" t="s">
        <v>249</v>
      </c>
      <c r="F55" s="114"/>
      <c r="G55" s="114"/>
      <c r="H55" s="114"/>
      <c r="I55" s="114"/>
      <c r="J55" s="114"/>
      <c r="K55" s="114"/>
      <c r="L55" s="114"/>
      <c r="M55" s="114"/>
      <c r="N55" s="144"/>
      <c r="O55" s="115"/>
      <c r="P55" s="116"/>
      <c r="Q55" s="116"/>
      <c r="R55" s="117"/>
    </row>
    <row r="56" spans="1:18" ht="15.75">
      <c r="A56" s="112">
        <v>131</v>
      </c>
      <c r="B56" s="118">
        <v>248</v>
      </c>
      <c r="C56" s="119" t="s">
        <v>250</v>
      </c>
      <c r="D56" s="119"/>
      <c r="E56" s="120" t="s">
        <v>251</v>
      </c>
      <c r="F56" s="120" t="s">
        <v>252</v>
      </c>
      <c r="G56" s="122" t="str">
        <f aca="true" t="shared" si="8" ref="G56:G71">HYPERLINK("http://www.gardenbulbs.ru/images/summer_CL/Lilium/"&amp;C56&amp;".jpg","фото1")</f>
        <v>фото1</v>
      </c>
      <c r="H56" s="123">
        <f aca="true" t="shared" si="9" ref="H56:H71">IF(D56&gt;0,HYPERLINK("http://www.gardenbulbs.ru/images/summer_CL/Lilium/"&amp;D56&amp;".jpg","фото2"),"")</f>
      </c>
      <c r="I56" s="124" t="s">
        <v>253</v>
      </c>
      <c r="J56" s="125">
        <v>65</v>
      </c>
      <c r="K56" s="126" t="s">
        <v>78</v>
      </c>
      <c r="L56" s="141">
        <v>10</v>
      </c>
      <c r="M56" s="128">
        <v>319.4</v>
      </c>
      <c r="N56" s="129"/>
      <c r="O56" s="130">
        <f aca="true" t="shared" si="10" ref="O56:O71">IF(ISERROR(M56*N56),0,M56*N56)</f>
        <v>0</v>
      </c>
      <c r="P56" s="131" t="s">
        <v>254</v>
      </c>
      <c r="Q56" s="132"/>
      <c r="R56" s="133">
        <f aca="true" t="shared" si="11" ref="R56:R71">M56/L56</f>
        <v>31.939999999999998</v>
      </c>
    </row>
    <row r="57" spans="1:18" ht="15.75">
      <c r="A57" s="112">
        <v>132</v>
      </c>
      <c r="B57" s="118">
        <v>1455</v>
      </c>
      <c r="C57" s="119" t="s">
        <v>255</v>
      </c>
      <c r="D57" s="119"/>
      <c r="E57" s="120" t="s">
        <v>256</v>
      </c>
      <c r="F57" s="121" t="s">
        <v>257</v>
      </c>
      <c r="G57" s="122" t="str">
        <f t="shared" si="8"/>
        <v>фото1</v>
      </c>
      <c r="H57" s="123">
        <f t="shared" si="9"/>
      </c>
      <c r="I57" s="124" t="s">
        <v>253</v>
      </c>
      <c r="J57" s="125">
        <v>60</v>
      </c>
      <c r="K57" s="126" t="s">
        <v>78</v>
      </c>
      <c r="L57" s="127">
        <v>10</v>
      </c>
      <c r="M57" s="128">
        <v>307.1</v>
      </c>
      <c r="N57" s="129"/>
      <c r="O57" s="130">
        <f t="shared" si="10"/>
        <v>0</v>
      </c>
      <c r="P57" s="131" t="s">
        <v>258</v>
      </c>
      <c r="Q57" s="138"/>
      <c r="R57" s="133">
        <f t="shared" si="11"/>
        <v>30.71</v>
      </c>
    </row>
    <row r="58" spans="1:18" ht="22.5">
      <c r="A58" s="112">
        <v>133</v>
      </c>
      <c r="B58" s="118">
        <v>201</v>
      </c>
      <c r="C58" s="119" t="s">
        <v>259</v>
      </c>
      <c r="D58" s="119"/>
      <c r="E58" s="120" t="s">
        <v>260</v>
      </c>
      <c r="F58" s="121" t="s">
        <v>261</v>
      </c>
      <c r="G58" s="122" t="str">
        <f t="shared" si="8"/>
        <v>фото1</v>
      </c>
      <c r="H58" s="123">
        <f t="shared" si="9"/>
      </c>
      <c r="I58" s="124" t="s">
        <v>262</v>
      </c>
      <c r="J58" s="125">
        <v>60</v>
      </c>
      <c r="K58" s="126" t="s">
        <v>78</v>
      </c>
      <c r="L58" s="127">
        <v>10</v>
      </c>
      <c r="M58" s="128">
        <v>350.2</v>
      </c>
      <c r="N58" s="129"/>
      <c r="O58" s="130">
        <f t="shared" si="10"/>
        <v>0</v>
      </c>
      <c r="P58" s="131" t="s">
        <v>263</v>
      </c>
      <c r="Q58" s="138"/>
      <c r="R58" s="133">
        <f t="shared" si="11"/>
        <v>35.019999999999996</v>
      </c>
    </row>
    <row r="59" spans="1:18" ht="15.75">
      <c r="A59" s="112">
        <v>134</v>
      </c>
      <c r="B59" s="118">
        <v>4443</v>
      </c>
      <c r="C59" s="119" t="s">
        <v>264</v>
      </c>
      <c r="D59" s="119"/>
      <c r="E59" s="120" t="s">
        <v>265</v>
      </c>
      <c r="F59" s="121" t="s">
        <v>266</v>
      </c>
      <c r="G59" s="122" t="str">
        <f t="shared" si="8"/>
        <v>фото1</v>
      </c>
      <c r="H59" s="123">
        <f t="shared" si="9"/>
      </c>
      <c r="I59" s="124" t="s">
        <v>267</v>
      </c>
      <c r="J59" s="125">
        <v>80</v>
      </c>
      <c r="K59" s="126" t="s">
        <v>78</v>
      </c>
      <c r="L59" s="141">
        <v>10</v>
      </c>
      <c r="M59" s="128">
        <v>288.6</v>
      </c>
      <c r="N59" s="129"/>
      <c r="O59" s="130">
        <f t="shared" si="10"/>
        <v>0</v>
      </c>
      <c r="P59" s="131" t="s">
        <v>268</v>
      </c>
      <c r="Q59" s="132" t="s">
        <v>111</v>
      </c>
      <c r="R59" s="133">
        <f t="shared" si="11"/>
        <v>28.860000000000003</v>
      </c>
    </row>
    <row r="60" spans="1:18" ht="15.75">
      <c r="A60" s="112">
        <v>135</v>
      </c>
      <c r="B60" s="118">
        <v>1475</v>
      </c>
      <c r="C60" s="119" t="s">
        <v>269</v>
      </c>
      <c r="D60" s="119"/>
      <c r="E60" s="120" t="s">
        <v>270</v>
      </c>
      <c r="F60" s="120" t="s">
        <v>271</v>
      </c>
      <c r="G60" s="122" t="str">
        <f t="shared" si="8"/>
        <v>фото1</v>
      </c>
      <c r="H60" s="123">
        <f t="shared" si="9"/>
      </c>
      <c r="I60" s="124" t="s">
        <v>272</v>
      </c>
      <c r="J60" s="125">
        <v>70</v>
      </c>
      <c r="K60" s="126" t="s">
        <v>78</v>
      </c>
      <c r="L60" s="127">
        <v>10</v>
      </c>
      <c r="M60" s="128">
        <v>270.1</v>
      </c>
      <c r="N60" s="129"/>
      <c r="O60" s="130">
        <f t="shared" si="10"/>
        <v>0</v>
      </c>
      <c r="P60" s="131" t="s">
        <v>273</v>
      </c>
      <c r="Q60" s="132"/>
      <c r="R60" s="133">
        <f t="shared" si="11"/>
        <v>27.01</v>
      </c>
    </row>
    <row r="61" spans="1:18" ht="15.75">
      <c r="A61" s="112">
        <v>137</v>
      </c>
      <c r="B61" s="118">
        <v>456</v>
      </c>
      <c r="C61" s="119" t="s">
        <v>274</v>
      </c>
      <c r="D61" s="119"/>
      <c r="E61" s="134" t="s">
        <v>275</v>
      </c>
      <c r="F61" s="149" t="s">
        <v>276</v>
      </c>
      <c r="G61" s="122" t="str">
        <f t="shared" si="8"/>
        <v>фото1</v>
      </c>
      <c r="H61" s="123">
        <f t="shared" si="9"/>
      </c>
      <c r="I61" s="150" t="s">
        <v>277</v>
      </c>
      <c r="J61" s="137">
        <v>80</v>
      </c>
      <c r="K61" s="126" t="s">
        <v>78</v>
      </c>
      <c r="L61" s="127">
        <v>10</v>
      </c>
      <c r="M61" s="128">
        <v>270.1</v>
      </c>
      <c r="N61" s="129"/>
      <c r="O61" s="130">
        <f t="shared" si="10"/>
        <v>0</v>
      </c>
      <c r="P61" s="131" t="s">
        <v>278</v>
      </c>
      <c r="Q61" s="151"/>
      <c r="R61" s="133">
        <f t="shared" si="11"/>
        <v>27.01</v>
      </c>
    </row>
    <row r="62" spans="1:18" ht="15.75">
      <c r="A62" s="112">
        <v>138</v>
      </c>
      <c r="B62" s="118">
        <v>2833</v>
      </c>
      <c r="C62" s="119" t="s">
        <v>279</v>
      </c>
      <c r="D62" s="119"/>
      <c r="E62" s="134" t="s">
        <v>280</v>
      </c>
      <c r="F62" s="149" t="s">
        <v>281</v>
      </c>
      <c r="G62" s="122" t="str">
        <f t="shared" si="8"/>
        <v>фото1</v>
      </c>
      <c r="H62" s="123">
        <f t="shared" si="9"/>
      </c>
      <c r="I62" s="150" t="s">
        <v>282</v>
      </c>
      <c r="J62" s="137">
        <v>80</v>
      </c>
      <c r="K62" s="126" t="s">
        <v>78</v>
      </c>
      <c r="L62" s="127">
        <v>10</v>
      </c>
      <c r="M62" s="128">
        <v>350.2</v>
      </c>
      <c r="N62" s="129"/>
      <c r="O62" s="130">
        <f t="shared" si="10"/>
        <v>0</v>
      </c>
      <c r="P62" s="131" t="s">
        <v>283</v>
      </c>
      <c r="Q62" s="151"/>
      <c r="R62" s="133">
        <f t="shared" si="11"/>
        <v>35.019999999999996</v>
      </c>
    </row>
    <row r="63" spans="1:18" ht="15.75">
      <c r="A63" s="112">
        <v>140</v>
      </c>
      <c r="B63" s="118">
        <v>502</v>
      </c>
      <c r="C63" s="119" t="s">
        <v>284</v>
      </c>
      <c r="D63" s="119"/>
      <c r="E63" s="134" t="s">
        <v>285</v>
      </c>
      <c r="F63" s="149" t="s">
        <v>286</v>
      </c>
      <c r="G63" s="122" t="str">
        <f t="shared" si="8"/>
        <v>фото1</v>
      </c>
      <c r="H63" s="123">
        <f t="shared" si="9"/>
      </c>
      <c r="I63" s="150" t="s">
        <v>287</v>
      </c>
      <c r="J63" s="137">
        <v>90</v>
      </c>
      <c r="K63" s="126" t="s">
        <v>78</v>
      </c>
      <c r="L63" s="127">
        <v>10</v>
      </c>
      <c r="M63" s="128">
        <v>270.1</v>
      </c>
      <c r="N63" s="129"/>
      <c r="O63" s="130">
        <f t="shared" si="10"/>
        <v>0</v>
      </c>
      <c r="P63" s="131" t="s">
        <v>288</v>
      </c>
      <c r="Q63" s="151"/>
      <c r="R63" s="133">
        <f t="shared" si="11"/>
        <v>27.01</v>
      </c>
    </row>
    <row r="64" spans="1:18" ht="22.5">
      <c r="A64" s="112">
        <v>141</v>
      </c>
      <c r="B64" s="118">
        <v>203</v>
      </c>
      <c r="C64" s="119" t="s">
        <v>289</v>
      </c>
      <c r="D64" s="119"/>
      <c r="E64" s="134" t="s">
        <v>290</v>
      </c>
      <c r="F64" s="149" t="s">
        <v>291</v>
      </c>
      <c r="G64" s="122" t="str">
        <f t="shared" si="8"/>
        <v>фото1</v>
      </c>
      <c r="H64" s="123">
        <f t="shared" si="9"/>
      </c>
      <c r="I64" s="150" t="s">
        <v>292</v>
      </c>
      <c r="J64" s="137">
        <v>95</v>
      </c>
      <c r="K64" s="126" t="s">
        <v>78</v>
      </c>
      <c r="L64" s="127">
        <v>10</v>
      </c>
      <c r="M64" s="128">
        <v>239.4</v>
      </c>
      <c r="N64" s="129"/>
      <c r="O64" s="130">
        <f t="shared" si="10"/>
        <v>0</v>
      </c>
      <c r="P64" s="131" t="s">
        <v>293</v>
      </c>
      <c r="Q64" s="151"/>
      <c r="R64" s="133">
        <f t="shared" si="11"/>
        <v>23.94</v>
      </c>
    </row>
    <row r="65" spans="1:18" ht="45">
      <c r="A65" s="112">
        <v>143</v>
      </c>
      <c r="B65" s="118">
        <v>4448</v>
      </c>
      <c r="C65" s="119" t="s">
        <v>294</v>
      </c>
      <c r="D65" s="119" t="s">
        <v>295</v>
      </c>
      <c r="E65" s="120" t="s">
        <v>296</v>
      </c>
      <c r="F65" s="121" t="s">
        <v>297</v>
      </c>
      <c r="G65" s="122" t="str">
        <f t="shared" si="8"/>
        <v>фото1</v>
      </c>
      <c r="H65" s="123" t="str">
        <f t="shared" si="9"/>
        <v>фото2</v>
      </c>
      <c r="I65" s="124" t="s">
        <v>298</v>
      </c>
      <c r="J65" s="125">
        <v>100</v>
      </c>
      <c r="K65" s="126" t="s">
        <v>299</v>
      </c>
      <c r="L65" s="141">
        <v>10</v>
      </c>
      <c r="M65" s="128">
        <v>411.8</v>
      </c>
      <c r="N65" s="129"/>
      <c r="O65" s="130">
        <f t="shared" si="10"/>
        <v>0</v>
      </c>
      <c r="P65" s="131" t="s">
        <v>300</v>
      </c>
      <c r="Q65" s="132" t="s">
        <v>111</v>
      </c>
      <c r="R65" s="133">
        <f t="shared" si="11"/>
        <v>41.18</v>
      </c>
    </row>
    <row r="66" spans="1:18" ht="22.5">
      <c r="A66" s="112">
        <v>144</v>
      </c>
      <c r="B66" s="118">
        <v>7172</v>
      </c>
      <c r="C66" s="119" t="s">
        <v>301</v>
      </c>
      <c r="D66" s="119" t="s">
        <v>302</v>
      </c>
      <c r="E66" s="134" t="s">
        <v>303</v>
      </c>
      <c r="F66" s="121" t="s">
        <v>304</v>
      </c>
      <c r="G66" s="122" t="str">
        <f t="shared" si="8"/>
        <v>фото1</v>
      </c>
      <c r="H66" s="123" t="str">
        <f t="shared" si="9"/>
        <v>фото2</v>
      </c>
      <c r="I66" s="124" t="s">
        <v>305</v>
      </c>
      <c r="J66" s="125">
        <v>90</v>
      </c>
      <c r="K66" s="126" t="s">
        <v>127</v>
      </c>
      <c r="L66" s="141">
        <v>5</v>
      </c>
      <c r="M66" s="128">
        <v>350.2</v>
      </c>
      <c r="N66" s="129"/>
      <c r="O66" s="130">
        <f t="shared" si="10"/>
        <v>0</v>
      </c>
      <c r="P66" s="131" t="s">
        <v>306</v>
      </c>
      <c r="Q66" s="132" t="s">
        <v>80</v>
      </c>
      <c r="R66" s="133">
        <f t="shared" si="11"/>
        <v>70.03999999999999</v>
      </c>
    </row>
    <row r="67" spans="1:18" ht="56.25">
      <c r="A67" s="112">
        <v>145</v>
      </c>
      <c r="B67" s="118">
        <v>3700</v>
      </c>
      <c r="C67" s="119" t="s">
        <v>307</v>
      </c>
      <c r="D67" s="119"/>
      <c r="E67" s="134" t="s">
        <v>308</v>
      </c>
      <c r="F67" s="121" t="s">
        <v>309</v>
      </c>
      <c r="G67" s="122" t="str">
        <f t="shared" si="8"/>
        <v>фото1</v>
      </c>
      <c r="H67" s="123">
        <f t="shared" si="9"/>
      </c>
      <c r="I67" s="124" t="s">
        <v>310</v>
      </c>
      <c r="J67" s="125">
        <v>100</v>
      </c>
      <c r="K67" s="126" t="s">
        <v>78</v>
      </c>
      <c r="L67" s="141">
        <v>5</v>
      </c>
      <c r="M67" s="128">
        <v>411.8</v>
      </c>
      <c r="N67" s="129"/>
      <c r="O67" s="130">
        <f t="shared" si="10"/>
        <v>0</v>
      </c>
      <c r="P67" s="131" t="s">
        <v>311</v>
      </c>
      <c r="Q67" s="132" t="s">
        <v>80</v>
      </c>
      <c r="R67" s="133">
        <f t="shared" si="11"/>
        <v>82.36</v>
      </c>
    </row>
    <row r="68" spans="1:18" ht="22.5">
      <c r="A68" s="112">
        <v>146</v>
      </c>
      <c r="B68" s="118">
        <v>7174</v>
      </c>
      <c r="C68" s="119" t="s">
        <v>312</v>
      </c>
      <c r="D68" s="119"/>
      <c r="E68" s="134" t="s">
        <v>313</v>
      </c>
      <c r="F68" s="121" t="s">
        <v>314</v>
      </c>
      <c r="G68" s="122" t="str">
        <f t="shared" si="8"/>
        <v>фото1</v>
      </c>
      <c r="H68" s="123">
        <f t="shared" si="9"/>
      </c>
      <c r="I68" s="124" t="s">
        <v>315</v>
      </c>
      <c r="J68" s="125">
        <v>90</v>
      </c>
      <c r="K68" s="126" t="s">
        <v>78</v>
      </c>
      <c r="L68" s="141">
        <v>10</v>
      </c>
      <c r="M68" s="128">
        <v>350.2</v>
      </c>
      <c r="N68" s="129"/>
      <c r="O68" s="130">
        <f t="shared" si="10"/>
        <v>0</v>
      </c>
      <c r="P68" s="131" t="s">
        <v>316</v>
      </c>
      <c r="Q68" s="132" t="s">
        <v>80</v>
      </c>
      <c r="R68" s="133">
        <f t="shared" si="11"/>
        <v>35.019999999999996</v>
      </c>
    </row>
    <row r="69" spans="1:18" ht="15.75">
      <c r="A69" s="112">
        <v>150</v>
      </c>
      <c r="B69" s="118">
        <v>1541</v>
      </c>
      <c r="C69" s="119" t="s">
        <v>317</v>
      </c>
      <c r="D69" s="119"/>
      <c r="E69" s="134" t="s">
        <v>318</v>
      </c>
      <c r="F69" s="149" t="s">
        <v>319</v>
      </c>
      <c r="G69" s="122" t="str">
        <f t="shared" si="8"/>
        <v>фото1</v>
      </c>
      <c r="H69" s="123">
        <f t="shared" si="9"/>
      </c>
      <c r="I69" s="150" t="s">
        <v>320</v>
      </c>
      <c r="J69" s="137">
        <v>85</v>
      </c>
      <c r="K69" s="126" t="s">
        <v>78</v>
      </c>
      <c r="L69" s="127">
        <v>10</v>
      </c>
      <c r="M69" s="128">
        <v>319.4</v>
      </c>
      <c r="N69" s="129"/>
      <c r="O69" s="130">
        <f t="shared" si="10"/>
        <v>0</v>
      </c>
      <c r="P69" s="131" t="s">
        <v>321</v>
      </c>
      <c r="Q69" s="151"/>
      <c r="R69" s="133">
        <f t="shared" si="11"/>
        <v>31.939999999999998</v>
      </c>
    </row>
    <row r="70" spans="1:18" ht="24">
      <c r="A70" s="112">
        <v>151</v>
      </c>
      <c r="B70" s="118">
        <v>3739</v>
      </c>
      <c r="C70" s="119" t="s">
        <v>322</v>
      </c>
      <c r="D70" s="119"/>
      <c r="E70" s="120" t="s">
        <v>323</v>
      </c>
      <c r="F70" s="121" t="s">
        <v>324</v>
      </c>
      <c r="G70" s="122" t="str">
        <f t="shared" si="8"/>
        <v>фото1</v>
      </c>
      <c r="H70" s="123">
        <f t="shared" si="9"/>
      </c>
      <c r="I70" s="124" t="s">
        <v>325</v>
      </c>
      <c r="J70" s="125">
        <v>60</v>
      </c>
      <c r="K70" s="126" t="s">
        <v>78</v>
      </c>
      <c r="L70" s="141">
        <v>10</v>
      </c>
      <c r="M70" s="128">
        <v>319.4</v>
      </c>
      <c r="N70" s="129"/>
      <c r="O70" s="130">
        <f t="shared" si="10"/>
        <v>0</v>
      </c>
      <c r="P70" s="131" t="s">
        <v>326</v>
      </c>
      <c r="Q70" s="132"/>
      <c r="R70" s="133">
        <f t="shared" si="11"/>
        <v>31.939999999999998</v>
      </c>
    </row>
    <row r="71" spans="1:18" ht="24">
      <c r="A71" s="112">
        <v>152</v>
      </c>
      <c r="B71" s="118">
        <v>7177</v>
      </c>
      <c r="C71" s="119" t="s">
        <v>327</v>
      </c>
      <c r="D71" s="119"/>
      <c r="E71" s="134" t="s">
        <v>328</v>
      </c>
      <c r="F71" s="121" t="s">
        <v>329</v>
      </c>
      <c r="G71" s="122" t="str">
        <f t="shared" si="8"/>
        <v>фото1</v>
      </c>
      <c r="H71" s="123">
        <f t="shared" si="9"/>
      </c>
      <c r="I71" s="124" t="s">
        <v>330</v>
      </c>
      <c r="J71" s="125">
        <v>100</v>
      </c>
      <c r="K71" s="126" t="s">
        <v>78</v>
      </c>
      <c r="L71" s="141">
        <v>10</v>
      </c>
      <c r="M71" s="128">
        <v>319.4</v>
      </c>
      <c r="N71" s="129"/>
      <c r="O71" s="130">
        <f t="shared" si="10"/>
        <v>0</v>
      </c>
      <c r="P71" s="131" t="s">
        <v>331</v>
      </c>
      <c r="Q71" s="132" t="s">
        <v>80</v>
      </c>
      <c r="R71" s="133">
        <f t="shared" si="11"/>
        <v>31.939999999999998</v>
      </c>
    </row>
    <row r="72" spans="1:18" ht="12.75" customHeight="1">
      <c r="A72" s="112">
        <v>153</v>
      </c>
      <c r="B72" s="145"/>
      <c r="C72" s="146"/>
      <c r="D72" s="146"/>
      <c r="E72" s="114" t="s">
        <v>332</v>
      </c>
      <c r="F72" s="114"/>
      <c r="G72" s="114"/>
      <c r="H72" s="114"/>
      <c r="I72" s="114"/>
      <c r="J72" s="114"/>
      <c r="K72" s="114"/>
      <c r="L72" s="114"/>
      <c r="M72" s="114"/>
      <c r="N72" s="144"/>
      <c r="O72" s="115"/>
      <c r="P72" s="116"/>
      <c r="Q72" s="116"/>
      <c r="R72" s="117"/>
    </row>
    <row r="73" spans="1:18" ht="15.75">
      <c r="A73" s="112">
        <v>154</v>
      </c>
      <c r="B73" s="118">
        <v>4460</v>
      </c>
      <c r="C73" s="119" t="s">
        <v>333</v>
      </c>
      <c r="D73" s="119"/>
      <c r="E73" s="120" t="s">
        <v>334</v>
      </c>
      <c r="F73" s="121" t="s">
        <v>335</v>
      </c>
      <c r="G73" s="122" t="str">
        <f aca="true" t="shared" si="12" ref="G73:G90">HYPERLINK("http://www.gardenbulbs.ru/images/summer_CL/Lilium/"&amp;C73&amp;".jpg","фото1")</f>
        <v>фото1</v>
      </c>
      <c r="H73" s="123">
        <f aca="true" t="shared" si="13" ref="H73:H90">IF(D73&gt;0,HYPERLINK("http://www.gardenbulbs.ru/images/summer_CL/Lilium/"&amp;D73&amp;".jpg","фото2"),"")</f>
      </c>
      <c r="I73" s="124" t="s">
        <v>336</v>
      </c>
      <c r="J73" s="125">
        <v>120</v>
      </c>
      <c r="K73" s="126" t="s">
        <v>78</v>
      </c>
      <c r="L73" s="141">
        <v>10</v>
      </c>
      <c r="M73" s="128">
        <v>142.1</v>
      </c>
      <c r="N73" s="129"/>
      <c r="O73" s="130">
        <f aca="true" t="shared" si="14" ref="O73:O90">IF(ISERROR(M73*N73),0,M73*N73)</f>
        <v>0</v>
      </c>
      <c r="P73" s="131" t="s">
        <v>337</v>
      </c>
      <c r="Q73" s="132" t="s">
        <v>111</v>
      </c>
      <c r="R73" s="133">
        <f aca="true" t="shared" si="15" ref="R73:R90">M73/L73</f>
        <v>14.209999999999999</v>
      </c>
    </row>
    <row r="74" spans="1:18" ht="15.75">
      <c r="A74" s="112">
        <v>158</v>
      </c>
      <c r="B74" s="118">
        <v>261</v>
      </c>
      <c r="C74" s="119" t="s">
        <v>338</v>
      </c>
      <c r="D74" s="119"/>
      <c r="E74" s="120" t="s">
        <v>339</v>
      </c>
      <c r="F74" s="120" t="s">
        <v>340</v>
      </c>
      <c r="G74" s="122" t="str">
        <f t="shared" si="12"/>
        <v>фото1</v>
      </c>
      <c r="H74" s="123">
        <f t="shared" si="13"/>
      </c>
      <c r="I74" s="140" t="s">
        <v>341</v>
      </c>
      <c r="J74" s="125">
        <v>120</v>
      </c>
      <c r="K74" s="126" t="s">
        <v>78</v>
      </c>
      <c r="L74" s="127">
        <v>10</v>
      </c>
      <c r="M74" s="128">
        <v>128.5</v>
      </c>
      <c r="N74" s="129"/>
      <c r="O74" s="130">
        <f t="shared" si="14"/>
        <v>0</v>
      </c>
      <c r="P74" s="131" t="s">
        <v>342</v>
      </c>
      <c r="Q74" s="132"/>
      <c r="R74" s="133">
        <f t="shared" si="15"/>
        <v>12.85</v>
      </c>
    </row>
    <row r="75" spans="1:18" ht="15.75">
      <c r="A75" s="112">
        <v>159</v>
      </c>
      <c r="B75" s="118">
        <v>1460</v>
      </c>
      <c r="C75" s="119" t="s">
        <v>343</v>
      </c>
      <c r="D75" s="119"/>
      <c r="E75" s="120" t="s">
        <v>344</v>
      </c>
      <c r="F75" s="121" t="s">
        <v>345</v>
      </c>
      <c r="G75" s="122" t="str">
        <f t="shared" si="12"/>
        <v>фото1</v>
      </c>
      <c r="H75" s="123">
        <f t="shared" si="13"/>
      </c>
      <c r="I75" s="124" t="s">
        <v>341</v>
      </c>
      <c r="J75" s="125">
        <v>105</v>
      </c>
      <c r="K75" s="126" t="s">
        <v>78</v>
      </c>
      <c r="L75" s="127">
        <v>10</v>
      </c>
      <c r="M75" s="128">
        <v>118.7</v>
      </c>
      <c r="N75" s="129"/>
      <c r="O75" s="130">
        <f t="shared" si="14"/>
        <v>0</v>
      </c>
      <c r="P75" s="131" t="s">
        <v>346</v>
      </c>
      <c r="Q75" s="138"/>
      <c r="R75" s="133">
        <f t="shared" si="15"/>
        <v>11.870000000000001</v>
      </c>
    </row>
    <row r="76" spans="1:18" ht="15.75">
      <c r="A76" s="112">
        <v>165</v>
      </c>
      <c r="B76" s="118">
        <v>1465</v>
      </c>
      <c r="C76" s="119" t="s">
        <v>347</v>
      </c>
      <c r="D76" s="119"/>
      <c r="E76" s="120" t="s">
        <v>348</v>
      </c>
      <c r="F76" s="121" t="s">
        <v>349</v>
      </c>
      <c r="G76" s="122" t="str">
        <f t="shared" si="12"/>
        <v>фото1</v>
      </c>
      <c r="H76" s="123">
        <f t="shared" si="13"/>
      </c>
      <c r="I76" s="124" t="s">
        <v>341</v>
      </c>
      <c r="J76" s="125">
        <v>130</v>
      </c>
      <c r="K76" s="126" t="s">
        <v>78</v>
      </c>
      <c r="L76" s="127">
        <v>10</v>
      </c>
      <c r="M76" s="128">
        <v>134.7</v>
      </c>
      <c r="N76" s="129"/>
      <c r="O76" s="130">
        <f t="shared" si="14"/>
        <v>0</v>
      </c>
      <c r="P76" s="131" t="s">
        <v>350</v>
      </c>
      <c r="Q76" s="138"/>
      <c r="R76" s="133">
        <f t="shared" si="15"/>
        <v>13.469999999999999</v>
      </c>
    </row>
    <row r="77" spans="1:18" ht="22.5">
      <c r="A77" s="112">
        <v>170</v>
      </c>
      <c r="B77" s="118">
        <v>4461</v>
      </c>
      <c r="C77" s="119" t="s">
        <v>351</v>
      </c>
      <c r="D77" s="119"/>
      <c r="E77" s="120" t="s">
        <v>352</v>
      </c>
      <c r="F77" s="121" t="s">
        <v>353</v>
      </c>
      <c r="G77" s="122" t="str">
        <f t="shared" si="12"/>
        <v>фото1</v>
      </c>
      <c r="H77" s="123">
        <f t="shared" si="13"/>
      </c>
      <c r="I77" s="124" t="s">
        <v>354</v>
      </c>
      <c r="J77" s="125">
        <v>110</v>
      </c>
      <c r="K77" s="126" t="s">
        <v>78</v>
      </c>
      <c r="L77" s="141">
        <v>10</v>
      </c>
      <c r="M77" s="128">
        <v>165.5</v>
      </c>
      <c r="N77" s="129"/>
      <c r="O77" s="130">
        <f t="shared" si="14"/>
        <v>0</v>
      </c>
      <c r="P77" s="131" t="s">
        <v>355</v>
      </c>
      <c r="Q77" s="132" t="s">
        <v>111</v>
      </c>
      <c r="R77" s="133">
        <f t="shared" si="15"/>
        <v>16.55</v>
      </c>
    </row>
    <row r="78" spans="1:18" ht="15.75">
      <c r="A78" s="112">
        <v>171</v>
      </c>
      <c r="B78" s="118">
        <v>267</v>
      </c>
      <c r="C78" s="119" t="s">
        <v>356</v>
      </c>
      <c r="D78" s="119"/>
      <c r="E78" s="120" t="s">
        <v>357</v>
      </c>
      <c r="F78" s="120" t="s">
        <v>358</v>
      </c>
      <c r="G78" s="122" t="str">
        <f t="shared" si="12"/>
        <v>фото1</v>
      </c>
      <c r="H78" s="123">
        <f t="shared" si="13"/>
      </c>
      <c r="I78" s="140" t="s">
        <v>359</v>
      </c>
      <c r="J78" s="125">
        <v>110</v>
      </c>
      <c r="K78" s="126" t="s">
        <v>78</v>
      </c>
      <c r="L78" s="127">
        <v>10</v>
      </c>
      <c r="M78" s="128">
        <v>147</v>
      </c>
      <c r="N78" s="129"/>
      <c r="O78" s="130">
        <f t="shared" si="14"/>
        <v>0</v>
      </c>
      <c r="P78" s="131" t="s">
        <v>360</v>
      </c>
      <c r="Q78" s="132"/>
      <c r="R78" s="133">
        <f t="shared" si="15"/>
        <v>14.7</v>
      </c>
    </row>
    <row r="79" spans="1:18" ht="15.75">
      <c r="A79" s="112">
        <v>173</v>
      </c>
      <c r="B79" s="118">
        <v>3750</v>
      </c>
      <c r="C79" s="119" t="s">
        <v>361</v>
      </c>
      <c r="D79" s="119"/>
      <c r="E79" s="120" t="s">
        <v>362</v>
      </c>
      <c r="F79" s="121" t="s">
        <v>363</v>
      </c>
      <c r="G79" s="122" t="str">
        <f t="shared" si="12"/>
        <v>фото1</v>
      </c>
      <c r="H79" s="123">
        <f t="shared" si="13"/>
      </c>
      <c r="I79" s="124" t="s">
        <v>364</v>
      </c>
      <c r="J79" s="125">
        <v>120</v>
      </c>
      <c r="K79" s="126" t="s">
        <v>78</v>
      </c>
      <c r="L79" s="141">
        <v>10</v>
      </c>
      <c r="M79" s="128">
        <v>122.3</v>
      </c>
      <c r="N79" s="129"/>
      <c r="O79" s="130">
        <f t="shared" si="14"/>
        <v>0</v>
      </c>
      <c r="P79" s="131" t="s">
        <v>365</v>
      </c>
      <c r="Q79" s="132"/>
      <c r="R79" s="133">
        <f t="shared" si="15"/>
        <v>12.23</v>
      </c>
    </row>
    <row r="80" spans="1:18" ht="15.75">
      <c r="A80" s="112">
        <v>175</v>
      </c>
      <c r="B80" s="118">
        <v>308</v>
      </c>
      <c r="C80" s="119" t="s">
        <v>366</v>
      </c>
      <c r="D80" s="119"/>
      <c r="E80" s="120" t="s">
        <v>367</v>
      </c>
      <c r="F80" s="120" t="s">
        <v>368</v>
      </c>
      <c r="G80" s="122" t="str">
        <f t="shared" si="12"/>
        <v>фото1</v>
      </c>
      <c r="H80" s="123">
        <f t="shared" si="13"/>
      </c>
      <c r="I80" s="140" t="s">
        <v>369</v>
      </c>
      <c r="J80" s="125">
        <v>90</v>
      </c>
      <c r="K80" s="126" t="s">
        <v>78</v>
      </c>
      <c r="L80" s="141">
        <v>10</v>
      </c>
      <c r="M80" s="128">
        <v>159.3</v>
      </c>
      <c r="N80" s="129"/>
      <c r="O80" s="130">
        <f t="shared" si="14"/>
        <v>0</v>
      </c>
      <c r="P80" s="131" t="s">
        <v>370</v>
      </c>
      <c r="Q80" s="132"/>
      <c r="R80" s="133">
        <f t="shared" si="15"/>
        <v>15.930000000000001</v>
      </c>
    </row>
    <row r="81" spans="1:18" ht="22.5">
      <c r="A81" s="112">
        <v>176</v>
      </c>
      <c r="B81" s="118">
        <v>211</v>
      </c>
      <c r="C81" s="119" t="s">
        <v>371</v>
      </c>
      <c r="D81" s="119"/>
      <c r="E81" s="120" t="s">
        <v>372</v>
      </c>
      <c r="F81" s="121" t="s">
        <v>373</v>
      </c>
      <c r="G81" s="122" t="str">
        <f t="shared" si="12"/>
        <v>фото1</v>
      </c>
      <c r="H81" s="123">
        <f t="shared" si="13"/>
      </c>
      <c r="I81" s="124" t="s">
        <v>374</v>
      </c>
      <c r="J81" s="125">
        <v>120</v>
      </c>
      <c r="K81" s="126" t="s">
        <v>78</v>
      </c>
      <c r="L81" s="127">
        <v>10</v>
      </c>
      <c r="M81" s="128">
        <v>122.3</v>
      </c>
      <c r="N81" s="129"/>
      <c r="O81" s="130">
        <f t="shared" si="14"/>
        <v>0</v>
      </c>
      <c r="P81" s="131" t="s">
        <v>375</v>
      </c>
      <c r="Q81" s="138"/>
      <c r="R81" s="133">
        <f t="shared" si="15"/>
        <v>12.23</v>
      </c>
    </row>
    <row r="82" spans="1:18" ht="15.75">
      <c r="A82" s="112">
        <v>178</v>
      </c>
      <c r="B82" s="118">
        <v>2330</v>
      </c>
      <c r="C82" s="119" t="s">
        <v>376</v>
      </c>
      <c r="D82" s="119"/>
      <c r="E82" s="120" t="s">
        <v>377</v>
      </c>
      <c r="F82" s="120" t="s">
        <v>378</v>
      </c>
      <c r="G82" s="122" t="str">
        <f t="shared" si="12"/>
        <v>фото1</v>
      </c>
      <c r="H82" s="123">
        <f t="shared" si="13"/>
      </c>
      <c r="I82" s="140" t="s">
        <v>379</v>
      </c>
      <c r="J82" s="125">
        <v>130</v>
      </c>
      <c r="K82" s="126" t="s">
        <v>78</v>
      </c>
      <c r="L82" s="127">
        <v>10</v>
      </c>
      <c r="M82" s="128">
        <v>140.8</v>
      </c>
      <c r="N82" s="129"/>
      <c r="O82" s="130">
        <f t="shared" si="14"/>
        <v>0</v>
      </c>
      <c r="P82" s="131" t="s">
        <v>380</v>
      </c>
      <c r="Q82" s="132"/>
      <c r="R82" s="133">
        <f t="shared" si="15"/>
        <v>14.080000000000002</v>
      </c>
    </row>
    <row r="83" spans="1:18" ht="22.5">
      <c r="A83" s="112">
        <v>179</v>
      </c>
      <c r="B83" s="118">
        <v>213</v>
      </c>
      <c r="C83" s="119" t="s">
        <v>381</v>
      </c>
      <c r="D83" s="119"/>
      <c r="E83" s="120" t="s">
        <v>382</v>
      </c>
      <c r="F83" s="121" t="s">
        <v>383</v>
      </c>
      <c r="G83" s="122" t="str">
        <f t="shared" si="12"/>
        <v>фото1</v>
      </c>
      <c r="H83" s="123">
        <f t="shared" si="13"/>
      </c>
      <c r="I83" s="124" t="s">
        <v>384</v>
      </c>
      <c r="J83" s="125">
        <v>120</v>
      </c>
      <c r="K83" s="126" t="s">
        <v>78</v>
      </c>
      <c r="L83" s="127">
        <v>10</v>
      </c>
      <c r="M83" s="128">
        <v>128.5</v>
      </c>
      <c r="N83" s="129"/>
      <c r="O83" s="130">
        <f t="shared" si="14"/>
        <v>0</v>
      </c>
      <c r="P83" s="131" t="s">
        <v>385</v>
      </c>
      <c r="Q83" s="138"/>
      <c r="R83" s="133">
        <f t="shared" si="15"/>
        <v>12.85</v>
      </c>
    </row>
    <row r="84" spans="1:18" ht="22.5">
      <c r="A84" s="112">
        <v>181</v>
      </c>
      <c r="B84" s="118">
        <v>1434</v>
      </c>
      <c r="C84" s="119" t="s">
        <v>386</v>
      </c>
      <c r="D84" s="119"/>
      <c r="E84" s="120" t="s">
        <v>387</v>
      </c>
      <c r="F84" s="121" t="s">
        <v>388</v>
      </c>
      <c r="G84" s="122" t="str">
        <f t="shared" si="12"/>
        <v>фото1</v>
      </c>
      <c r="H84" s="123">
        <f t="shared" si="13"/>
      </c>
      <c r="I84" s="124" t="s">
        <v>389</v>
      </c>
      <c r="J84" s="125">
        <v>100</v>
      </c>
      <c r="K84" s="126" t="s">
        <v>78</v>
      </c>
      <c r="L84" s="127">
        <v>10</v>
      </c>
      <c r="M84" s="128">
        <v>97.7</v>
      </c>
      <c r="N84" s="129"/>
      <c r="O84" s="130">
        <f t="shared" si="14"/>
        <v>0</v>
      </c>
      <c r="P84" s="131" t="s">
        <v>390</v>
      </c>
      <c r="Q84" s="138"/>
      <c r="R84" s="133">
        <f t="shared" si="15"/>
        <v>9.77</v>
      </c>
    </row>
    <row r="85" spans="1:18" ht="15.75">
      <c r="A85" s="112">
        <v>199</v>
      </c>
      <c r="B85" s="118">
        <v>7216</v>
      </c>
      <c r="C85" s="119" t="s">
        <v>391</v>
      </c>
      <c r="D85" s="119"/>
      <c r="E85" s="134" t="s">
        <v>392</v>
      </c>
      <c r="F85" s="121" t="s">
        <v>393</v>
      </c>
      <c r="G85" s="122" t="str">
        <f t="shared" si="12"/>
        <v>фото1</v>
      </c>
      <c r="H85" s="123">
        <f t="shared" si="13"/>
      </c>
      <c r="I85" s="124" t="s">
        <v>394</v>
      </c>
      <c r="J85" s="125">
        <v>110</v>
      </c>
      <c r="K85" s="126" t="s">
        <v>78</v>
      </c>
      <c r="L85" s="141">
        <v>10</v>
      </c>
      <c r="M85" s="128">
        <v>122.3</v>
      </c>
      <c r="N85" s="129"/>
      <c r="O85" s="130">
        <f t="shared" si="14"/>
        <v>0</v>
      </c>
      <c r="P85" s="131" t="s">
        <v>395</v>
      </c>
      <c r="Q85" s="132" t="s">
        <v>80</v>
      </c>
      <c r="R85" s="133">
        <f t="shared" si="15"/>
        <v>12.23</v>
      </c>
    </row>
    <row r="86" spans="1:18" ht="15.75">
      <c r="A86" s="112">
        <v>203</v>
      </c>
      <c r="B86" s="118">
        <v>1523</v>
      </c>
      <c r="C86" s="119" t="s">
        <v>396</v>
      </c>
      <c r="D86" s="119"/>
      <c r="E86" s="120" t="s">
        <v>397</v>
      </c>
      <c r="F86" s="121" t="s">
        <v>398</v>
      </c>
      <c r="G86" s="122" t="str">
        <f t="shared" si="12"/>
        <v>фото1</v>
      </c>
      <c r="H86" s="123">
        <f t="shared" si="13"/>
      </c>
      <c r="I86" s="124" t="s">
        <v>399</v>
      </c>
      <c r="J86" s="125">
        <v>100</v>
      </c>
      <c r="K86" s="126" t="s">
        <v>78</v>
      </c>
      <c r="L86" s="127">
        <v>10</v>
      </c>
      <c r="M86" s="128">
        <v>134.7</v>
      </c>
      <c r="N86" s="129"/>
      <c r="O86" s="130">
        <f t="shared" si="14"/>
        <v>0</v>
      </c>
      <c r="P86" s="131" t="s">
        <v>400</v>
      </c>
      <c r="Q86" s="138"/>
      <c r="R86" s="133">
        <f t="shared" si="15"/>
        <v>13.469999999999999</v>
      </c>
    </row>
    <row r="87" spans="1:18" ht="22.5">
      <c r="A87" s="112">
        <v>214</v>
      </c>
      <c r="B87" s="118">
        <v>228</v>
      </c>
      <c r="C87" s="139" t="s">
        <v>401</v>
      </c>
      <c r="D87" s="119"/>
      <c r="E87" s="120" t="s">
        <v>402</v>
      </c>
      <c r="F87" s="121" t="s">
        <v>403</v>
      </c>
      <c r="G87" s="122" t="str">
        <f t="shared" si="12"/>
        <v>фото1</v>
      </c>
      <c r="H87" s="123">
        <f t="shared" si="13"/>
      </c>
      <c r="I87" s="124" t="s">
        <v>404</v>
      </c>
      <c r="J87" s="125">
        <v>130</v>
      </c>
      <c r="K87" s="126" t="s">
        <v>78</v>
      </c>
      <c r="L87" s="127">
        <v>10</v>
      </c>
      <c r="M87" s="128">
        <v>134.7</v>
      </c>
      <c r="N87" s="129"/>
      <c r="O87" s="130">
        <f t="shared" si="14"/>
        <v>0</v>
      </c>
      <c r="P87" s="131" t="s">
        <v>405</v>
      </c>
      <c r="Q87" s="138"/>
      <c r="R87" s="133">
        <f t="shared" si="15"/>
        <v>13.469999999999999</v>
      </c>
    </row>
    <row r="88" spans="1:18" ht="15.75">
      <c r="A88" s="112">
        <v>216</v>
      </c>
      <c r="B88" s="118">
        <v>2845</v>
      </c>
      <c r="C88" s="119" t="s">
        <v>406</v>
      </c>
      <c r="D88" s="119"/>
      <c r="E88" s="120" t="s">
        <v>407</v>
      </c>
      <c r="F88" s="121" t="s">
        <v>408</v>
      </c>
      <c r="G88" s="122" t="str">
        <f t="shared" si="12"/>
        <v>фото1</v>
      </c>
      <c r="H88" s="123">
        <f t="shared" si="13"/>
      </c>
      <c r="I88" s="124" t="s">
        <v>409</v>
      </c>
      <c r="J88" s="125">
        <v>120</v>
      </c>
      <c r="K88" s="126" t="s">
        <v>78</v>
      </c>
      <c r="L88" s="127">
        <v>10</v>
      </c>
      <c r="M88" s="128">
        <v>140.8</v>
      </c>
      <c r="N88" s="129"/>
      <c r="O88" s="130">
        <f t="shared" si="14"/>
        <v>0</v>
      </c>
      <c r="P88" s="131" t="s">
        <v>410</v>
      </c>
      <c r="Q88" s="138"/>
      <c r="R88" s="133">
        <f t="shared" si="15"/>
        <v>14.080000000000002</v>
      </c>
    </row>
    <row r="89" spans="1:18" ht="15.75">
      <c r="A89" s="112">
        <v>219</v>
      </c>
      <c r="B89" s="118">
        <v>4465</v>
      </c>
      <c r="C89" s="119" t="s">
        <v>411</v>
      </c>
      <c r="D89" s="119"/>
      <c r="E89" s="120" t="s">
        <v>412</v>
      </c>
      <c r="F89" s="121" t="s">
        <v>413</v>
      </c>
      <c r="G89" s="122" t="str">
        <f t="shared" si="12"/>
        <v>фото1</v>
      </c>
      <c r="H89" s="123">
        <f t="shared" si="13"/>
      </c>
      <c r="I89" s="124" t="s">
        <v>341</v>
      </c>
      <c r="J89" s="125">
        <v>120</v>
      </c>
      <c r="K89" s="126" t="s">
        <v>78</v>
      </c>
      <c r="L89" s="141">
        <v>10</v>
      </c>
      <c r="M89" s="128">
        <v>159.3</v>
      </c>
      <c r="N89" s="129"/>
      <c r="O89" s="130">
        <f t="shared" si="14"/>
        <v>0</v>
      </c>
      <c r="P89" s="131" t="s">
        <v>414</v>
      </c>
      <c r="Q89" s="132" t="s">
        <v>111</v>
      </c>
      <c r="R89" s="133">
        <f t="shared" si="15"/>
        <v>15.930000000000001</v>
      </c>
    </row>
    <row r="90" spans="1:18" ht="22.5">
      <c r="A90" s="112">
        <v>220</v>
      </c>
      <c r="B90" s="118">
        <v>3059</v>
      </c>
      <c r="C90" s="119" t="s">
        <v>415</v>
      </c>
      <c r="D90" s="119"/>
      <c r="E90" s="120" t="s">
        <v>416</v>
      </c>
      <c r="F90" s="121" t="s">
        <v>417</v>
      </c>
      <c r="G90" s="122" t="str">
        <f t="shared" si="12"/>
        <v>фото1</v>
      </c>
      <c r="H90" s="123">
        <f t="shared" si="13"/>
      </c>
      <c r="I90" s="154" t="s">
        <v>418</v>
      </c>
      <c r="J90" s="125">
        <v>130</v>
      </c>
      <c r="K90" s="126" t="s">
        <v>78</v>
      </c>
      <c r="L90" s="141">
        <v>10</v>
      </c>
      <c r="M90" s="128">
        <v>128.5</v>
      </c>
      <c r="N90" s="129"/>
      <c r="O90" s="130">
        <f t="shared" si="14"/>
        <v>0</v>
      </c>
      <c r="P90" s="131" t="s">
        <v>419</v>
      </c>
      <c r="Q90" s="138"/>
      <c r="R90" s="133">
        <f t="shared" si="15"/>
        <v>12.85</v>
      </c>
    </row>
    <row r="91" spans="1:18" ht="12.75" customHeight="1">
      <c r="A91" s="112">
        <v>221</v>
      </c>
      <c r="B91" s="145"/>
      <c r="C91" s="146"/>
      <c r="D91" s="146"/>
      <c r="E91" s="114" t="s">
        <v>420</v>
      </c>
      <c r="F91" s="114"/>
      <c r="G91" s="114"/>
      <c r="H91" s="114"/>
      <c r="I91" s="114"/>
      <c r="J91" s="114"/>
      <c r="K91" s="114"/>
      <c r="L91" s="114"/>
      <c r="M91" s="114"/>
      <c r="N91" s="144"/>
      <c r="O91" s="115"/>
      <c r="P91" s="116"/>
      <c r="Q91" s="116"/>
      <c r="R91" s="117"/>
    </row>
    <row r="92" spans="1:18" ht="15.75">
      <c r="A92" s="112">
        <v>222</v>
      </c>
      <c r="B92" s="118">
        <v>3710</v>
      </c>
      <c r="C92" s="119" t="s">
        <v>421</v>
      </c>
      <c r="D92" s="119"/>
      <c r="E92" s="120" t="s">
        <v>422</v>
      </c>
      <c r="F92" s="121" t="s">
        <v>423</v>
      </c>
      <c r="G92" s="122" t="str">
        <f>HYPERLINK("http://www.gardenbulbs.ru/images/summer_CL/Lilium/"&amp;C92&amp;".jpg","фото1")</f>
        <v>фото1</v>
      </c>
      <c r="H92" s="123">
        <f>IF(D92&gt;0,HYPERLINK("http://www.gardenbulbs.ru/images/summer_CL/Lilium/"&amp;D92&amp;".jpg","фото2"),"")</f>
      </c>
      <c r="I92" s="155" t="s">
        <v>424</v>
      </c>
      <c r="J92" s="156">
        <v>100</v>
      </c>
      <c r="K92" s="126" t="s">
        <v>78</v>
      </c>
      <c r="L92" s="141">
        <v>10</v>
      </c>
      <c r="M92" s="128">
        <v>257.8</v>
      </c>
      <c r="N92" s="129"/>
      <c r="O92" s="130">
        <f>IF(ISERROR(M92*N92),0,M92*N92)</f>
        <v>0</v>
      </c>
      <c r="P92" s="131" t="s">
        <v>425</v>
      </c>
      <c r="Q92" s="132"/>
      <c r="R92" s="133">
        <f>M92/L92</f>
        <v>25.78</v>
      </c>
    </row>
    <row r="93" spans="1:18" ht="22.5">
      <c r="A93" s="112">
        <v>226</v>
      </c>
      <c r="B93" s="118">
        <v>3060</v>
      </c>
      <c r="C93" s="119" t="s">
        <v>426</v>
      </c>
      <c r="D93" s="119"/>
      <c r="E93" s="120" t="s">
        <v>427</v>
      </c>
      <c r="F93" s="121" t="s">
        <v>428</v>
      </c>
      <c r="G93" s="122" t="str">
        <f>HYPERLINK("http://www.gardenbulbs.ru/images/summer_CL/Lilium/"&amp;C93&amp;".jpg","фото1")</f>
        <v>фото1</v>
      </c>
      <c r="H93" s="123">
        <f>IF(D93&gt;0,HYPERLINK("http://www.gardenbulbs.ru/images/summer_CL/Lilium/"&amp;D93&amp;".jpg","фото2"),"")</f>
      </c>
      <c r="I93" s="154" t="s">
        <v>429</v>
      </c>
      <c r="J93" s="125">
        <v>100</v>
      </c>
      <c r="K93" s="126" t="s">
        <v>78</v>
      </c>
      <c r="L93" s="141">
        <v>10</v>
      </c>
      <c r="M93" s="128">
        <v>257.8</v>
      </c>
      <c r="N93" s="129"/>
      <c r="O93" s="130">
        <f>IF(ISERROR(M93*N93),0,M93*N93)</f>
        <v>0</v>
      </c>
      <c r="P93" s="131" t="s">
        <v>430</v>
      </c>
      <c r="Q93" s="138"/>
      <c r="R93" s="133">
        <f>M93/L93</f>
        <v>25.78</v>
      </c>
    </row>
    <row r="94" spans="1:18" ht="12.75" customHeight="1">
      <c r="A94" s="112">
        <v>227</v>
      </c>
      <c r="B94" s="157"/>
      <c r="C94" s="158"/>
      <c r="D94" s="158"/>
      <c r="E94" s="159" t="s">
        <v>431</v>
      </c>
      <c r="F94" s="159"/>
      <c r="G94" s="159"/>
      <c r="H94" s="159"/>
      <c r="I94" s="159"/>
      <c r="J94" s="159"/>
      <c r="K94" s="159"/>
      <c r="L94" s="159"/>
      <c r="M94" s="159"/>
      <c r="N94" s="160"/>
      <c r="O94" s="161"/>
      <c r="P94" s="162"/>
      <c r="Q94" s="162"/>
      <c r="R94" s="163"/>
    </row>
    <row r="95" spans="1:18" ht="45">
      <c r="A95" s="112">
        <v>231</v>
      </c>
      <c r="B95" s="118">
        <v>3717</v>
      </c>
      <c r="C95" s="119" t="s">
        <v>432</v>
      </c>
      <c r="D95" s="119"/>
      <c r="E95" s="120" t="s">
        <v>433</v>
      </c>
      <c r="F95" s="121" t="s">
        <v>434</v>
      </c>
      <c r="G95" s="122" t="str">
        <f aca="true" t="shared" si="16" ref="G95:G102">HYPERLINK("http://www.gardenbulbs.ru/images/summer_CL/Lilium/"&amp;C95&amp;".jpg","фото1")</f>
        <v>фото1</v>
      </c>
      <c r="H95" s="123">
        <f aca="true" t="shared" si="17" ref="H95:H102">IF(D95&gt;0,HYPERLINK("http://www.gardenbulbs.ru/images/summer_CL/Lilium/"&amp;D95&amp;".jpg","фото2"),"")</f>
      </c>
      <c r="I95" s="124" t="s">
        <v>435</v>
      </c>
      <c r="J95" s="125">
        <v>90</v>
      </c>
      <c r="K95" s="126" t="s">
        <v>78</v>
      </c>
      <c r="L95" s="141">
        <v>5</v>
      </c>
      <c r="M95" s="128">
        <v>381</v>
      </c>
      <c r="N95" s="129"/>
      <c r="O95" s="130">
        <f aca="true" t="shared" si="18" ref="O95:O102">IF(ISERROR(M95*N95),0,M95*N95)</f>
        <v>0</v>
      </c>
      <c r="P95" s="131" t="s">
        <v>436</v>
      </c>
      <c r="Q95" s="132"/>
      <c r="R95" s="133">
        <f aca="true" t="shared" si="19" ref="R95:R102">M95/L95</f>
        <v>76.2</v>
      </c>
    </row>
    <row r="96" spans="1:18" ht="33.75">
      <c r="A96" s="112">
        <v>232</v>
      </c>
      <c r="B96" s="118">
        <v>465</v>
      </c>
      <c r="C96" s="119" t="s">
        <v>437</v>
      </c>
      <c r="D96" s="119"/>
      <c r="E96" s="120" t="s">
        <v>438</v>
      </c>
      <c r="F96" s="121" t="s">
        <v>439</v>
      </c>
      <c r="G96" s="122" t="str">
        <f t="shared" si="16"/>
        <v>фото1</v>
      </c>
      <c r="H96" s="123">
        <f t="shared" si="17"/>
      </c>
      <c r="I96" s="124" t="s">
        <v>440</v>
      </c>
      <c r="J96" s="125">
        <v>120</v>
      </c>
      <c r="K96" s="126" t="s">
        <v>78</v>
      </c>
      <c r="L96" s="135">
        <v>2</v>
      </c>
      <c r="M96" s="128">
        <v>133.9</v>
      </c>
      <c r="N96" s="129"/>
      <c r="O96" s="130">
        <f t="shared" si="18"/>
        <v>0</v>
      </c>
      <c r="P96" s="131" t="s">
        <v>441</v>
      </c>
      <c r="Q96" s="138"/>
      <c r="R96" s="133">
        <f t="shared" si="19"/>
        <v>66.95</v>
      </c>
    </row>
    <row r="97" spans="1:18" ht="22.5">
      <c r="A97" s="112">
        <v>233</v>
      </c>
      <c r="B97" s="118">
        <v>7248</v>
      </c>
      <c r="C97" s="119" t="s">
        <v>442</v>
      </c>
      <c r="D97" s="119"/>
      <c r="E97" s="134" t="s">
        <v>443</v>
      </c>
      <c r="F97" s="121" t="s">
        <v>444</v>
      </c>
      <c r="G97" s="122" t="str">
        <f t="shared" si="16"/>
        <v>фото1</v>
      </c>
      <c r="H97" s="123">
        <f t="shared" si="17"/>
      </c>
      <c r="I97" s="124" t="s">
        <v>445</v>
      </c>
      <c r="J97" s="125">
        <v>120</v>
      </c>
      <c r="K97" s="126" t="s">
        <v>78</v>
      </c>
      <c r="L97" s="141">
        <v>5</v>
      </c>
      <c r="M97" s="128">
        <v>381</v>
      </c>
      <c r="N97" s="129"/>
      <c r="O97" s="130">
        <f t="shared" si="18"/>
        <v>0</v>
      </c>
      <c r="P97" s="131" t="s">
        <v>446</v>
      </c>
      <c r="Q97" s="132" t="s">
        <v>80</v>
      </c>
      <c r="R97" s="133">
        <f t="shared" si="19"/>
        <v>76.2</v>
      </c>
    </row>
    <row r="98" spans="1:18" ht="33.75">
      <c r="A98" s="112">
        <v>235</v>
      </c>
      <c r="B98" s="118">
        <v>4469</v>
      </c>
      <c r="C98" s="119" t="s">
        <v>447</v>
      </c>
      <c r="D98" s="119" t="s">
        <v>448</v>
      </c>
      <c r="E98" s="120" t="s">
        <v>449</v>
      </c>
      <c r="F98" s="121" t="s">
        <v>450</v>
      </c>
      <c r="G98" s="122" t="str">
        <f t="shared" si="16"/>
        <v>фото1</v>
      </c>
      <c r="H98" s="123" t="str">
        <f t="shared" si="17"/>
        <v>фото2</v>
      </c>
      <c r="I98" s="124" t="s">
        <v>451</v>
      </c>
      <c r="J98" s="125">
        <v>110</v>
      </c>
      <c r="K98" s="126" t="s">
        <v>78</v>
      </c>
      <c r="L98" s="141">
        <v>5</v>
      </c>
      <c r="M98" s="128">
        <v>220.9</v>
      </c>
      <c r="N98" s="129"/>
      <c r="O98" s="130">
        <f t="shared" si="18"/>
        <v>0</v>
      </c>
      <c r="P98" s="131" t="s">
        <v>452</v>
      </c>
      <c r="Q98" s="132" t="s">
        <v>111</v>
      </c>
      <c r="R98" s="133">
        <f t="shared" si="19"/>
        <v>44.18</v>
      </c>
    </row>
    <row r="99" spans="1:18" ht="33.75">
      <c r="A99" s="112">
        <v>236</v>
      </c>
      <c r="B99" s="118">
        <v>4474</v>
      </c>
      <c r="C99" s="119" t="s">
        <v>453</v>
      </c>
      <c r="D99" s="119"/>
      <c r="E99" s="120" t="s">
        <v>454</v>
      </c>
      <c r="F99" s="121" t="s">
        <v>455</v>
      </c>
      <c r="G99" s="122" t="str">
        <f t="shared" si="16"/>
        <v>фото1</v>
      </c>
      <c r="H99" s="123">
        <f t="shared" si="17"/>
      </c>
      <c r="I99" s="124" t="s">
        <v>456</v>
      </c>
      <c r="J99" s="125">
        <v>90</v>
      </c>
      <c r="K99" s="126" t="s">
        <v>78</v>
      </c>
      <c r="L99" s="135">
        <v>10</v>
      </c>
      <c r="M99" s="128">
        <v>430.3</v>
      </c>
      <c r="N99" s="129"/>
      <c r="O99" s="130">
        <f t="shared" si="18"/>
        <v>0</v>
      </c>
      <c r="P99" s="131" t="s">
        <v>457</v>
      </c>
      <c r="Q99" s="132" t="s">
        <v>111</v>
      </c>
      <c r="R99" s="133">
        <f t="shared" si="19"/>
        <v>43.03</v>
      </c>
    </row>
    <row r="100" spans="1:18" ht="22.5">
      <c r="A100" s="112">
        <v>237</v>
      </c>
      <c r="B100" s="118">
        <v>7258</v>
      </c>
      <c r="C100" s="119" t="s">
        <v>458</v>
      </c>
      <c r="D100" s="119"/>
      <c r="E100" s="134" t="s">
        <v>459</v>
      </c>
      <c r="F100" s="121" t="s">
        <v>460</v>
      </c>
      <c r="G100" s="122" t="str">
        <f t="shared" si="16"/>
        <v>фото1</v>
      </c>
      <c r="H100" s="123">
        <f t="shared" si="17"/>
      </c>
      <c r="I100" s="124" t="s">
        <v>461</v>
      </c>
      <c r="J100" s="125">
        <v>100</v>
      </c>
      <c r="K100" s="126" t="s">
        <v>78</v>
      </c>
      <c r="L100" s="141">
        <v>5</v>
      </c>
      <c r="M100" s="128">
        <v>220.9</v>
      </c>
      <c r="N100" s="129"/>
      <c r="O100" s="130">
        <f t="shared" si="18"/>
        <v>0</v>
      </c>
      <c r="P100" s="131" t="s">
        <v>462</v>
      </c>
      <c r="Q100" s="132" t="s">
        <v>80</v>
      </c>
      <c r="R100" s="133">
        <f t="shared" si="19"/>
        <v>44.18</v>
      </c>
    </row>
    <row r="101" spans="1:18" ht="15.75">
      <c r="A101" s="112">
        <v>238</v>
      </c>
      <c r="B101" s="118">
        <v>3732</v>
      </c>
      <c r="C101" s="119" t="s">
        <v>463</v>
      </c>
      <c r="D101" s="119"/>
      <c r="E101" s="120" t="s">
        <v>464</v>
      </c>
      <c r="F101" s="121" t="s">
        <v>465</v>
      </c>
      <c r="G101" s="122" t="str">
        <f t="shared" si="16"/>
        <v>фото1</v>
      </c>
      <c r="H101" s="123">
        <f t="shared" si="17"/>
      </c>
      <c r="I101" s="124" t="s">
        <v>466</v>
      </c>
      <c r="J101" s="125">
        <v>100</v>
      </c>
      <c r="K101" s="126" t="s">
        <v>78</v>
      </c>
      <c r="L101" s="135">
        <v>7</v>
      </c>
      <c r="M101" s="128">
        <v>528.8</v>
      </c>
      <c r="N101" s="129"/>
      <c r="O101" s="130">
        <f t="shared" si="18"/>
        <v>0</v>
      </c>
      <c r="P101" s="131" t="s">
        <v>467</v>
      </c>
      <c r="Q101" s="132"/>
      <c r="R101" s="133">
        <f t="shared" si="19"/>
        <v>75.54285714285713</v>
      </c>
    </row>
    <row r="102" spans="1:18" ht="22.5">
      <c r="A102" s="112">
        <v>239</v>
      </c>
      <c r="B102" s="118">
        <v>3296</v>
      </c>
      <c r="C102" s="119" t="s">
        <v>468</v>
      </c>
      <c r="D102" s="119"/>
      <c r="E102" s="120" t="s">
        <v>469</v>
      </c>
      <c r="F102" s="121" t="s">
        <v>470</v>
      </c>
      <c r="G102" s="122" t="str">
        <f t="shared" si="16"/>
        <v>фото1</v>
      </c>
      <c r="H102" s="123">
        <f t="shared" si="17"/>
      </c>
      <c r="I102" s="124" t="s">
        <v>471</v>
      </c>
      <c r="J102" s="125">
        <v>120</v>
      </c>
      <c r="K102" s="126" t="s">
        <v>78</v>
      </c>
      <c r="L102" s="135">
        <v>7</v>
      </c>
      <c r="M102" s="128">
        <v>528.8</v>
      </c>
      <c r="N102" s="129"/>
      <c r="O102" s="130">
        <f t="shared" si="18"/>
        <v>0</v>
      </c>
      <c r="P102" s="131" t="s">
        <v>472</v>
      </c>
      <c r="Q102" s="132"/>
      <c r="R102" s="133">
        <f t="shared" si="19"/>
        <v>75.54285714285713</v>
      </c>
    </row>
    <row r="103" spans="1:18" ht="12.75" customHeight="1">
      <c r="A103" s="112">
        <v>241</v>
      </c>
      <c r="B103" s="145"/>
      <c r="C103" s="146"/>
      <c r="D103" s="146"/>
      <c r="E103" s="114" t="s">
        <v>473</v>
      </c>
      <c r="F103" s="114"/>
      <c r="G103" s="114"/>
      <c r="H103" s="114"/>
      <c r="I103" s="114"/>
      <c r="J103" s="114"/>
      <c r="K103" s="114"/>
      <c r="L103" s="114"/>
      <c r="M103" s="114"/>
      <c r="N103" s="144"/>
      <c r="O103" s="115"/>
      <c r="P103" s="116"/>
      <c r="Q103" s="116"/>
      <c r="R103" s="117"/>
    </row>
    <row r="104" spans="1:18" ht="33.75">
      <c r="A104" s="112">
        <v>242</v>
      </c>
      <c r="B104" s="118">
        <v>238</v>
      </c>
      <c r="C104" s="119" t="s">
        <v>474</v>
      </c>
      <c r="D104" s="119"/>
      <c r="E104" s="120" t="s">
        <v>475</v>
      </c>
      <c r="F104" s="121" t="s">
        <v>476</v>
      </c>
      <c r="G104" s="122" t="str">
        <f aca="true" t="shared" si="20" ref="G104:G143">HYPERLINK("http://www.gardenbulbs.ru/images/summer_CL/Lilium/"&amp;C104&amp;".jpg","фото1")</f>
        <v>фото1</v>
      </c>
      <c r="H104" s="123">
        <f aca="true" t="shared" si="21" ref="H104:H143">IF(D104&gt;0,HYPERLINK("http://www.gardenbulbs.ru/images/summer_CL/Lilium/"&amp;D104&amp;".jpg","фото2"),"")</f>
      </c>
      <c r="I104" s="124" t="s">
        <v>477</v>
      </c>
      <c r="J104" s="125">
        <v>120</v>
      </c>
      <c r="K104" s="126" t="s">
        <v>78</v>
      </c>
      <c r="L104" s="127">
        <v>10</v>
      </c>
      <c r="M104" s="128">
        <v>140.8</v>
      </c>
      <c r="N104" s="129"/>
      <c r="O104" s="130">
        <f aca="true" t="shared" si="22" ref="O104:O143">IF(ISERROR(M104*N104),0,M104*N104)</f>
        <v>0</v>
      </c>
      <c r="P104" s="131" t="s">
        <v>478</v>
      </c>
      <c r="Q104" s="138"/>
      <c r="R104" s="133">
        <f aca="true" t="shared" si="23" ref="R104:R143">M104/L104</f>
        <v>14.080000000000002</v>
      </c>
    </row>
    <row r="105" spans="1:18" ht="22.5">
      <c r="A105" s="112">
        <v>246</v>
      </c>
      <c r="B105" s="118">
        <v>240</v>
      </c>
      <c r="C105" s="119" t="s">
        <v>479</v>
      </c>
      <c r="D105" s="119"/>
      <c r="E105" s="120" t="s">
        <v>480</v>
      </c>
      <c r="F105" s="121" t="s">
        <v>481</v>
      </c>
      <c r="G105" s="122" t="str">
        <f t="shared" si="20"/>
        <v>фото1</v>
      </c>
      <c r="H105" s="123">
        <f t="shared" si="21"/>
      </c>
      <c r="I105" s="124" t="s">
        <v>482</v>
      </c>
      <c r="J105" s="125">
        <v>90</v>
      </c>
      <c r="K105" s="126" t="s">
        <v>78</v>
      </c>
      <c r="L105" s="127">
        <v>10</v>
      </c>
      <c r="M105" s="128">
        <v>134.7</v>
      </c>
      <c r="N105" s="129"/>
      <c r="O105" s="130">
        <f t="shared" si="22"/>
        <v>0</v>
      </c>
      <c r="P105" s="131" t="s">
        <v>483</v>
      </c>
      <c r="Q105" s="138"/>
      <c r="R105" s="133">
        <f t="shared" si="23"/>
        <v>13.469999999999999</v>
      </c>
    </row>
    <row r="106" spans="1:18" ht="22.5">
      <c r="A106" s="112">
        <v>247</v>
      </c>
      <c r="B106" s="118">
        <v>433</v>
      </c>
      <c r="C106" s="119" t="s">
        <v>484</v>
      </c>
      <c r="D106" s="119"/>
      <c r="E106" s="120" t="s">
        <v>485</v>
      </c>
      <c r="F106" s="121" t="s">
        <v>486</v>
      </c>
      <c r="G106" s="122" t="str">
        <f t="shared" si="20"/>
        <v>фото1</v>
      </c>
      <c r="H106" s="123">
        <f t="shared" si="21"/>
      </c>
      <c r="I106" s="124" t="s">
        <v>487</v>
      </c>
      <c r="J106" s="125">
        <v>125</v>
      </c>
      <c r="K106" s="126" t="s">
        <v>78</v>
      </c>
      <c r="L106" s="127">
        <v>10</v>
      </c>
      <c r="M106" s="128">
        <v>190.1</v>
      </c>
      <c r="N106" s="129"/>
      <c r="O106" s="130">
        <f t="shared" si="22"/>
        <v>0</v>
      </c>
      <c r="P106" s="131" t="s">
        <v>488</v>
      </c>
      <c r="Q106" s="138"/>
      <c r="R106" s="133">
        <f t="shared" si="23"/>
        <v>19.009999999999998</v>
      </c>
    </row>
    <row r="107" spans="1:18" ht="22.5">
      <c r="A107" s="112">
        <v>249</v>
      </c>
      <c r="B107" s="118">
        <v>242</v>
      </c>
      <c r="C107" s="119" t="s">
        <v>489</v>
      </c>
      <c r="D107" s="119"/>
      <c r="E107" s="120" t="s">
        <v>490</v>
      </c>
      <c r="F107" s="121" t="s">
        <v>491</v>
      </c>
      <c r="G107" s="122" t="str">
        <f t="shared" si="20"/>
        <v>фото1</v>
      </c>
      <c r="H107" s="123">
        <f t="shared" si="21"/>
      </c>
      <c r="I107" s="124" t="s">
        <v>492</v>
      </c>
      <c r="J107" s="125">
        <v>125</v>
      </c>
      <c r="K107" s="126" t="s">
        <v>78</v>
      </c>
      <c r="L107" s="127">
        <v>10</v>
      </c>
      <c r="M107" s="128">
        <v>245.5</v>
      </c>
      <c r="N107" s="129"/>
      <c r="O107" s="130">
        <f t="shared" si="22"/>
        <v>0</v>
      </c>
      <c r="P107" s="131" t="s">
        <v>493</v>
      </c>
      <c r="Q107" s="138"/>
      <c r="R107" s="133">
        <f t="shared" si="23"/>
        <v>24.55</v>
      </c>
    </row>
    <row r="108" spans="1:18" ht="22.5">
      <c r="A108" s="112">
        <v>251</v>
      </c>
      <c r="B108" s="118">
        <v>243</v>
      </c>
      <c r="C108" s="119" t="s">
        <v>494</v>
      </c>
      <c r="D108" s="119"/>
      <c r="E108" s="120" t="s">
        <v>495</v>
      </c>
      <c r="F108" s="121" t="s">
        <v>496</v>
      </c>
      <c r="G108" s="122" t="str">
        <f t="shared" si="20"/>
        <v>фото1</v>
      </c>
      <c r="H108" s="123">
        <f t="shared" si="21"/>
      </c>
      <c r="I108" s="124" t="s">
        <v>497</v>
      </c>
      <c r="J108" s="125">
        <v>100</v>
      </c>
      <c r="K108" s="126" t="s">
        <v>78</v>
      </c>
      <c r="L108" s="127">
        <v>10</v>
      </c>
      <c r="M108" s="128">
        <v>165.5</v>
      </c>
      <c r="N108" s="129"/>
      <c r="O108" s="130">
        <f t="shared" si="22"/>
        <v>0</v>
      </c>
      <c r="P108" s="131" t="s">
        <v>498</v>
      </c>
      <c r="Q108" s="138"/>
      <c r="R108" s="133">
        <f t="shared" si="23"/>
        <v>16.55</v>
      </c>
    </row>
    <row r="109" spans="1:18" ht="45">
      <c r="A109" s="112">
        <v>252</v>
      </c>
      <c r="B109" s="118">
        <v>1458</v>
      </c>
      <c r="C109" s="119" t="s">
        <v>499</v>
      </c>
      <c r="D109" s="119"/>
      <c r="E109" s="164" t="s">
        <v>500</v>
      </c>
      <c r="F109" s="165" t="s">
        <v>501</v>
      </c>
      <c r="G109" s="122" t="str">
        <f t="shared" si="20"/>
        <v>фото1</v>
      </c>
      <c r="H109" s="123">
        <f t="shared" si="21"/>
      </c>
      <c r="I109" s="166" t="s">
        <v>502</v>
      </c>
      <c r="J109" s="167">
        <v>120</v>
      </c>
      <c r="K109" s="126" t="s">
        <v>78</v>
      </c>
      <c r="L109" s="127">
        <v>10</v>
      </c>
      <c r="M109" s="128">
        <v>270.1</v>
      </c>
      <c r="N109" s="129"/>
      <c r="O109" s="130">
        <f t="shared" si="22"/>
        <v>0</v>
      </c>
      <c r="P109" s="131" t="s">
        <v>503</v>
      </c>
      <c r="Q109" s="151"/>
      <c r="R109" s="133">
        <f t="shared" si="23"/>
        <v>27.01</v>
      </c>
    </row>
    <row r="110" spans="1:18" ht="33.75">
      <c r="A110" s="112">
        <v>253</v>
      </c>
      <c r="B110" s="118">
        <v>1457</v>
      </c>
      <c r="C110" s="119" t="s">
        <v>504</v>
      </c>
      <c r="D110" s="119"/>
      <c r="E110" s="164" t="s">
        <v>505</v>
      </c>
      <c r="F110" s="165" t="s">
        <v>506</v>
      </c>
      <c r="G110" s="122" t="str">
        <f t="shared" si="20"/>
        <v>фото1</v>
      </c>
      <c r="H110" s="123">
        <f t="shared" si="21"/>
      </c>
      <c r="I110" s="166" t="s">
        <v>507</v>
      </c>
      <c r="J110" s="167">
        <v>120</v>
      </c>
      <c r="K110" s="126" t="s">
        <v>78</v>
      </c>
      <c r="L110" s="127">
        <v>10</v>
      </c>
      <c r="M110" s="128">
        <v>220.9</v>
      </c>
      <c r="N110" s="129"/>
      <c r="O110" s="130">
        <f t="shared" si="22"/>
        <v>0</v>
      </c>
      <c r="P110" s="131" t="s">
        <v>508</v>
      </c>
      <c r="Q110" s="151"/>
      <c r="R110" s="133">
        <f t="shared" si="23"/>
        <v>22.09</v>
      </c>
    </row>
    <row r="111" spans="1:18" ht="33.75">
      <c r="A111" s="112">
        <v>254</v>
      </c>
      <c r="B111" s="118">
        <v>3692</v>
      </c>
      <c r="C111" s="119" t="s">
        <v>509</v>
      </c>
      <c r="D111" s="119"/>
      <c r="E111" s="120" t="s">
        <v>510</v>
      </c>
      <c r="F111" s="121" t="s">
        <v>511</v>
      </c>
      <c r="G111" s="122" t="str">
        <f t="shared" si="20"/>
        <v>фото1</v>
      </c>
      <c r="H111" s="123">
        <f t="shared" si="21"/>
      </c>
      <c r="I111" s="124" t="s">
        <v>512</v>
      </c>
      <c r="J111" s="125">
        <v>110</v>
      </c>
      <c r="K111" s="126" t="s">
        <v>78</v>
      </c>
      <c r="L111" s="141">
        <v>10</v>
      </c>
      <c r="M111" s="128">
        <v>196.2</v>
      </c>
      <c r="N111" s="129"/>
      <c r="O111" s="130">
        <f t="shared" si="22"/>
        <v>0</v>
      </c>
      <c r="P111" s="131" t="s">
        <v>513</v>
      </c>
      <c r="Q111" s="132"/>
      <c r="R111" s="133">
        <f t="shared" si="23"/>
        <v>19.619999999999997</v>
      </c>
    </row>
    <row r="112" spans="1:18" ht="33.75">
      <c r="A112" s="112">
        <v>256</v>
      </c>
      <c r="B112" s="118">
        <v>245</v>
      </c>
      <c r="C112" s="119" t="s">
        <v>514</v>
      </c>
      <c r="D112" s="119"/>
      <c r="E112" s="120" t="s">
        <v>515</v>
      </c>
      <c r="F112" s="121" t="s">
        <v>516</v>
      </c>
      <c r="G112" s="122" t="str">
        <f t="shared" si="20"/>
        <v>фото1</v>
      </c>
      <c r="H112" s="123">
        <f t="shared" si="21"/>
      </c>
      <c r="I112" s="124" t="s">
        <v>517</v>
      </c>
      <c r="J112" s="125">
        <v>100</v>
      </c>
      <c r="K112" s="126" t="s">
        <v>78</v>
      </c>
      <c r="L112" s="127">
        <v>10</v>
      </c>
      <c r="M112" s="128">
        <v>227</v>
      </c>
      <c r="N112" s="129"/>
      <c r="O112" s="130">
        <f t="shared" si="22"/>
        <v>0</v>
      </c>
      <c r="P112" s="131" t="s">
        <v>518</v>
      </c>
      <c r="Q112" s="138"/>
      <c r="R112" s="133">
        <f t="shared" si="23"/>
        <v>22.7</v>
      </c>
    </row>
    <row r="113" spans="1:18" ht="33.75">
      <c r="A113" s="112">
        <v>257</v>
      </c>
      <c r="B113" s="118">
        <v>1459</v>
      </c>
      <c r="C113" s="119" t="s">
        <v>519</v>
      </c>
      <c r="D113" s="119"/>
      <c r="E113" s="120" t="s">
        <v>520</v>
      </c>
      <c r="F113" s="121" t="s">
        <v>521</v>
      </c>
      <c r="G113" s="122" t="str">
        <f t="shared" si="20"/>
        <v>фото1</v>
      </c>
      <c r="H113" s="123">
        <f t="shared" si="21"/>
      </c>
      <c r="I113" s="124" t="s">
        <v>522</v>
      </c>
      <c r="J113" s="125">
        <v>120</v>
      </c>
      <c r="K113" s="126" t="s">
        <v>78</v>
      </c>
      <c r="L113" s="141">
        <v>10</v>
      </c>
      <c r="M113" s="128">
        <v>190.1</v>
      </c>
      <c r="N113" s="129"/>
      <c r="O113" s="130">
        <f t="shared" si="22"/>
        <v>0</v>
      </c>
      <c r="P113" s="131" t="s">
        <v>523</v>
      </c>
      <c r="Q113" s="138"/>
      <c r="R113" s="133">
        <f t="shared" si="23"/>
        <v>19.009999999999998</v>
      </c>
    </row>
    <row r="114" spans="1:18" ht="22.5">
      <c r="A114" s="112">
        <v>261</v>
      </c>
      <c r="B114" s="118">
        <v>438</v>
      </c>
      <c r="C114" s="119" t="s">
        <v>524</v>
      </c>
      <c r="D114" s="119"/>
      <c r="E114" s="120" t="s">
        <v>525</v>
      </c>
      <c r="F114" s="121" t="s">
        <v>526</v>
      </c>
      <c r="G114" s="122" t="str">
        <f t="shared" si="20"/>
        <v>фото1</v>
      </c>
      <c r="H114" s="123">
        <f t="shared" si="21"/>
      </c>
      <c r="I114" s="124" t="s">
        <v>527</v>
      </c>
      <c r="J114" s="125">
        <v>105</v>
      </c>
      <c r="K114" s="126" t="s">
        <v>78</v>
      </c>
      <c r="L114" s="127">
        <v>10</v>
      </c>
      <c r="M114" s="128">
        <v>196.2</v>
      </c>
      <c r="N114" s="129"/>
      <c r="O114" s="130">
        <f t="shared" si="22"/>
        <v>0</v>
      </c>
      <c r="P114" s="131" t="s">
        <v>528</v>
      </c>
      <c r="Q114" s="138"/>
      <c r="R114" s="133">
        <f t="shared" si="23"/>
        <v>19.619999999999997</v>
      </c>
    </row>
    <row r="115" spans="1:18" ht="22.5">
      <c r="A115" s="112">
        <v>262</v>
      </c>
      <c r="B115" s="118">
        <v>3074</v>
      </c>
      <c r="C115" s="119" t="s">
        <v>529</v>
      </c>
      <c r="D115" s="119"/>
      <c r="E115" s="120" t="s">
        <v>530</v>
      </c>
      <c r="F115" s="121" t="s">
        <v>531</v>
      </c>
      <c r="G115" s="122" t="str">
        <f t="shared" si="20"/>
        <v>фото1</v>
      </c>
      <c r="H115" s="123">
        <f t="shared" si="21"/>
      </c>
      <c r="I115" s="124" t="s">
        <v>532</v>
      </c>
      <c r="J115" s="125">
        <v>120</v>
      </c>
      <c r="K115" s="126" t="s">
        <v>78</v>
      </c>
      <c r="L115" s="141">
        <v>10</v>
      </c>
      <c r="M115" s="128">
        <v>251.7</v>
      </c>
      <c r="N115" s="129"/>
      <c r="O115" s="130">
        <f t="shared" si="22"/>
        <v>0</v>
      </c>
      <c r="P115" s="131" t="s">
        <v>533</v>
      </c>
      <c r="Q115" s="138"/>
      <c r="R115" s="133">
        <f t="shared" si="23"/>
        <v>25.169999999999998</v>
      </c>
    </row>
    <row r="116" spans="1:18" ht="15.75">
      <c r="A116" s="112">
        <v>263</v>
      </c>
      <c r="B116" s="118">
        <v>4470</v>
      </c>
      <c r="C116" s="119" t="s">
        <v>534</v>
      </c>
      <c r="D116" s="119"/>
      <c r="E116" s="120" t="s">
        <v>535</v>
      </c>
      <c r="F116" s="121" t="s">
        <v>536</v>
      </c>
      <c r="G116" s="122" t="str">
        <f t="shared" si="20"/>
        <v>фото1</v>
      </c>
      <c r="H116" s="123">
        <f t="shared" si="21"/>
      </c>
      <c r="I116" s="124" t="s">
        <v>537</v>
      </c>
      <c r="J116" s="125">
        <v>120</v>
      </c>
      <c r="K116" s="126" t="s">
        <v>78</v>
      </c>
      <c r="L116" s="141">
        <v>10</v>
      </c>
      <c r="M116" s="128">
        <v>257.8</v>
      </c>
      <c r="N116" s="129"/>
      <c r="O116" s="130">
        <f t="shared" si="22"/>
        <v>0</v>
      </c>
      <c r="P116" s="131" t="s">
        <v>538</v>
      </c>
      <c r="Q116" s="132" t="s">
        <v>111</v>
      </c>
      <c r="R116" s="133">
        <f t="shared" si="23"/>
        <v>25.78</v>
      </c>
    </row>
    <row r="117" spans="1:18" ht="33.75">
      <c r="A117" s="112">
        <v>267</v>
      </c>
      <c r="B117" s="118">
        <v>4473</v>
      </c>
      <c r="C117" s="119" t="s">
        <v>539</v>
      </c>
      <c r="D117" s="119"/>
      <c r="E117" s="120" t="s">
        <v>540</v>
      </c>
      <c r="F117" s="121" t="s">
        <v>541</v>
      </c>
      <c r="G117" s="122" t="str">
        <f t="shared" si="20"/>
        <v>фото1</v>
      </c>
      <c r="H117" s="123">
        <f t="shared" si="21"/>
      </c>
      <c r="I117" s="124" t="s">
        <v>542</v>
      </c>
      <c r="J117" s="125">
        <v>110</v>
      </c>
      <c r="K117" s="126" t="s">
        <v>78</v>
      </c>
      <c r="L117" s="141">
        <v>10</v>
      </c>
      <c r="M117" s="128">
        <v>196.2</v>
      </c>
      <c r="N117" s="129"/>
      <c r="O117" s="130">
        <f t="shared" si="22"/>
        <v>0</v>
      </c>
      <c r="P117" s="131" t="s">
        <v>543</v>
      </c>
      <c r="Q117" s="132" t="s">
        <v>111</v>
      </c>
      <c r="R117" s="133">
        <f t="shared" si="23"/>
        <v>19.619999999999997</v>
      </c>
    </row>
    <row r="118" spans="1:18" ht="22.5">
      <c r="A118" s="112">
        <v>274</v>
      </c>
      <c r="B118" s="118">
        <v>7237</v>
      </c>
      <c r="C118" s="119" t="s">
        <v>544</v>
      </c>
      <c r="D118" s="119"/>
      <c r="E118" s="134" t="s">
        <v>545</v>
      </c>
      <c r="F118" s="121" t="s">
        <v>546</v>
      </c>
      <c r="G118" s="122" t="str">
        <f t="shared" si="20"/>
        <v>фото1</v>
      </c>
      <c r="H118" s="123">
        <f t="shared" si="21"/>
      </c>
      <c r="I118" s="124" t="s">
        <v>547</v>
      </c>
      <c r="J118" s="125">
        <v>110</v>
      </c>
      <c r="K118" s="126" t="s">
        <v>78</v>
      </c>
      <c r="L118" s="127">
        <v>10</v>
      </c>
      <c r="M118" s="128">
        <v>288.6</v>
      </c>
      <c r="N118" s="129"/>
      <c r="O118" s="130">
        <f t="shared" si="22"/>
        <v>0</v>
      </c>
      <c r="P118" s="131" t="s">
        <v>548</v>
      </c>
      <c r="Q118" s="132" t="s">
        <v>80</v>
      </c>
      <c r="R118" s="133">
        <f t="shared" si="23"/>
        <v>28.860000000000003</v>
      </c>
    </row>
    <row r="119" spans="1:18" ht="33.75">
      <c r="A119" s="112">
        <v>275</v>
      </c>
      <c r="B119" s="118">
        <v>3076</v>
      </c>
      <c r="C119" s="119" t="s">
        <v>549</v>
      </c>
      <c r="D119" s="119"/>
      <c r="E119" s="120" t="s">
        <v>550</v>
      </c>
      <c r="F119" s="121" t="s">
        <v>551</v>
      </c>
      <c r="G119" s="122" t="str">
        <f t="shared" si="20"/>
        <v>фото1</v>
      </c>
      <c r="H119" s="123">
        <f t="shared" si="21"/>
      </c>
      <c r="I119" s="124" t="s">
        <v>552</v>
      </c>
      <c r="J119" s="125">
        <v>125</v>
      </c>
      <c r="K119" s="126" t="s">
        <v>78</v>
      </c>
      <c r="L119" s="141">
        <v>10</v>
      </c>
      <c r="M119" s="128">
        <v>208.6</v>
      </c>
      <c r="N119" s="129"/>
      <c r="O119" s="130">
        <f t="shared" si="22"/>
        <v>0</v>
      </c>
      <c r="P119" s="131" t="s">
        <v>553</v>
      </c>
      <c r="Q119" s="138"/>
      <c r="R119" s="133">
        <f t="shared" si="23"/>
        <v>20.86</v>
      </c>
    </row>
    <row r="120" spans="1:18" ht="33.75">
      <c r="A120" s="112">
        <v>276</v>
      </c>
      <c r="B120" s="118">
        <v>252</v>
      </c>
      <c r="C120" s="119" t="s">
        <v>554</v>
      </c>
      <c r="D120" s="119"/>
      <c r="E120" s="120" t="s">
        <v>555</v>
      </c>
      <c r="F120" s="121" t="s">
        <v>556</v>
      </c>
      <c r="G120" s="122" t="str">
        <f t="shared" si="20"/>
        <v>фото1</v>
      </c>
      <c r="H120" s="123">
        <f t="shared" si="21"/>
      </c>
      <c r="I120" s="124" t="s">
        <v>557</v>
      </c>
      <c r="J120" s="125">
        <v>100</v>
      </c>
      <c r="K120" s="126" t="s">
        <v>78</v>
      </c>
      <c r="L120" s="127">
        <v>10</v>
      </c>
      <c r="M120" s="128">
        <v>208.6</v>
      </c>
      <c r="N120" s="129"/>
      <c r="O120" s="130">
        <f t="shared" si="22"/>
        <v>0</v>
      </c>
      <c r="P120" s="131" t="s">
        <v>558</v>
      </c>
      <c r="Q120" s="138"/>
      <c r="R120" s="133">
        <f t="shared" si="23"/>
        <v>20.86</v>
      </c>
    </row>
    <row r="121" spans="1:18" ht="22.5">
      <c r="A121" s="112">
        <v>278</v>
      </c>
      <c r="B121" s="118">
        <v>1568</v>
      </c>
      <c r="C121" s="119" t="s">
        <v>559</v>
      </c>
      <c r="D121" s="119"/>
      <c r="E121" s="120" t="s">
        <v>560</v>
      </c>
      <c r="F121" s="121" t="s">
        <v>561</v>
      </c>
      <c r="G121" s="122" t="str">
        <f t="shared" si="20"/>
        <v>фото1</v>
      </c>
      <c r="H121" s="123">
        <f t="shared" si="21"/>
      </c>
      <c r="I121" s="124" t="s">
        <v>562</v>
      </c>
      <c r="J121" s="125">
        <v>120</v>
      </c>
      <c r="K121" s="126" t="s">
        <v>78</v>
      </c>
      <c r="L121" s="141">
        <v>10</v>
      </c>
      <c r="M121" s="128">
        <v>212.3</v>
      </c>
      <c r="N121" s="129"/>
      <c r="O121" s="130">
        <f t="shared" si="22"/>
        <v>0</v>
      </c>
      <c r="P121" s="131" t="s">
        <v>563</v>
      </c>
      <c r="Q121" s="138"/>
      <c r="R121" s="133">
        <f t="shared" si="23"/>
        <v>21.23</v>
      </c>
    </row>
    <row r="122" spans="1:18" ht="33.75">
      <c r="A122" s="112">
        <v>279</v>
      </c>
      <c r="B122" s="118">
        <v>3017</v>
      </c>
      <c r="C122" s="119" t="s">
        <v>564</v>
      </c>
      <c r="D122" s="119"/>
      <c r="E122" s="120" t="s">
        <v>565</v>
      </c>
      <c r="F122" s="121" t="s">
        <v>566</v>
      </c>
      <c r="G122" s="122" t="str">
        <f t="shared" si="20"/>
        <v>фото1</v>
      </c>
      <c r="H122" s="123">
        <f t="shared" si="21"/>
      </c>
      <c r="I122" s="124" t="s">
        <v>567</v>
      </c>
      <c r="J122" s="125">
        <v>120</v>
      </c>
      <c r="K122" s="126" t="s">
        <v>78</v>
      </c>
      <c r="L122" s="141">
        <v>10</v>
      </c>
      <c r="M122" s="128">
        <v>264</v>
      </c>
      <c r="N122" s="129"/>
      <c r="O122" s="130">
        <f t="shared" si="22"/>
        <v>0</v>
      </c>
      <c r="P122" s="131" t="s">
        <v>568</v>
      </c>
      <c r="Q122" s="138"/>
      <c r="R122" s="133">
        <f t="shared" si="23"/>
        <v>26.4</v>
      </c>
    </row>
    <row r="123" spans="1:18" ht="15.75">
      <c r="A123" s="112">
        <v>285</v>
      </c>
      <c r="B123" s="118">
        <v>3849</v>
      </c>
      <c r="C123" s="119" t="s">
        <v>569</v>
      </c>
      <c r="D123" s="119"/>
      <c r="E123" s="120" t="s">
        <v>570</v>
      </c>
      <c r="F123" s="121" t="s">
        <v>571</v>
      </c>
      <c r="G123" s="122" t="str">
        <f t="shared" si="20"/>
        <v>фото1</v>
      </c>
      <c r="H123" s="123">
        <f t="shared" si="21"/>
      </c>
      <c r="I123" s="124" t="s">
        <v>572</v>
      </c>
      <c r="J123" s="125">
        <v>110</v>
      </c>
      <c r="K123" s="126" t="s">
        <v>78</v>
      </c>
      <c r="L123" s="141">
        <v>10</v>
      </c>
      <c r="M123" s="128">
        <v>313.3</v>
      </c>
      <c r="N123" s="129"/>
      <c r="O123" s="130">
        <f t="shared" si="22"/>
        <v>0</v>
      </c>
      <c r="P123" s="131" t="s">
        <v>573</v>
      </c>
      <c r="Q123" s="132"/>
      <c r="R123" s="133">
        <f t="shared" si="23"/>
        <v>31.330000000000002</v>
      </c>
    </row>
    <row r="124" spans="1:18" ht="22.5">
      <c r="A124" s="112">
        <v>289</v>
      </c>
      <c r="B124" s="118">
        <v>4475</v>
      </c>
      <c r="C124" s="119" t="s">
        <v>574</v>
      </c>
      <c r="D124" s="119"/>
      <c r="E124" s="120" t="s">
        <v>575</v>
      </c>
      <c r="F124" s="121" t="s">
        <v>576</v>
      </c>
      <c r="G124" s="122" t="str">
        <f t="shared" si="20"/>
        <v>фото1</v>
      </c>
      <c r="H124" s="123">
        <f t="shared" si="21"/>
      </c>
      <c r="I124" s="124" t="s">
        <v>577</v>
      </c>
      <c r="J124" s="125">
        <v>110</v>
      </c>
      <c r="K124" s="126" t="s">
        <v>78</v>
      </c>
      <c r="L124" s="141">
        <v>10</v>
      </c>
      <c r="M124" s="128">
        <v>257.8</v>
      </c>
      <c r="N124" s="129"/>
      <c r="O124" s="130">
        <f t="shared" si="22"/>
        <v>0</v>
      </c>
      <c r="P124" s="131" t="s">
        <v>578</v>
      </c>
      <c r="Q124" s="132" t="s">
        <v>111</v>
      </c>
      <c r="R124" s="133">
        <f t="shared" si="23"/>
        <v>25.78</v>
      </c>
    </row>
    <row r="125" spans="1:18" ht="33.75">
      <c r="A125" s="112">
        <v>291</v>
      </c>
      <c r="B125" s="118">
        <v>3101</v>
      </c>
      <c r="C125" s="119" t="s">
        <v>579</v>
      </c>
      <c r="D125" s="119"/>
      <c r="E125" s="120" t="s">
        <v>580</v>
      </c>
      <c r="F125" s="121" t="s">
        <v>581</v>
      </c>
      <c r="G125" s="122" t="str">
        <f t="shared" si="20"/>
        <v>фото1</v>
      </c>
      <c r="H125" s="123">
        <f t="shared" si="21"/>
      </c>
      <c r="I125" s="124" t="s">
        <v>582</v>
      </c>
      <c r="J125" s="125">
        <v>120</v>
      </c>
      <c r="K125" s="126" t="s">
        <v>78</v>
      </c>
      <c r="L125" s="141">
        <v>10</v>
      </c>
      <c r="M125" s="128">
        <v>227</v>
      </c>
      <c r="N125" s="129"/>
      <c r="O125" s="130">
        <f t="shared" si="22"/>
        <v>0</v>
      </c>
      <c r="P125" s="131" t="s">
        <v>583</v>
      </c>
      <c r="Q125" s="138"/>
      <c r="R125" s="133">
        <f t="shared" si="23"/>
        <v>22.7</v>
      </c>
    </row>
    <row r="126" spans="1:18" ht="33.75">
      <c r="A126" s="112">
        <v>292</v>
      </c>
      <c r="B126" s="118">
        <v>3100</v>
      </c>
      <c r="C126" s="119" t="s">
        <v>584</v>
      </c>
      <c r="D126" s="119"/>
      <c r="E126" s="120" t="s">
        <v>585</v>
      </c>
      <c r="F126" s="121" t="s">
        <v>586</v>
      </c>
      <c r="G126" s="122" t="str">
        <f t="shared" si="20"/>
        <v>фото1</v>
      </c>
      <c r="H126" s="123">
        <f t="shared" si="21"/>
      </c>
      <c r="I126" s="124" t="s">
        <v>587</v>
      </c>
      <c r="J126" s="125">
        <v>120</v>
      </c>
      <c r="K126" s="126" t="s">
        <v>78</v>
      </c>
      <c r="L126" s="141">
        <v>10</v>
      </c>
      <c r="M126" s="128">
        <v>257.8</v>
      </c>
      <c r="N126" s="129"/>
      <c r="O126" s="130">
        <f t="shared" si="22"/>
        <v>0</v>
      </c>
      <c r="P126" s="131" t="s">
        <v>588</v>
      </c>
      <c r="Q126" s="138"/>
      <c r="R126" s="133">
        <f t="shared" si="23"/>
        <v>25.78</v>
      </c>
    </row>
    <row r="127" spans="1:18" ht="22.5">
      <c r="A127" s="112">
        <v>293</v>
      </c>
      <c r="B127" s="118">
        <v>3834</v>
      </c>
      <c r="C127" s="119" t="s">
        <v>589</v>
      </c>
      <c r="D127" s="119"/>
      <c r="E127" s="120" t="s">
        <v>590</v>
      </c>
      <c r="F127" s="121" t="s">
        <v>591</v>
      </c>
      <c r="G127" s="122" t="str">
        <f t="shared" si="20"/>
        <v>фото1</v>
      </c>
      <c r="H127" s="123">
        <f t="shared" si="21"/>
      </c>
      <c r="I127" s="124" t="s">
        <v>592</v>
      </c>
      <c r="J127" s="125">
        <v>100</v>
      </c>
      <c r="K127" s="126" t="s">
        <v>78</v>
      </c>
      <c r="L127" s="127">
        <v>10</v>
      </c>
      <c r="M127" s="128">
        <v>202.4</v>
      </c>
      <c r="N127" s="129"/>
      <c r="O127" s="130">
        <f t="shared" si="22"/>
        <v>0</v>
      </c>
      <c r="P127" s="131" t="s">
        <v>593</v>
      </c>
      <c r="Q127" s="132"/>
      <c r="R127" s="133">
        <f t="shared" si="23"/>
        <v>20.240000000000002</v>
      </c>
    </row>
    <row r="128" spans="1:18" ht="15.75">
      <c r="A128" s="112">
        <v>294</v>
      </c>
      <c r="B128" s="118">
        <v>7245</v>
      </c>
      <c r="C128" s="119" t="s">
        <v>594</v>
      </c>
      <c r="D128" s="119"/>
      <c r="E128" s="134" t="s">
        <v>595</v>
      </c>
      <c r="F128" s="121" t="s">
        <v>596</v>
      </c>
      <c r="G128" s="122" t="str">
        <f t="shared" si="20"/>
        <v>фото1</v>
      </c>
      <c r="H128" s="123">
        <f t="shared" si="21"/>
      </c>
      <c r="I128" s="124" t="s">
        <v>597</v>
      </c>
      <c r="J128" s="125">
        <v>120</v>
      </c>
      <c r="K128" s="126" t="s">
        <v>78</v>
      </c>
      <c r="L128" s="127">
        <v>10</v>
      </c>
      <c r="M128" s="128">
        <v>319.4</v>
      </c>
      <c r="N128" s="129"/>
      <c r="O128" s="130">
        <f t="shared" si="22"/>
        <v>0</v>
      </c>
      <c r="P128" s="131" t="s">
        <v>598</v>
      </c>
      <c r="Q128" s="132" t="s">
        <v>80</v>
      </c>
      <c r="R128" s="133">
        <f t="shared" si="23"/>
        <v>31.939999999999998</v>
      </c>
    </row>
    <row r="129" spans="1:18" ht="22.5">
      <c r="A129" s="112">
        <v>298</v>
      </c>
      <c r="B129" s="118">
        <v>461</v>
      </c>
      <c r="C129" s="119" t="s">
        <v>599</v>
      </c>
      <c r="D129" s="119"/>
      <c r="E129" s="120" t="s">
        <v>600</v>
      </c>
      <c r="F129" s="121" t="s">
        <v>601</v>
      </c>
      <c r="G129" s="122" t="str">
        <f t="shared" si="20"/>
        <v>фото1</v>
      </c>
      <c r="H129" s="123">
        <f t="shared" si="21"/>
      </c>
      <c r="I129" s="124" t="s">
        <v>602</v>
      </c>
      <c r="J129" s="125">
        <v>100</v>
      </c>
      <c r="K129" s="126" t="s">
        <v>78</v>
      </c>
      <c r="L129" s="127">
        <v>10</v>
      </c>
      <c r="M129" s="128">
        <v>165.5</v>
      </c>
      <c r="N129" s="129"/>
      <c r="O129" s="130">
        <f t="shared" si="22"/>
        <v>0</v>
      </c>
      <c r="P129" s="131" t="s">
        <v>603</v>
      </c>
      <c r="Q129" s="138"/>
      <c r="R129" s="133">
        <f t="shared" si="23"/>
        <v>16.55</v>
      </c>
    </row>
    <row r="130" spans="1:18" ht="22.5">
      <c r="A130" s="112">
        <v>299</v>
      </c>
      <c r="B130" s="118">
        <v>1496</v>
      </c>
      <c r="C130" s="119" t="s">
        <v>604</v>
      </c>
      <c r="D130" s="119"/>
      <c r="E130" s="120" t="s">
        <v>605</v>
      </c>
      <c r="F130" s="121" t="s">
        <v>606</v>
      </c>
      <c r="G130" s="122" t="str">
        <f t="shared" si="20"/>
        <v>фото1</v>
      </c>
      <c r="H130" s="123">
        <f t="shared" si="21"/>
      </c>
      <c r="I130" s="124" t="s">
        <v>607</v>
      </c>
      <c r="J130" s="125">
        <v>100</v>
      </c>
      <c r="K130" s="126" t="s">
        <v>78</v>
      </c>
      <c r="L130" s="127">
        <v>10</v>
      </c>
      <c r="M130" s="128">
        <v>159.3</v>
      </c>
      <c r="N130" s="129"/>
      <c r="O130" s="130">
        <f t="shared" si="22"/>
        <v>0</v>
      </c>
      <c r="P130" s="131" t="s">
        <v>608</v>
      </c>
      <c r="Q130" s="138"/>
      <c r="R130" s="133">
        <f t="shared" si="23"/>
        <v>15.930000000000001</v>
      </c>
    </row>
    <row r="131" spans="1:18" ht="22.5">
      <c r="A131" s="112">
        <v>303</v>
      </c>
      <c r="B131" s="118">
        <v>256</v>
      </c>
      <c r="C131" s="119" t="s">
        <v>609</v>
      </c>
      <c r="D131" s="119"/>
      <c r="E131" s="120" t="s">
        <v>610</v>
      </c>
      <c r="F131" s="121" t="s">
        <v>611</v>
      </c>
      <c r="G131" s="122" t="str">
        <f t="shared" si="20"/>
        <v>фото1</v>
      </c>
      <c r="H131" s="123">
        <f t="shared" si="21"/>
      </c>
      <c r="I131" s="124" t="s">
        <v>612</v>
      </c>
      <c r="J131" s="125">
        <v>100</v>
      </c>
      <c r="K131" s="126" t="s">
        <v>78</v>
      </c>
      <c r="L131" s="127">
        <v>10</v>
      </c>
      <c r="M131" s="128">
        <v>140.8</v>
      </c>
      <c r="N131" s="129"/>
      <c r="O131" s="130">
        <f t="shared" si="22"/>
        <v>0</v>
      </c>
      <c r="P131" s="131" t="s">
        <v>613</v>
      </c>
      <c r="Q131" s="138"/>
      <c r="R131" s="133">
        <f t="shared" si="23"/>
        <v>14.080000000000002</v>
      </c>
    </row>
    <row r="132" spans="1:18" ht="22.5">
      <c r="A132" s="112">
        <v>304</v>
      </c>
      <c r="B132" s="118">
        <v>4477</v>
      </c>
      <c r="C132" s="119" t="s">
        <v>614</v>
      </c>
      <c r="D132" s="119"/>
      <c r="E132" s="120" t="s">
        <v>615</v>
      </c>
      <c r="F132" s="121" t="s">
        <v>616</v>
      </c>
      <c r="G132" s="122" t="str">
        <f t="shared" si="20"/>
        <v>фото1</v>
      </c>
      <c r="H132" s="123">
        <f t="shared" si="21"/>
      </c>
      <c r="I132" s="124" t="s">
        <v>617</v>
      </c>
      <c r="J132" s="125">
        <v>110</v>
      </c>
      <c r="K132" s="126" t="s">
        <v>78</v>
      </c>
      <c r="L132" s="141">
        <v>10</v>
      </c>
      <c r="M132" s="128">
        <v>165.5</v>
      </c>
      <c r="N132" s="129"/>
      <c r="O132" s="130">
        <f t="shared" si="22"/>
        <v>0</v>
      </c>
      <c r="P132" s="131" t="s">
        <v>618</v>
      </c>
      <c r="Q132" s="132" t="s">
        <v>111</v>
      </c>
      <c r="R132" s="133">
        <f t="shared" si="23"/>
        <v>16.55</v>
      </c>
    </row>
    <row r="133" spans="1:18" ht="22.5">
      <c r="A133" s="112">
        <v>307</v>
      </c>
      <c r="B133" s="118">
        <v>259</v>
      </c>
      <c r="C133" s="119" t="s">
        <v>619</v>
      </c>
      <c r="D133" s="119"/>
      <c r="E133" s="120" t="s">
        <v>620</v>
      </c>
      <c r="F133" s="121" t="s">
        <v>621</v>
      </c>
      <c r="G133" s="122" t="str">
        <f t="shared" si="20"/>
        <v>фото1</v>
      </c>
      <c r="H133" s="123">
        <f t="shared" si="21"/>
      </c>
      <c r="I133" s="124" t="s">
        <v>622</v>
      </c>
      <c r="J133" s="125">
        <v>80</v>
      </c>
      <c r="K133" s="126" t="s">
        <v>78</v>
      </c>
      <c r="L133" s="127">
        <v>10</v>
      </c>
      <c r="M133" s="128">
        <v>177.8</v>
      </c>
      <c r="N133" s="129"/>
      <c r="O133" s="130">
        <f t="shared" si="22"/>
        <v>0</v>
      </c>
      <c r="P133" s="131" t="s">
        <v>623</v>
      </c>
      <c r="Q133" s="138"/>
      <c r="R133" s="133">
        <f t="shared" si="23"/>
        <v>17.78</v>
      </c>
    </row>
    <row r="134" spans="1:18" ht="22.5">
      <c r="A134" s="112">
        <v>309</v>
      </c>
      <c r="B134" s="118">
        <v>7249</v>
      </c>
      <c r="C134" s="119" t="s">
        <v>624</v>
      </c>
      <c r="D134" s="119"/>
      <c r="E134" s="134" t="s">
        <v>625</v>
      </c>
      <c r="F134" s="121" t="s">
        <v>626</v>
      </c>
      <c r="G134" s="122" t="str">
        <f t="shared" si="20"/>
        <v>фото1</v>
      </c>
      <c r="H134" s="123">
        <f t="shared" si="21"/>
      </c>
      <c r="I134" s="124" t="s">
        <v>627</v>
      </c>
      <c r="J134" s="125">
        <v>100</v>
      </c>
      <c r="K134" s="126" t="s">
        <v>78</v>
      </c>
      <c r="L134" s="127">
        <v>10</v>
      </c>
      <c r="M134" s="128">
        <v>196.2</v>
      </c>
      <c r="N134" s="129"/>
      <c r="O134" s="130">
        <f t="shared" si="22"/>
        <v>0</v>
      </c>
      <c r="P134" s="131" t="s">
        <v>628</v>
      </c>
      <c r="Q134" s="132" t="s">
        <v>80</v>
      </c>
      <c r="R134" s="133">
        <f t="shared" si="23"/>
        <v>19.619999999999997</v>
      </c>
    </row>
    <row r="135" spans="1:18" ht="22.5">
      <c r="A135" s="112">
        <v>313</v>
      </c>
      <c r="B135" s="118">
        <v>3722</v>
      </c>
      <c r="C135" s="119" t="s">
        <v>629</v>
      </c>
      <c r="D135" s="119"/>
      <c r="E135" s="120" t="s">
        <v>630</v>
      </c>
      <c r="F135" s="121" t="s">
        <v>631</v>
      </c>
      <c r="G135" s="122" t="str">
        <f t="shared" si="20"/>
        <v>фото1</v>
      </c>
      <c r="H135" s="123">
        <f t="shared" si="21"/>
      </c>
      <c r="I135" s="124" t="s">
        <v>632</v>
      </c>
      <c r="J135" s="125">
        <v>110</v>
      </c>
      <c r="K135" s="126" t="s">
        <v>78</v>
      </c>
      <c r="L135" s="141">
        <v>10</v>
      </c>
      <c r="M135" s="128">
        <v>203.6</v>
      </c>
      <c r="N135" s="129"/>
      <c r="O135" s="130">
        <f t="shared" si="22"/>
        <v>0</v>
      </c>
      <c r="P135" s="131" t="s">
        <v>633</v>
      </c>
      <c r="Q135" s="132"/>
      <c r="R135" s="133">
        <f t="shared" si="23"/>
        <v>20.36</v>
      </c>
    </row>
    <row r="136" spans="1:18" ht="56.25">
      <c r="A136" s="112">
        <v>315</v>
      </c>
      <c r="B136" s="118">
        <v>3080</v>
      </c>
      <c r="C136" s="139" t="s">
        <v>634</v>
      </c>
      <c r="D136" s="119"/>
      <c r="E136" s="120" t="s">
        <v>635</v>
      </c>
      <c r="F136" s="121" t="s">
        <v>636</v>
      </c>
      <c r="G136" s="122" t="str">
        <f t="shared" si="20"/>
        <v>фото1</v>
      </c>
      <c r="H136" s="123">
        <f t="shared" si="21"/>
      </c>
      <c r="I136" s="124" t="s">
        <v>637</v>
      </c>
      <c r="J136" s="125">
        <v>120</v>
      </c>
      <c r="K136" s="126" t="s">
        <v>78</v>
      </c>
      <c r="L136" s="141">
        <v>10</v>
      </c>
      <c r="M136" s="128">
        <v>257.8</v>
      </c>
      <c r="N136" s="129"/>
      <c r="O136" s="130">
        <f t="shared" si="22"/>
        <v>0</v>
      </c>
      <c r="P136" s="131" t="s">
        <v>638</v>
      </c>
      <c r="Q136" s="138"/>
      <c r="R136" s="133">
        <f t="shared" si="23"/>
        <v>25.78</v>
      </c>
    </row>
    <row r="137" spans="1:18" ht="22.5">
      <c r="A137" s="112">
        <v>329</v>
      </c>
      <c r="B137" s="118">
        <v>265</v>
      </c>
      <c r="C137" s="119" t="s">
        <v>639</v>
      </c>
      <c r="D137" s="119"/>
      <c r="E137" s="120" t="s">
        <v>640</v>
      </c>
      <c r="F137" s="121" t="s">
        <v>641</v>
      </c>
      <c r="G137" s="122" t="str">
        <f t="shared" si="20"/>
        <v>фото1</v>
      </c>
      <c r="H137" s="123">
        <f t="shared" si="21"/>
      </c>
      <c r="I137" s="124" t="s">
        <v>642</v>
      </c>
      <c r="J137" s="125">
        <v>110</v>
      </c>
      <c r="K137" s="126" t="s">
        <v>78</v>
      </c>
      <c r="L137" s="127">
        <v>10</v>
      </c>
      <c r="M137" s="128">
        <v>147</v>
      </c>
      <c r="N137" s="129"/>
      <c r="O137" s="130">
        <f t="shared" si="22"/>
        <v>0</v>
      </c>
      <c r="P137" s="131" t="s">
        <v>643</v>
      </c>
      <c r="Q137" s="138"/>
      <c r="R137" s="133">
        <f t="shared" si="23"/>
        <v>14.7</v>
      </c>
    </row>
    <row r="138" spans="1:18" ht="22.5">
      <c r="A138" s="112">
        <v>334</v>
      </c>
      <c r="B138" s="118">
        <v>270</v>
      </c>
      <c r="C138" s="168" t="s">
        <v>644</v>
      </c>
      <c r="D138" s="119"/>
      <c r="E138" s="120" t="s">
        <v>645</v>
      </c>
      <c r="F138" s="121" t="s">
        <v>646</v>
      </c>
      <c r="G138" s="122" t="str">
        <f t="shared" si="20"/>
        <v>фото1</v>
      </c>
      <c r="H138" s="123">
        <f t="shared" si="21"/>
      </c>
      <c r="I138" s="124" t="s">
        <v>647</v>
      </c>
      <c r="J138" s="125">
        <v>100</v>
      </c>
      <c r="K138" s="126" t="s">
        <v>78</v>
      </c>
      <c r="L138" s="127">
        <v>10</v>
      </c>
      <c r="M138" s="128">
        <v>147</v>
      </c>
      <c r="N138" s="129"/>
      <c r="O138" s="130">
        <f t="shared" si="22"/>
        <v>0</v>
      </c>
      <c r="P138" s="131" t="s">
        <v>648</v>
      </c>
      <c r="Q138" s="138"/>
      <c r="R138" s="133">
        <f t="shared" si="23"/>
        <v>14.7</v>
      </c>
    </row>
    <row r="139" spans="1:18" ht="22.5">
      <c r="A139" s="112">
        <v>335</v>
      </c>
      <c r="B139" s="118">
        <v>491</v>
      </c>
      <c r="C139" s="119" t="s">
        <v>649</v>
      </c>
      <c r="D139" s="119"/>
      <c r="E139" s="120" t="s">
        <v>650</v>
      </c>
      <c r="F139" s="121" t="s">
        <v>651</v>
      </c>
      <c r="G139" s="122" t="str">
        <f t="shared" si="20"/>
        <v>фото1</v>
      </c>
      <c r="H139" s="123">
        <f t="shared" si="21"/>
      </c>
      <c r="I139" s="124" t="s">
        <v>652</v>
      </c>
      <c r="J139" s="125">
        <v>120</v>
      </c>
      <c r="K139" s="126" t="s">
        <v>78</v>
      </c>
      <c r="L139" s="127">
        <v>10</v>
      </c>
      <c r="M139" s="128">
        <v>233.2</v>
      </c>
      <c r="N139" s="129"/>
      <c r="O139" s="130">
        <f t="shared" si="22"/>
        <v>0</v>
      </c>
      <c r="P139" s="131" t="s">
        <v>653</v>
      </c>
      <c r="Q139" s="138"/>
      <c r="R139" s="133">
        <f t="shared" si="23"/>
        <v>23.32</v>
      </c>
    </row>
    <row r="140" spans="1:18" ht="15.75">
      <c r="A140" s="112">
        <v>336</v>
      </c>
      <c r="B140" s="118">
        <v>2865</v>
      </c>
      <c r="C140" s="119" t="s">
        <v>654</v>
      </c>
      <c r="D140" s="119"/>
      <c r="E140" s="120" t="s">
        <v>655</v>
      </c>
      <c r="F140" s="121" t="s">
        <v>656</v>
      </c>
      <c r="G140" s="122" t="str">
        <f t="shared" si="20"/>
        <v>фото1</v>
      </c>
      <c r="H140" s="123">
        <f t="shared" si="21"/>
      </c>
      <c r="I140" s="124" t="s">
        <v>657</v>
      </c>
      <c r="J140" s="125">
        <v>110</v>
      </c>
      <c r="K140" s="126" t="s">
        <v>78</v>
      </c>
      <c r="L140" s="127">
        <v>10</v>
      </c>
      <c r="M140" s="128">
        <v>196.2</v>
      </c>
      <c r="N140" s="129"/>
      <c r="O140" s="130">
        <f t="shared" si="22"/>
        <v>0</v>
      </c>
      <c r="P140" s="131" t="s">
        <v>658</v>
      </c>
      <c r="Q140" s="138"/>
      <c r="R140" s="133">
        <f t="shared" si="23"/>
        <v>19.619999999999997</v>
      </c>
    </row>
    <row r="141" spans="1:18" ht="15.75">
      <c r="A141" s="112">
        <v>338</v>
      </c>
      <c r="B141" s="118">
        <v>3835</v>
      </c>
      <c r="C141" s="119" t="s">
        <v>659</v>
      </c>
      <c r="D141" s="119"/>
      <c r="E141" s="120" t="s">
        <v>660</v>
      </c>
      <c r="F141" s="120" t="s">
        <v>661</v>
      </c>
      <c r="G141" s="122" t="str">
        <f t="shared" si="20"/>
        <v>фото1</v>
      </c>
      <c r="H141" s="123">
        <f t="shared" si="21"/>
      </c>
      <c r="I141" s="140" t="s">
        <v>662</v>
      </c>
      <c r="J141" s="125">
        <v>90</v>
      </c>
      <c r="K141" s="126" t="s">
        <v>78</v>
      </c>
      <c r="L141" s="141">
        <v>10</v>
      </c>
      <c r="M141" s="128">
        <v>227</v>
      </c>
      <c r="N141" s="129"/>
      <c r="O141" s="130">
        <f t="shared" si="22"/>
        <v>0</v>
      </c>
      <c r="P141" s="131" t="s">
        <v>663</v>
      </c>
      <c r="Q141" s="132"/>
      <c r="R141" s="133">
        <f t="shared" si="23"/>
        <v>22.7</v>
      </c>
    </row>
    <row r="142" spans="1:18" ht="33.75">
      <c r="A142" s="112">
        <v>339</v>
      </c>
      <c r="B142" s="118">
        <v>3096</v>
      </c>
      <c r="C142" s="119" t="s">
        <v>664</v>
      </c>
      <c r="D142" s="119"/>
      <c r="E142" s="120" t="s">
        <v>665</v>
      </c>
      <c r="F142" s="121" t="s">
        <v>666</v>
      </c>
      <c r="G142" s="122" t="str">
        <f t="shared" si="20"/>
        <v>фото1</v>
      </c>
      <c r="H142" s="123">
        <f t="shared" si="21"/>
      </c>
      <c r="I142" s="124" t="s">
        <v>667</v>
      </c>
      <c r="J142" s="125">
        <v>125</v>
      </c>
      <c r="K142" s="126" t="s">
        <v>78</v>
      </c>
      <c r="L142" s="141">
        <v>10</v>
      </c>
      <c r="M142" s="128">
        <v>264</v>
      </c>
      <c r="N142" s="129"/>
      <c r="O142" s="130">
        <f t="shared" si="22"/>
        <v>0</v>
      </c>
      <c r="P142" s="131" t="s">
        <v>668</v>
      </c>
      <c r="Q142" s="138"/>
      <c r="R142" s="133">
        <f t="shared" si="23"/>
        <v>26.4</v>
      </c>
    </row>
    <row r="143" spans="1:18" ht="22.5">
      <c r="A143" s="112">
        <v>340</v>
      </c>
      <c r="B143" s="118">
        <v>1545</v>
      </c>
      <c r="C143" s="119" t="s">
        <v>669</v>
      </c>
      <c r="D143" s="119"/>
      <c r="E143" s="120" t="s">
        <v>670</v>
      </c>
      <c r="F143" s="121" t="s">
        <v>671</v>
      </c>
      <c r="G143" s="122" t="str">
        <f t="shared" si="20"/>
        <v>фото1</v>
      </c>
      <c r="H143" s="123">
        <f t="shared" si="21"/>
      </c>
      <c r="I143" s="124" t="s">
        <v>672</v>
      </c>
      <c r="J143" s="125">
        <v>90</v>
      </c>
      <c r="K143" s="126" t="s">
        <v>78</v>
      </c>
      <c r="L143" s="141">
        <v>10</v>
      </c>
      <c r="M143" s="128">
        <v>264</v>
      </c>
      <c r="N143" s="129"/>
      <c r="O143" s="130">
        <f t="shared" si="22"/>
        <v>0</v>
      </c>
      <c r="P143" s="131" t="s">
        <v>673</v>
      </c>
      <c r="Q143" s="138"/>
      <c r="R143" s="133">
        <f t="shared" si="23"/>
        <v>26.4</v>
      </c>
    </row>
    <row r="144" spans="1:18" ht="12.75" customHeight="1">
      <c r="A144" s="112">
        <v>345</v>
      </c>
      <c r="B144" s="145"/>
      <c r="C144" s="146"/>
      <c r="D144" s="146"/>
      <c r="E144" s="114" t="s">
        <v>674</v>
      </c>
      <c r="F144" s="114"/>
      <c r="G144" s="114"/>
      <c r="H144" s="114"/>
      <c r="I144" s="114"/>
      <c r="J144" s="114"/>
      <c r="K144" s="114"/>
      <c r="L144" s="114"/>
      <c r="M144" s="114"/>
      <c r="N144" s="144"/>
      <c r="O144" s="115"/>
      <c r="P144" s="116"/>
      <c r="Q144" s="116"/>
      <c r="R144" s="117"/>
    </row>
    <row r="145" spans="1:18" ht="22.5">
      <c r="A145" s="112">
        <v>347</v>
      </c>
      <c r="B145" s="118">
        <v>7228</v>
      </c>
      <c r="C145" s="119" t="s">
        <v>675</v>
      </c>
      <c r="D145" s="119"/>
      <c r="E145" s="134" t="s">
        <v>676</v>
      </c>
      <c r="F145" s="121" t="s">
        <v>677</v>
      </c>
      <c r="G145" s="122" t="str">
        <f aca="true" t="shared" si="24" ref="G145:G152">HYPERLINK("http://www.gardenbulbs.ru/images/summer_CL/Lilium/"&amp;C145&amp;".jpg","фото1")</f>
        <v>фото1</v>
      </c>
      <c r="H145" s="123">
        <f aca="true" t="shared" si="25" ref="H145:H152">IF(D145&gt;0,HYPERLINK("http://www.gardenbulbs.ru/images/summer_CL/Lilium/"&amp;D145&amp;".jpg","фото2"),"")</f>
      </c>
      <c r="I145" s="124" t="s">
        <v>678</v>
      </c>
      <c r="J145" s="125">
        <v>110</v>
      </c>
      <c r="K145" s="126" t="s">
        <v>78</v>
      </c>
      <c r="L145" s="127">
        <v>10</v>
      </c>
      <c r="M145" s="128">
        <v>177.8</v>
      </c>
      <c r="N145" s="129"/>
      <c r="O145" s="130">
        <f aca="true" t="shared" si="26" ref="O145:O152">IF(ISERROR(M145*N145),0,M145*N145)</f>
        <v>0</v>
      </c>
      <c r="P145" s="131" t="s">
        <v>679</v>
      </c>
      <c r="Q145" s="132" t="s">
        <v>80</v>
      </c>
      <c r="R145" s="133">
        <f aca="true" t="shared" si="27" ref="R145:R152">M145/L145</f>
        <v>17.78</v>
      </c>
    </row>
    <row r="146" spans="1:18" ht="15.75">
      <c r="A146" s="112">
        <v>348</v>
      </c>
      <c r="B146" s="118">
        <v>2847</v>
      </c>
      <c r="C146" s="119" t="s">
        <v>680</v>
      </c>
      <c r="D146" s="119"/>
      <c r="E146" s="120" t="s">
        <v>681</v>
      </c>
      <c r="F146" s="121" t="s">
        <v>682</v>
      </c>
      <c r="G146" s="122" t="str">
        <f t="shared" si="24"/>
        <v>фото1</v>
      </c>
      <c r="H146" s="123">
        <f t="shared" si="25"/>
      </c>
      <c r="I146" s="124" t="s">
        <v>683</v>
      </c>
      <c r="J146" s="125">
        <v>100</v>
      </c>
      <c r="K146" s="126" t="s">
        <v>78</v>
      </c>
      <c r="L146" s="127">
        <v>10</v>
      </c>
      <c r="M146" s="128">
        <v>177.8</v>
      </c>
      <c r="N146" s="129"/>
      <c r="O146" s="130">
        <f t="shared" si="26"/>
        <v>0</v>
      </c>
      <c r="P146" s="131" t="s">
        <v>684</v>
      </c>
      <c r="Q146" s="138"/>
      <c r="R146" s="133">
        <f t="shared" si="27"/>
        <v>17.78</v>
      </c>
    </row>
    <row r="147" spans="1:18" ht="15.75">
      <c r="A147" s="112">
        <v>349</v>
      </c>
      <c r="B147" s="118">
        <v>501</v>
      </c>
      <c r="C147" s="119" t="s">
        <v>685</v>
      </c>
      <c r="D147" s="119"/>
      <c r="E147" s="120" t="s">
        <v>686</v>
      </c>
      <c r="F147" s="121" t="s">
        <v>687</v>
      </c>
      <c r="G147" s="122" t="str">
        <f t="shared" si="24"/>
        <v>фото1</v>
      </c>
      <c r="H147" s="123">
        <f t="shared" si="25"/>
      </c>
      <c r="I147" s="124" t="s">
        <v>320</v>
      </c>
      <c r="J147" s="125">
        <v>110</v>
      </c>
      <c r="K147" s="126" t="s">
        <v>78</v>
      </c>
      <c r="L147" s="127">
        <v>10</v>
      </c>
      <c r="M147" s="128">
        <v>227</v>
      </c>
      <c r="N147" s="129"/>
      <c r="O147" s="130">
        <f t="shared" si="26"/>
        <v>0</v>
      </c>
      <c r="P147" s="131" t="s">
        <v>688</v>
      </c>
      <c r="Q147" s="138"/>
      <c r="R147" s="133">
        <f t="shared" si="27"/>
        <v>22.7</v>
      </c>
    </row>
    <row r="148" spans="1:18" ht="15.75">
      <c r="A148" s="112">
        <v>350</v>
      </c>
      <c r="B148" s="118">
        <v>2846</v>
      </c>
      <c r="C148" s="119" t="s">
        <v>689</v>
      </c>
      <c r="D148" s="119"/>
      <c r="E148" s="120" t="s">
        <v>690</v>
      </c>
      <c r="F148" s="121" t="s">
        <v>691</v>
      </c>
      <c r="G148" s="122" t="str">
        <f t="shared" si="24"/>
        <v>фото1</v>
      </c>
      <c r="H148" s="123">
        <f t="shared" si="25"/>
      </c>
      <c r="I148" s="124" t="s">
        <v>692</v>
      </c>
      <c r="J148" s="125">
        <v>100</v>
      </c>
      <c r="K148" s="126" t="s">
        <v>78</v>
      </c>
      <c r="L148" s="127">
        <v>10</v>
      </c>
      <c r="M148" s="128">
        <v>239.4</v>
      </c>
      <c r="N148" s="129"/>
      <c r="O148" s="130">
        <f t="shared" si="26"/>
        <v>0</v>
      </c>
      <c r="P148" s="131" t="s">
        <v>693</v>
      </c>
      <c r="Q148" s="138"/>
      <c r="R148" s="133">
        <f t="shared" si="27"/>
        <v>23.94</v>
      </c>
    </row>
    <row r="149" spans="1:18" ht="15.75">
      <c r="A149" s="112">
        <v>351</v>
      </c>
      <c r="B149" s="118">
        <v>424</v>
      </c>
      <c r="C149" s="119" t="s">
        <v>694</v>
      </c>
      <c r="D149" s="119"/>
      <c r="E149" s="120" t="s">
        <v>695</v>
      </c>
      <c r="F149" s="120" t="s">
        <v>696</v>
      </c>
      <c r="G149" s="122" t="str">
        <f t="shared" si="24"/>
        <v>фото1</v>
      </c>
      <c r="H149" s="123">
        <f t="shared" si="25"/>
      </c>
      <c r="I149" s="140" t="s">
        <v>341</v>
      </c>
      <c r="J149" s="125">
        <v>110</v>
      </c>
      <c r="K149" s="126" t="s">
        <v>78</v>
      </c>
      <c r="L149" s="141">
        <v>10</v>
      </c>
      <c r="M149" s="128">
        <v>190.1</v>
      </c>
      <c r="N149" s="129"/>
      <c r="O149" s="130">
        <f t="shared" si="26"/>
        <v>0</v>
      </c>
      <c r="P149" s="131" t="s">
        <v>697</v>
      </c>
      <c r="Q149" s="132"/>
      <c r="R149" s="133">
        <f t="shared" si="27"/>
        <v>19.009999999999998</v>
      </c>
    </row>
    <row r="150" spans="1:18" ht="22.5">
      <c r="A150" s="112">
        <v>352</v>
      </c>
      <c r="B150" s="118">
        <v>237</v>
      </c>
      <c r="C150" s="139" t="s">
        <v>698</v>
      </c>
      <c r="D150" s="119"/>
      <c r="E150" s="120" t="s">
        <v>699</v>
      </c>
      <c r="F150" s="121" t="s">
        <v>700</v>
      </c>
      <c r="G150" s="122" t="str">
        <f t="shared" si="24"/>
        <v>фото1</v>
      </c>
      <c r="H150" s="123">
        <f t="shared" si="25"/>
      </c>
      <c r="I150" s="124" t="s">
        <v>701</v>
      </c>
      <c r="J150" s="125">
        <v>130</v>
      </c>
      <c r="K150" s="126" t="s">
        <v>78</v>
      </c>
      <c r="L150" s="127">
        <v>10</v>
      </c>
      <c r="M150" s="128">
        <v>153.1</v>
      </c>
      <c r="N150" s="129"/>
      <c r="O150" s="130">
        <f t="shared" si="26"/>
        <v>0</v>
      </c>
      <c r="P150" s="131" t="s">
        <v>702</v>
      </c>
      <c r="Q150" s="138"/>
      <c r="R150" s="133">
        <f t="shared" si="27"/>
        <v>15.309999999999999</v>
      </c>
    </row>
    <row r="151" spans="1:18" ht="22.5">
      <c r="A151" s="112">
        <v>353</v>
      </c>
      <c r="B151" s="118">
        <v>413</v>
      </c>
      <c r="C151" s="119" t="s">
        <v>703</v>
      </c>
      <c r="D151" s="119"/>
      <c r="E151" s="120" t="s">
        <v>704</v>
      </c>
      <c r="F151" s="121" t="s">
        <v>705</v>
      </c>
      <c r="G151" s="122" t="str">
        <f t="shared" si="24"/>
        <v>фото1</v>
      </c>
      <c r="H151" s="123">
        <f t="shared" si="25"/>
      </c>
      <c r="I151" s="124" t="s">
        <v>706</v>
      </c>
      <c r="J151" s="125">
        <v>110</v>
      </c>
      <c r="K151" s="126" t="s">
        <v>78</v>
      </c>
      <c r="L151" s="127">
        <v>10</v>
      </c>
      <c r="M151" s="128">
        <v>159.3</v>
      </c>
      <c r="N151" s="129"/>
      <c r="O151" s="130">
        <f t="shared" si="26"/>
        <v>0</v>
      </c>
      <c r="P151" s="131" t="s">
        <v>707</v>
      </c>
      <c r="Q151" s="138"/>
      <c r="R151" s="133">
        <f t="shared" si="27"/>
        <v>15.930000000000001</v>
      </c>
    </row>
    <row r="152" spans="1:18" ht="15.75">
      <c r="A152" s="112">
        <v>354</v>
      </c>
      <c r="B152" s="118">
        <v>3745</v>
      </c>
      <c r="C152" s="119" t="s">
        <v>708</v>
      </c>
      <c r="D152" s="119"/>
      <c r="E152" s="120" t="s">
        <v>709</v>
      </c>
      <c r="F152" s="121" t="s">
        <v>710</v>
      </c>
      <c r="G152" s="122" t="str">
        <f t="shared" si="24"/>
        <v>фото1</v>
      </c>
      <c r="H152" s="123">
        <f t="shared" si="25"/>
      </c>
      <c r="I152" s="124" t="s">
        <v>711</v>
      </c>
      <c r="J152" s="125">
        <v>130</v>
      </c>
      <c r="K152" s="126" t="s">
        <v>78</v>
      </c>
      <c r="L152" s="141">
        <v>10</v>
      </c>
      <c r="M152" s="128">
        <v>170.4</v>
      </c>
      <c r="N152" s="129"/>
      <c r="O152" s="130">
        <f t="shared" si="26"/>
        <v>0</v>
      </c>
      <c r="P152" s="131" t="s">
        <v>712</v>
      </c>
      <c r="Q152" s="132"/>
      <c r="R152" s="133">
        <f t="shared" si="27"/>
        <v>17.04</v>
      </c>
    </row>
    <row r="153" spans="1:18" ht="12.75" customHeight="1">
      <c r="A153" s="112">
        <v>355</v>
      </c>
      <c r="B153" s="145"/>
      <c r="C153" s="146"/>
      <c r="D153" s="146"/>
      <c r="E153" s="169" t="s">
        <v>713</v>
      </c>
      <c r="F153" s="169"/>
      <c r="G153" s="169"/>
      <c r="H153" s="169"/>
      <c r="I153" s="169"/>
      <c r="J153" s="169"/>
      <c r="K153" s="169"/>
      <c r="L153" s="169"/>
      <c r="M153" s="169"/>
      <c r="N153" s="170"/>
      <c r="O153" s="171"/>
      <c r="P153" s="172"/>
      <c r="Q153" s="172"/>
      <c r="R153" s="173"/>
    </row>
    <row r="154" spans="1:18" ht="22.5">
      <c r="A154" s="112">
        <v>356</v>
      </c>
      <c r="B154" s="118">
        <v>7221</v>
      </c>
      <c r="C154" s="119" t="s">
        <v>714</v>
      </c>
      <c r="D154" s="119" t="s">
        <v>715</v>
      </c>
      <c r="E154" s="120" t="s">
        <v>716</v>
      </c>
      <c r="F154" s="121" t="s">
        <v>717</v>
      </c>
      <c r="G154" s="122" t="str">
        <f>HYPERLINK("http://www.gardenbulbs.ru/images/summer_CL/Lilium/"&amp;C154&amp;".jpg","фото1")</f>
        <v>фото1</v>
      </c>
      <c r="H154" s="123" t="str">
        <f>IF(D154&gt;0,HYPERLINK("http://www.gardenbulbs.ru/images/summer_CL/Lilium/"&amp;D154&amp;".jpg","фото2"),"")</f>
        <v>фото2</v>
      </c>
      <c r="I154" s="174" t="s">
        <v>718</v>
      </c>
      <c r="J154" s="125">
        <v>130</v>
      </c>
      <c r="K154" s="126" t="s">
        <v>78</v>
      </c>
      <c r="L154" s="141">
        <v>2</v>
      </c>
      <c r="M154" s="128">
        <v>395.8</v>
      </c>
      <c r="N154" s="129"/>
      <c r="O154" s="130">
        <f>IF(ISERROR(M154*N154),0,M154*N154)</f>
        <v>0</v>
      </c>
      <c r="P154" s="131" t="s">
        <v>719</v>
      </c>
      <c r="Q154" s="132" t="s">
        <v>80</v>
      </c>
      <c r="R154" s="133">
        <f>M154/L154</f>
        <v>197.9</v>
      </c>
    </row>
    <row r="155" spans="1:18" ht="12.75" customHeight="1">
      <c r="A155" s="112">
        <v>357</v>
      </c>
      <c r="B155" s="145"/>
      <c r="C155" s="146"/>
      <c r="D155" s="146"/>
      <c r="E155" s="169" t="s">
        <v>720</v>
      </c>
      <c r="F155" s="169"/>
      <c r="G155" s="169"/>
      <c r="H155" s="169"/>
      <c r="I155" s="169"/>
      <c r="J155" s="169"/>
      <c r="K155" s="169"/>
      <c r="L155" s="169"/>
      <c r="M155" s="169"/>
      <c r="N155" s="170"/>
      <c r="O155" s="171"/>
      <c r="P155" s="172"/>
      <c r="Q155" s="172"/>
      <c r="R155" s="173"/>
    </row>
    <row r="156" spans="1:18" ht="33.75">
      <c r="A156" s="112">
        <v>358</v>
      </c>
      <c r="B156" s="118">
        <v>4467</v>
      </c>
      <c r="C156" s="119" t="s">
        <v>721</v>
      </c>
      <c r="D156" s="119"/>
      <c r="E156" s="120" t="s">
        <v>722</v>
      </c>
      <c r="F156" s="121" t="s">
        <v>723</v>
      </c>
      <c r="G156" s="122" t="str">
        <f>HYPERLINK("http://www.gardenbulbs.ru/images/summer_CL/Lilium/"&amp;C156&amp;".jpg","фото1")</f>
        <v>фото1</v>
      </c>
      <c r="H156" s="123">
        <f>IF(D156&gt;0,HYPERLINK("http://www.gardenbulbs.ru/images/summer_CL/Lilium/"&amp;D156&amp;".jpg","фото2"),"")</f>
      </c>
      <c r="I156" s="174" t="s">
        <v>724</v>
      </c>
      <c r="J156" s="125">
        <v>110</v>
      </c>
      <c r="K156" s="126" t="s">
        <v>78</v>
      </c>
      <c r="L156" s="141">
        <v>10</v>
      </c>
      <c r="M156" s="128">
        <v>276.3</v>
      </c>
      <c r="N156" s="129"/>
      <c r="O156" s="130">
        <f>IF(ISERROR(M156*N156),0,M156*N156)</f>
        <v>0</v>
      </c>
      <c r="P156" s="131" t="s">
        <v>725</v>
      </c>
      <c r="Q156" s="132" t="s">
        <v>111</v>
      </c>
      <c r="R156" s="133">
        <f>M156/L156</f>
        <v>27.630000000000003</v>
      </c>
    </row>
    <row r="157" spans="1:18" ht="12.75" customHeight="1">
      <c r="A157" s="112">
        <v>359</v>
      </c>
      <c r="B157" s="145"/>
      <c r="C157" s="146"/>
      <c r="D157" s="146"/>
      <c r="E157" s="169" t="s">
        <v>726</v>
      </c>
      <c r="F157" s="169"/>
      <c r="G157" s="169"/>
      <c r="H157" s="169"/>
      <c r="I157" s="169"/>
      <c r="J157" s="169"/>
      <c r="K157" s="169"/>
      <c r="L157" s="169"/>
      <c r="M157" s="169"/>
      <c r="N157" s="170"/>
      <c r="O157" s="171"/>
      <c r="P157" s="172"/>
      <c r="Q157" s="172"/>
      <c r="R157" s="173"/>
    </row>
    <row r="158" spans="1:18" ht="15.75">
      <c r="A158" s="112">
        <v>360</v>
      </c>
      <c r="B158" s="118">
        <v>3694</v>
      </c>
      <c r="C158" s="119" t="s">
        <v>727</v>
      </c>
      <c r="D158" s="119"/>
      <c r="E158" s="120" t="s">
        <v>728</v>
      </c>
      <c r="F158" s="121" t="s">
        <v>729</v>
      </c>
      <c r="G158" s="122" t="str">
        <f aca="true" t="shared" si="28" ref="G158:G167">HYPERLINK("http://www.gardenbulbs.ru/images/summer_CL/Lilium/"&amp;C158&amp;".jpg","фото1")</f>
        <v>фото1</v>
      </c>
      <c r="H158" s="123">
        <f aca="true" t="shared" si="29" ref="H158:H167">IF(D158&gt;0,HYPERLINK("http://www.gardenbulbs.ru/images/summer_CL/Lilium/"&amp;D158&amp;".jpg","фото2"),"")</f>
      </c>
      <c r="I158" s="154" t="s">
        <v>730</v>
      </c>
      <c r="J158" s="125">
        <v>110</v>
      </c>
      <c r="K158" s="126" t="s">
        <v>78</v>
      </c>
      <c r="L158" s="127">
        <v>10</v>
      </c>
      <c r="M158" s="128">
        <v>220.9</v>
      </c>
      <c r="N158" s="129"/>
      <c r="O158" s="130">
        <f aca="true" t="shared" si="30" ref="O158:O167">IF(ISERROR(M158*N158),0,M158*N158)</f>
        <v>0</v>
      </c>
      <c r="P158" s="131" t="s">
        <v>731</v>
      </c>
      <c r="Q158" s="132"/>
      <c r="R158" s="133">
        <f aca="true" t="shared" si="31" ref="R158:R167">M158/L158</f>
        <v>22.09</v>
      </c>
    </row>
    <row r="159" spans="1:18" ht="22.5">
      <c r="A159" s="112">
        <v>361</v>
      </c>
      <c r="B159" s="118">
        <v>1473</v>
      </c>
      <c r="C159" s="119" t="s">
        <v>732</v>
      </c>
      <c r="D159" s="119"/>
      <c r="E159" s="120" t="s">
        <v>733</v>
      </c>
      <c r="F159" s="121" t="s">
        <v>734</v>
      </c>
      <c r="G159" s="122" t="str">
        <f t="shared" si="28"/>
        <v>фото1</v>
      </c>
      <c r="H159" s="123">
        <f t="shared" si="29"/>
      </c>
      <c r="I159" s="124" t="s">
        <v>735</v>
      </c>
      <c r="J159" s="125">
        <v>130</v>
      </c>
      <c r="K159" s="126" t="s">
        <v>78</v>
      </c>
      <c r="L159" s="127">
        <v>10</v>
      </c>
      <c r="M159" s="128">
        <v>196.2</v>
      </c>
      <c r="N159" s="129"/>
      <c r="O159" s="130">
        <f t="shared" si="30"/>
        <v>0</v>
      </c>
      <c r="P159" s="131" t="s">
        <v>736</v>
      </c>
      <c r="Q159" s="138"/>
      <c r="R159" s="133">
        <f t="shared" si="31"/>
        <v>19.619999999999997</v>
      </c>
    </row>
    <row r="160" spans="1:18" ht="22.5">
      <c r="A160" s="112">
        <v>362</v>
      </c>
      <c r="B160" s="118">
        <v>7222</v>
      </c>
      <c r="C160" s="119" t="s">
        <v>737</v>
      </c>
      <c r="D160" s="119"/>
      <c r="E160" s="134" t="s">
        <v>738</v>
      </c>
      <c r="F160" s="121" t="s">
        <v>739</v>
      </c>
      <c r="G160" s="122" t="str">
        <f t="shared" si="28"/>
        <v>фото1</v>
      </c>
      <c r="H160" s="123">
        <f t="shared" si="29"/>
      </c>
      <c r="I160" s="124" t="s">
        <v>740</v>
      </c>
      <c r="J160" s="125" t="s">
        <v>741</v>
      </c>
      <c r="K160" s="126" t="s">
        <v>78</v>
      </c>
      <c r="L160" s="127">
        <v>10</v>
      </c>
      <c r="M160" s="128">
        <v>196.2</v>
      </c>
      <c r="N160" s="129"/>
      <c r="O160" s="130">
        <f t="shared" si="30"/>
        <v>0</v>
      </c>
      <c r="P160" s="131" t="s">
        <v>742</v>
      </c>
      <c r="Q160" s="132" t="s">
        <v>80</v>
      </c>
      <c r="R160" s="133">
        <f t="shared" si="31"/>
        <v>19.619999999999997</v>
      </c>
    </row>
    <row r="161" spans="1:18" ht="22.5">
      <c r="A161" s="112">
        <v>363</v>
      </c>
      <c r="B161" s="118">
        <v>7223</v>
      </c>
      <c r="C161" s="119" t="s">
        <v>743</v>
      </c>
      <c r="D161" s="119"/>
      <c r="E161" s="134" t="s">
        <v>744</v>
      </c>
      <c r="F161" s="121" t="s">
        <v>745</v>
      </c>
      <c r="G161" s="122" t="str">
        <f t="shared" si="28"/>
        <v>фото1</v>
      </c>
      <c r="H161" s="123">
        <f t="shared" si="29"/>
      </c>
      <c r="I161" s="124" t="s">
        <v>746</v>
      </c>
      <c r="J161" s="125" t="s">
        <v>741</v>
      </c>
      <c r="K161" s="126" t="s">
        <v>78</v>
      </c>
      <c r="L161" s="127">
        <v>10</v>
      </c>
      <c r="M161" s="128">
        <v>196.2</v>
      </c>
      <c r="N161" s="129"/>
      <c r="O161" s="130">
        <f t="shared" si="30"/>
        <v>0</v>
      </c>
      <c r="P161" s="131" t="s">
        <v>747</v>
      </c>
      <c r="Q161" s="132" t="s">
        <v>80</v>
      </c>
      <c r="R161" s="133">
        <f t="shared" si="31"/>
        <v>19.619999999999997</v>
      </c>
    </row>
    <row r="162" spans="1:18" ht="22.5">
      <c r="A162" s="112">
        <v>366</v>
      </c>
      <c r="B162" s="118">
        <v>7226</v>
      </c>
      <c r="C162" s="119" t="s">
        <v>748</v>
      </c>
      <c r="D162" s="119"/>
      <c r="E162" s="134" t="s">
        <v>749</v>
      </c>
      <c r="F162" s="121" t="s">
        <v>750</v>
      </c>
      <c r="G162" s="122" t="str">
        <f t="shared" si="28"/>
        <v>фото1</v>
      </c>
      <c r="H162" s="123">
        <f t="shared" si="29"/>
      </c>
      <c r="I162" s="124" t="s">
        <v>751</v>
      </c>
      <c r="J162" s="125" t="s">
        <v>741</v>
      </c>
      <c r="K162" s="126" t="s">
        <v>78</v>
      </c>
      <c r="L162" s="127">
        <v>10</v>
      </c>
      <c r="M162" s="128">
        <v>196.2</v>
      </c>
      <c r="N162" s="129"/>
      <c r="O162" s="130">
        <f t="shared" si="30"/>
        <v>0</v>
      </c>
      <c r="P162" s="131" t="s">
        <v>752</v>
      </c>
      <c r="Q162" s="132" t="s">
        <v>80</v>
      </c>
      <c r="R162" s="133">
        <f t="shared" si="31"/>
        <v>19.619999999999997</v>
      </c>
    </row>
    <row r="163" spans="1:18" ht="15.75">
      <c r="A163" s="112">
        <v>367</v>
      </c>
      <c r="B163" s="118">
        <v>232</v>
      </c>
      <c r="C163" s="119" t="s">
        <v>753</v>
      </c>
      <c r="D163" s="119" t="s">
        <v>754</v>
      </c>
      <c r="E163" s="120" t="s">
        <v>755</v>
      </c>
      <c r="F163" s="121" t="s">
        <v>756</v>
      </c>
      <c r="G163" s="122" t="str">
        <f t="shared" si="28"/>
        <v>фото1</v>
      </c>
      <c r="H163" s="123" t="str">
        <f t="shared" si="29"/>
        <v>фото2</v>
      </c>
      <c r="I163" s="124" t="s">
        <v>757</v>
      </c>
      <c r="J163" s="125">
        <v>120</v>
      </c>
      <c r="K163" s="126" t="s">
        <v>78</v>
      </c>
      <c r="L163" s="141">
        <v>5</v>
      </c>
      <c r="M163" s="128">
        <v>107</v>
      </c>
      <c r="N163" s="129"/>
      <c r="O163" s="130">
        <f t="shared" si="30"/>
        <v>0</v>
      </c>
      <c r="P163" s="131" t="s">
        <v>758</v>
      </c>
      <c r="Q163" s="132"/>
      <c r="R163" s="133">
        <f t="shared" si="31"/>
        <v>21.4</v>
      </c>
    </row>
    <row r="164" spans="1:18" ht="22.5">
      <c r="A164" s="112">
        <v>368</v>
      </c>
      <c r="B164" s="118">
        <v>478</v>
      </c>
      <c r="C164" s="119" t="s">
        <v>759</v>
      </c>
      <c r="D164" s="119"/>
      <c r="E164" s="120" t="s">
        <v>760</v>
      </c>
      <c r="F164" s="121" t="s">
        <v>761</v>
      </c>
      <c r="G164" s="122" t="str">
        <f t="shared" si="28"/>
        <v>фото1</v>
      </c>
      <c r="H164" s="123">
        <f t="shared" si="29"/>
      </c>
      <c r="I164" s="124" t="s">
        <v>762</v>
      </c>
      <c r="J164" s="125">
        <v>130</v>
      </c>
      <c r="K164" s="126" t="s">
        <v>78</v>
      </c>
      <c r="L164" s="127">
        <v>10</v>
      </c>
      <c r="M164" s="128">
        <v>183.9</v>
      </c>
      <c r="N164" s="129"/>
      <c r="O164" s="130">
        <f t="shared" si="30"/>
        <v>0</v>
      </c>
      <c r="P164" s="131" t="s">
        <v>763</v>
      </c>
      <c r="Q164" s="138"/>
      <c r="R164" s="133">
        <f t="shared" si="31"/>
        <v>18.39</v>
      </c>
    </row>
    <row r="165" spans="1:18" ht="22.5">
      <c r="A165" s="112">
        <v>369</v>
      </c>
      <c r="B165" s="118">
        <v>1436</v>
      </c>
      <c r="C165" s="119" t="s">
        <v>764</v>
      </c>
      <c r="D165" s="119"/>
      <c r="E165" s="120" t="s">
        <v>765</v>
      </c>
      <c r="F165" s="121" t="s">
        <v>766</v>
      </c>
      <c r="G165" s="122" t="str">
        <f t="shared" si="28"/>
        <v>фото1</v>
      </c>
      <c r="H165" s="123">
        <f t="shared" si="29"/>
      </c>
      <c r="I165" s="124" t="s">
        <v>767</v>
      </c>
      <c r="J165" s="125">
        <v>130</v>
      </c>
      <c r="K165" s="126" t="s">
        <v>78</v>
      </c>
      <c r="L165" s="127">
        <v>10</v>
      </c>
      <c r="M165" s="128">
        <v>227</v>
      </c>
      <c r="N165" s="129"/>
      <c r="O165" s="130">
        <f t="shared" si="30"/>
        <v>0</v>
      </c>
      <c r="P165" s="131" t="s">
        <v>768</v>
      </c>
      <c r="Q165" s="138"/>
      <c r="R165" s="133">
        <f t="shared" si="31"/>
        <v>22.7</v>
      </c>
    </row>
    <row r="166" spans="1:18" ht="15.75">
      <c r="A166" s="112">
        <v>370</v>
      </c>
      <c r="B166" s="118">
        <v>280</v>
      </c>
      <c r="C166" s="119" t="s">
        <v>769</v>
      </c>
      <c r="D166" s="119"/>
      <c r="E166" s="120" t="s">
        <v>770</v>
      </c>
      <c r="F166" s="121" t="s">
        <v>771</v>
      </c>
      <c r="G166" s="122" t="str">
        <f t="shared" si="28"/>
        <v>фото1</v>
      </c>
      <c r="H166" s="123">
        <f t="shared" si="29"/>
      </c>
      <c r="I166" s="124" t="s">
        <v>772</v>
      </c>
      <c r="J166" s="125">
        <v>120</v>
      </c>
      <c r="K166" s="126" t="s">
        <v>78</v>
      </c>
      <c r="L166" s="127">
        <v>10</v>
      </c>
      <c r="M166" s="128">
        <v>147</v>
      </c>
      <c r="N166" s="129"/>
      <c r="O166" s="130">
        <f t="shared" si="30"/>
        <v>0</v>
      </c>
      <c r="P166" s="131" t="s">
        <v>773</v>
      </c>
      <c r="Q166" s="138"/>
      <c r="R166" s="133">
        <f t="shared" si="31"/>
        <v>14.7</v>
      </c>
    </row>
    <row r="167" spans="1:18" ht="24">
      <c r="A167" s="112">
        <v>371</v>
      </c>
      <c r="B167" s="118">
        <v>2868</v>
      </c>
      <c r="C167" s="119" t="s">
        <v>774</v>
      </c>
      <c r="D167" s="119"/>
      <c r="E167" s="120" t="s">
        <v>775</v>
      </c>
      <c r="F167" s="120" t="s">
        <v>776</v>
      </c>
      <c r="G167" s="122" t="str">
        <f t="shared" si="28"/>
        <v>фото1</v>
      </c>
      <c r="H167" s="123">
        <f t="shared" si="29"/>
      </c>
      <c r="I167" s="124" t="s">
        <v>777</v>
      </c>
      <c r="J167" s="125">
        <v>120</v>
      </c>
      <c r="K167" s="126" t="s">
        <v>78</v>
      </c>
      <c r="L167" s="127">
        <v>10</v>
      </c>
      <c r="M167" s="128">
        <v>147</v>
      </c>
      <c r="N167" s="129"/>
      <c r="O167" s="130">
        <f t="shared" si="30"/>
        <v>0</v>
      </c>
      <c r="P167" s="131" t="s">
        <v>778</v>
      </c>
      <c r="Q167" s="138"/>
      <c r="R167" s="133">
        <f t="shared" si="31"/>
        <v>14.7</v>
      </c>
    </row>
    <row r="168" spans="1:18" ht="12.75" customHeight="1">
      <c r="A168" s="112">
        <v>372</v>
      </c>
      <c r="B168" s="145"/>
      <c r="C168" s="146"/>
      <c r="D168" s="146"/>
      <c r="E168" s="159" t="s">
        <v>779</v>
      </c>
      <c r="F168" s="159"/>
      <c r="G168" s="159"/>
      <c r="H168" s="159"/>
      <c r="I168" s="159"/>
      <c r="J168" s="159"/>
      <c r="K168" s="159"/>
      <c r="L168" s="159"/>
      <c r="M168" s="159"/>
      <c r="N168" s="160"/>
      <c r="O168" s="161"/>
      <c r="P168" s="162"/>
      <c r="Q168" s="162"/>
      <c r="R168" s="163"/>
    </row>
    <row r="169" spans="1:18" ht="22.5">
      <c r="A169" s="112">
        <v>373</v>
      </c>
      <c r="B169" s="118">
        <v>281</v>
      </c>
      <c r="C169" s="119" t="s">
        <v>780</v>
      </c>
      <c r="D169" s="119"/>
      <c r="E169" s="134" t="s">
        <v>781</v>
      </c>
      <c r="F169" s="149" t="s">
        <v>782</v>
      </c>
      <c r="G169" s="122" t="str">
        <f aca="true" t="shared" si="32" ref="G169:G174">HYPERLINK("http://www.gardenbulbs.ru/images/summer_CL/Lilium/"&amp;C169&amp;".jpg","фото1")</f>
        <v>фото1</v>
      </c>
      <c r="H169" s="123">
        <f aca="true" t="shared" si="33" ref="H169:H174">IF(D169&gt;0,HYPERLINK("http://www.gardenbulbs.ru/images/summer_CL/Lilium/"&amp;D169&amp;".jpg","фото2"),"")</f>
      </c>
      <c r="I169" s="150" t="s">
        <v>783</v>
      </c>
      <c r="J169" s="137">
        <v>120</v>
      </c>
      <c r="K169" s="126" t="s">
        <v>78</v>
      </c>
      <c r="L169" s="127">
        <v>10</v>
      </c>
      <c r="M169" s="128">
        <v>319.4</v>
      </c>
      <c r="N169" s="129"/>
      <c r="O169" s="130">
        <f aca="true" t="shared" si="34" ref="O169:O174">IF(ISERROR(M169*N169),0,M169*N169)</f>
        <v>0</v>
      </c>
      <c r="P169" s="131" t="s">
        <v>784</v>
      </c>
      <c r="Q169" s="151"/>
      <c r="R169" s="133">
        <f aca="true" t="shared" si="35" ref="R169:R174">M169/L169</f>
        <v>31.939999999999998</v>
      </c>
    </row>
    <row r="170" spans="1:18" ht="15.75">
      <c r="A170" s="112">
        <v>375</v>
      </c>
      <c r="B170" s="118">
        <v>1476</v>
      </c>
      <c r="C170" s="119" t="s">
        <v>785</v>
      </c>
      <c r="D170" s="119"/>
      <c r="E170" s="134" t="s">
        <v>786</v>
      </c>
      <c r="F170" s="149" t="s">
        <v>787</v>
      </c>
      <c r="G170" s="122" t="str">
        <f t="shared" si="32"/>
        <v>фото1</v>
      </c>
      <c r="H170" s="123">
        <f t="shared" si="33"/>
      </c>
      <c r="I170" s="150" t="s">
        <v>788</v>
      </c>
      <c r="J170" s="137">
        <v>110</v>
      </c>
      <c r="K170" s="126" t="s">
        <v>78</v>
      </c>
      <c r="L170" s="127">
        <v>10</v>
      </c>
      <c r="M170" s="128">
        <v>319.4</v>
      </c>
      <c r="N170" s="129"/>
      <c r="O170" s="130">
        <f t="shared" si="34"/>
        <v>0</v>
      </c>
      <c r="P170" s="131" t="s">
        <v>789</v>
      </c>
      <c r="Q170" s="138"/>
      <c r="R170" s="133">
        <f t="shared" si="35"/>
        <v>31.939999999999998</v>
      </c>
    </row>
    <row r="171" spans="1:18" ht="15.75">
      <c r="A171" s="112">
        <v>376</v>
      </c>
      <c r="B171" s="118">
        <v>3072</v>
      </c>
      <c r="C171" s="119" t="s">
        <v>790</v>
      </c>
      <c r="D171" s="119"/>
      <c r="E171" s="120" t="s">
        <v>791</v>
      </c>
      <c r="F171" s="121" t="s">
        <v>792</v>
      </c>
      <c r="G171" s="122" t="str">
        <f t="shared" si="32"/>
        <v>фото1</v>
      </c>
      <c r="H171" s="123">
        <f t="shared" si="33"/>
      </c>
      <c r="I171" s="124" t="s">
        <v>793</v>
      </c>
      <c r="J171" s="125">
        <v>120</v>
      </c>
      <c r="K171" s="126" t="s">
        <v>78</v>
      </c>
      <c r="L171" s="127">
        <v>10</v>
      </c>
      <c r="M171" s="128">
        <v>147</v>
      </c>
      <c r="N171" s="129"/>
      <c r="O171" s="130">
        <f t="shared" si="34"/>
        <v>0</v>
      </c>
      <c r="P171" s="131" t="s">
        <v>794</v>
      </c>
      <c r="Q171" s="138"/>
      <c r="R171" s="133">
        <f t="shared" si="35"/>
        <v>14.7</v>
      </c>
    </row>
    <row r="172" spans="1:18" ht="15.75">
      <c r="A172" s="112">
        <v>377</v>
      </c>
      <c r="B172" s="118">
        <v>3073</v>
      </c>
      <c r="C172" s="119" t="s">
        <v>795</v>
      </c>
      <c r="D172" s="119"/>
      <c r="E172" s="120" t="s">
        <v>796</v>
      </c>
      <c r="F172" s="121" t="s">
        <v>797</v>
      </c>
      <c r="G172" s="122" t="str">
        <f t="shared" si="32"/>
        <v>фото1</v>
      </c>
      <c r="H172" s="123">
        <f t="shared" si="33"/>
      </c>
      <c r="I172" s="124" t="s">
        <v>798</v>
      </c>
      <c r="J172" s="125">
        <v>120</v>
      </c>
      <c r="K172" s="126" t="s">
        <v>78</v>
      </c>
      <c r="L172" s="127">
        <v>10</v>
      </c>
      <c r="M172" s="128">
        <v>227</v>
      </c>
      <c r="N172" s="129"/>
      <c r="O172" s="130">
        <f t="shared" si="34"/>
        <v>0</v>
      </c>
      <c r="P172" s="131" t="s">
        <v>799</v>
      </c>
      <c r="Q172" s="138"/>
      <c r="R172" s="133">
        <f t="shared" si="35"/>
        <v>22.7</v>
      </c>
    </row>
    <row r="173" spans="1:18" ht="15.75">
      <c r="A173" s="112">
        <v>378</v>
      </c>
      <c r="B173" s="118">
        <v>2870</v>
      </c>
      <c r="C173" s="119" t="s">
        <v>800</v>
      </c>
      <c r="D173" s="119"/>
      <c r="E173" s="120" t="s">
        <v>801</v>
      </c>
      <c r="F173" s="121" t="s">
        <v>802</v>
      </c>
      <c r="G173" s="122" t="str">
        <f t="shared" si="32"/>
        <v>фото1</v>
      </c>
      <c r="H173" s="123">
        <f t="shared" si="33"/>
      </c>
      <c r="I173" s="124" t="s">
        <v>803</v>
      </c>
      <c r="J173" s="125">
        <v>110</v>
      </c>
      <c r="K173" s="126" t="s">
        <v>78</v>
      </c>
      <c r="L173" s="141">
        <v>10</v>
      </c>
      <c r="M173" s="128">
        <v>319.4</v>
      </c>
      <c r="N173" s="129"/>
      <c r="O173" s="130">
        <f t="shared" si="34"/>
        <v>0</v>
      </c>
      <c r="P173" s="131" t="s">
        <v>804</v>
      </c>
      <c r="Q173" s="138"/>
      <c r="R173" s="133">
        <f t="shared" si="35"/>
        <v>31.939999999999998</v>
      </c>
    </row>
    <row r="174" spans="1:18" ht="15.75">
      <c r="A174" s="112">
        <v>381</v>
      </c>
      <c r="B174" s="118">
        <v>1558</v>
      </c>
      <c r="C174" s="119" t="s">
        <v>805</v>
      </c>
      <c r="D174" s="119"/>
      <c r="E174" s="120" t="s">
        <v>806</v>
      </c>
      <c r="F174" s="121" t="s">
        <v>807</v>
      </c>
      <c r="G174" s="122" t="str">
        <f t="shared" si="32"/>
        <v>фото1</v>
      </c>
      <c r="H174" s="123">
        <f t="shared" si="33"/>
      </c>
      <c r="I174" s="124" t="s">
        <v>808</v>
      </c>
      <c r="J174" s="125">
        <v>110</v>
      </c>
      <c r="K174" s="126" t="s">
        <v>78</v>
      </c>
      <c r="L174" s="127">
        <v>10</v>
      </c>
      <c r="M174" s="128">
        <v>147</v>
      </c>
      <c r="N174" s="129"/>
      <c r="O174" s="130">
        <f t="shared" si="34"/>
        <v>0</v>
      </c>
      <c r="P174" s="131" t="s">
        <v>809</v>
      </c>
      <c r="Q174" s="138"/>
      <c r="R174" s="133">
        <f t="shared" si="35"/>
        <v>14.7</v>
      </c>
    </row>
    <row r="175" spans="1:18" ht="12.75" customHeight="1">
      <c r="A175" s="112">
        <v>382</v>
      </c>
      <c r="B175" s="145"/>
      <c r="C175" s="146"/>
      <c r="D175" s="146"/>
      <c r="E175" s="169" t="s">
        <v>810</v>
      </c>
      <c r="F175" s="169"/>
      <c r="G175" s="169"/>
      <c r="H175" s="169"/>
      <c r="I175" s="169"/>
      <c r="J175" s="169"/>
      <c r="K175" s="169"/>
      <c r="L175" s="169"/>
      <c r="M175" s="169"/>
      <c r="N175" s="170"/>
      <c r="O175" s="171"/>
      <c r="P175" s="172"/>
      <c r="Q175" s="172"/>
      <c r="R175" s="173"/>
    </row>
    <row r="176" spans="1:18" ht="22.5">
      <c r="A176" s="112">
        <v>383</v>
      </c>
      <c r="B176" s="118">
        <v>186</v>
      </c>
      <c r="C176" s="119" t="s">
        <v>811</v>
      </c>
      <c r="D176" s="119"/>
      <c r="E176" s="120" t="s">
        <v>812</v>
      </c>
      <c r="F176" s="121" t="s">
        <v>813</v>
      </c>
      <c r="G176" s="122" t="str">
        <f>HYPERLINK("http://www.gardenbulbs.ru/images/summer_CL/Lilium/"&amp;C176&amp;".jpg","фото1")</f>
        <v>фото1</v>
      </c>
      <c r="H176" s="123">
        <f>IF(D176&gt;0,HYPERLINK("http://www.gardenbulbs.ru/images/summer_CL/Lilium/"&amp;D176&amp;".jpg","фото2"),"")</f>
      </c>
      <c r="I176" s="124" t="s">
        <v>814</v>
      </c>
      <c r="J176" s="125">
        <v>100</v>
      </c>
      <c r="K176" s="126" t="s">
        <v>78</v>
      </c>
      <c r="L176" s="141">
        <v>10</v>
      </c>
      <c r="M176" s="128">
        <v>227</v>
      </c>
      <c r="N176" s="129"/>
      <c r="O176" s="130">
        <f>IF(ISERROR(M176*N176),0,M176*N176)</f>
        <v>0</v>
      </c>
      <c r="P176" s="131" t="s">
        <v>815</v>
      </c>
      <c r="Q176" s="132"/>
      <c r="R176" s="133">
        <f>M176/L176</f>
        <v>22.7</v>
      </c>
    </row>
    <row r="177" spans="1:18" ht="22.5">
      <c r="A177" s="112">
        <v>387</v>
      </c>
      <c r="B177" s="118">
        <v>483</v>
      </c>
      <c r="C177" s="119" t="s">
        <v>816</v>
      </c>
      <c r="D177" s="119"/>
      <c r="E177" s="120" t="s">
        <v>817</v>
      </c>
      <c r="F177" s="121" t="s">
        <v>818</v>
      </c>
      <c r="G177" s="122" t="str">
        <f>HYPERLINK("http://www.gardenbulbs.ru/images/summer_CL/Lilium/"&amp;C177&amp;".jpg","фото1")</f>
        <v>фото1</v>
      </c>
      <c r="H177" s="123">
        <f>IF(D177&gt;0,HYPERLINK("http://www.gardenbulbs.ru/images/summer_CL/Lilium/"&amp;D177&amp;".jpg","фото2"),"")</f>
      </c>
      <c r="I177" s="124" t="s">
        <v>819</v>
      </c>
      <c r="J177" s="125">
        <v>110</v>
      </c>
      <c r="K177" s="126" t="s">
        <v>78</v>
      </c>
      <c r="L177" s="141">
        <v>10</v>
      </c>
      <c r="M177" s="128">
        <v>227</v>
      </c>
      <c r="N177" s="129"/>
      <c r="O177" s="130">
        <f>IF(ISERROR(M177*N177),0,M177*N177)</f>
        <v>0</v>
      </c>
      <c r="P177" s="131" t="s">
        <v>820</v>
      </c>
      <c r="Q177" s="138"/>
      <c r="R177" s="133">
        <f>M177/L177</f>
        <v>22.7</v>
      </c>
    </row>
    <row r="178" spans="1:18" ht="24">
      <c r="A178" s="112">
        <v>388</v>
      </c>
      <c r="B178" s="118">
        <v>7232</v>
      </c>
      <c r="C178" s="119" t="s">
        <v>821</v>
      </c>
      <c r="D178" s="119"/>
      <c r="E178" s="134" t="s">
        <v>822</v>
      </c>
      <c r="F178" s="121" t="s">
        <v>823</v>
      </c>
      <c r="G178" s="122" t="str">
        <f>HYPERLINK("http://www.gardenbulbs.ru/images/summer_CL/Lilium/"&amp;C178&amp;".jpg","фото1")</f>
        <v>фото1</v>
      </c>
      <c r="H178" s="123">
        <f>IF(D178&gt;0,HYPERLINK("http://www.gardenbulbs.ru/images/summer_CL/Lilium/"&amp;D178&amp;".jpg","фото2"),"")</f>
      </c>
      <c r="I178" s="124" t="s">
        <v>824</v>
      </c>
      <c r="J178" s="125">
        <v>110</v>
      </c>
      <c r="K178" s="126" t="s">
        <v>78</v>
      </c>
      <c r="L178" s="127">
        <v>10</v>
      </c>
      <c r="M178" s="128">
        <v>190.1</v>
      </c>
      <c r="N178" s="129"/>
      <c r="O178" s="130">
        <f>IF(ISERROR(M178*N178),0,M178*N178)</f>
        <v>0</v>
      </c>
      <c r="P178" s="131" t="s">
        <v>825</v>
      </c>
      <c r="Q178" s="132" t="s">
        <v>80</v>
      </c>
      <c r="R178" s="133">
        <f>M178/L178</f>
        <v>19.009999999999998</v>
      </c>
    </row>
    <row r="179" spans="1:18" ht="12.75" customHeight="1">
      <c r="A179" s="112">
        <v>389</v>
      </c>
      <c r="B179" s="145"/>
      <c r="C179" s="146"/>
      <c r="D179" s="146"/>
      <c r="E179" s="169" t="s">
        <v>826</v>
      </c>
      <c r="F179" s="169"/>
      <c r="G179" s="169"/>
      <c r="H179" s="169"/>
      <c r="I179" s="169"/>
      <c r="J179" s="169"/>
      <c r="K179" s="169"/>
      <c r="L179" s="169"/>
      <c r="M179" s="169"/>
      <c r="N179" s="170"/>
      <c r="O179" s="171"/>
      <c r="P179" s="172"/>
      <c r="Q179" s="172"/>
      <c r="R179" s="173"/>
    </row>
    <row r="180" spans="1:18" ht="33.75">
      <c r="A180" s="112">
        <v>392</v>
      </c>
      <c r="B180" s="118">
        <v>1453</v>
      </c>
      <c r="C180" s="119" t="s">
        <v>827</v>
      </c>
      <c r="D180" s="119"/>
      <c r="E180" s="120" t="s">
        <v>828</v>
      </c>
      <c r="F180" s="121" t="s">
        <v>829</v>
      </c>
      <c r="G180" s="122" t="str">
        <f aca="true" t="shared" si="36" ref="G180:G211">HYPERLINK("http://www.gardenbulbs.ru/images/summer_CL/Lilium/"&amp;C180&amp;".jpg","фото1")</f>
        <v>фото1</v>
      </c>
      <c r="H180" s="123">
        <f aca="true" t="shared" si="37" ref="H180:H211">IF(D180&gt;0,HYPERLINK("http://www.gardenbulbs.ru/images/summer_CL/Lilium/"&amp;D180&amp;".jpg","фото2"),"")</f>
      </c>
      <c r="I180" s="124" t="s">
        <v>830</v>
      </c>
      <c r="J180" s="125">
        <v>120</v>
      </c>
      <c r="K180" s="126" t="s">
        <v>78</v>
      </c>
      <c r="L180" s="141">
        <v>10</v>
      </c>
      <c r="M180" s="128">
        <v>288.6</v>
      </c>
      <c r="N180" s="129"/>
      <c r="O180" s="130">
        <f aca="true" t="shared" si="38" ref="O180:O211">IF(ISERROR(M180*N180),0,M180*N180)</f>
        <v>0</v>
      </c>
      <c r="P180" s="131" t="s">
        <v>831</v>
      </c>
      <c r="Q180" s="138"/>
      <c r="R180" s="133">
        <f aca="true" t="shared" si="39" ref="R180:R211">M180/L180</f>
        <v>28.860000000000003</v>
      </c>
    </row>
    <row r="181" spans="1:18" ht="22.5">
      <c r="A181" s="112">
        <v>396</v>
      </c>
      <c r="B181" s="118">
        <v>2872</v>
      </c>
      <c r="C181" s="119" t="s">
        <v>832</v>
      </c>
      <c r="D181" s="119"/>
      <c r="E181" s="120" t="s">
        <v>833</v>
      </c>
      <c r="F181" s="121" t="s">
        <v>834</v>
      </c>
      <c r="G181" s="122" t="str">
        <f t="shared" si="36"/>
        <v>фото1</v>
      </c>
      <c r="H181" s="123">
        <f t="shared" si="37"/>
      </c>
      <c r="I181" s="124" t="s">
        <v>835</v>
      </c>
      <c r="J181" s="125">
        <v>120</v>
      </c>
      <c r="K181" s="126" t="s">
        <v>78</v>
      </c>
      <c r="L181" s="127">
        <v>10</v>
      </c>
      <c r="M181" s="128">
        <v>196.2</v>
      </c>
      <c r="N181" s="129"/>
      <c r="O181" s="130">
        <f t="shared" si="38"/>
        <v>0</v>
      </c>
      <c r="P181" s="131" t="s">
        <v>836</v>
      </c>
      <c r="Q181" s="138"/>
      <c r="R181" s="133">
        <f t="shared" si="39"/>
        <v>19.619999999999997</v>
      </c>
    </row>
    <row r="182" spans="1:18" ht="22.5">
      <c r="A182" s="112">
        <v>397</v>
      </c>
      <c r="B182" s="118">
        <v>1461</v>
      </c>
      <c r="C182" s="119" t="s">
        <v>837</v>
      </c>
      <c r="D182" s="119"/>
      <c r="E182" s="120" t="s">
        <v>838</v>
      </c>
      <c r="F182" s="121" t="s">
        <v>839</v>
      </c>
      <c r="G182" s="122" t="str">
        <f t="shared" si="36"/>
        <v>фото1</v>
      </c>
      <c r="H182" s="123">
        <f t="shared" si="37"/>
      </c>
      <c r="I182" s="124" t="s">
        <v>840</v>
      </c>
      <c r="J182" s="125">
        <v>100</v>
      </c>
      <c r="K182" s="126" t="s">
        <v>78</v>
      </c>
      <c r="L182" s="141">
        <v>10</v>
      </c>
      <c r="M182" s="128">
        <v>288.6</v>
      </c>
      <c r="N182" s="129"/>
      <c r="O182" s="130">
        <f t="shared" si="38"/>
        <v>0</v>
      </c>
      <c r="P182" s="131" t="s">
        <v>841</v>
      </c>
      <c r="Q182" s="138"/>
      <c r="R182" s="133">
        <f t="shared" si="39"/>
        <v>28.860000000000003</v>
      </c>
    </row>
    <row r="183" spans="1:18" ht="22.5">
      <c r="A183" s="112">
        <v>399</v>
      </c>
      <c r="B183" s="118">
        <v>2871</v>
      </c>
      <c r="C183" s="119" t="s">
        <v>842</v>
      </c>
      <c r="D183" s="119"/>
      <c r="E183" s="120" t="s">
        <v>843</v>
      </c>
      <c r="F183" s="121" t="s">
        <v>844</v>
      </c>
      <c r="G183" s="122" t="str">
        <f t="shared" si="36"/>
        <v>фото1</v>
      </c>
      <c r="H183" s="123">
        <f t="shared" si="37"/>
      </c>
      <c r="I183" s="124" t="s">
        <v>845</v>
      </c>
      <c r="J183" s="125">
        <v>120</v>
      </c>
      <c r="K183" s="126" t="s">
        <v>78</v>
      </c>
      <c r="L183" s="127">
        <v>10</v>
      </c>
      <c r="M183" s="128">
        <v>208.6</v>
      </c>
      <c r="N183" s="129"/>
      <c r="O183" s="130">
        <f t="shared" si="38"/>
        <v>0</v>
      </c>
      <c r="P183" s="131" t="s">
        <v>846</v>
      </c>
      <c r="Q183" s="138"/>
      <c r="R183" s="133">
        <f t="shared" si="39"/>
        <v>20.86</v>
      </c>
    </row>
    <row r="184" spans="1:18" ht="22.5">
      <c r="A184" s="112">
        <v>400</v>
      </c>
      <c r="B184" s="118">
        <v>439</v>
      </c>
      <c r="C184" s="119" t="s">
        <v>847</v>
      </c>
      <c r="D184" s="119"/>
      <c r="E184" s="120" t="s">
        <v>848</v>
      </c>
      <c r="F184" s="121" t="s">
        <v>849</v>
      </c>
      <c r="G184" s="122" t="str">
        <f t="shared" si="36"/>
        <v>фото1</v>
      </c>
      <c r="H184" s="123">
        <f t="shared" si="37"/>
      </c>
      <c r="I184" s="124" t="s">
        <v>850</v>
      </c>
      <c r="J184" s="125">
        <v>120</v>
      </c>
      <c r="K184" s="126" t="s">
        <v>299</v>
      </c>
      <c r="L184" s="127">
        <v>10</v>
      </c>
      <c r="M184" s="128">
        <v>251.7</v>
      </c>
      <c r="N184" s="129"/>
      <c r="O184" s="130">
        <f t="shared" si="38"/>
        <v>0</v>
      </c>
      <c r="P184" s="131" t="s">
        <v>851</v>
      </c>
      <c r="Q184" s="138"/>
      <c r="R184" s="133">
        <f t="shared" si="39"/>
        <v>25.169999999999998</v>
      </c>
    </row>
    <row r="185" spans="1:18" ht="15.75">
      <c r="A185" s="112">
        <v>406</v>
      </c>
      <c r="B185" s="118">
        <v>3707</v>
      </c>
      <c r="C185" s="119" t="s">
        <v>852</v>
      </c>
      <c r="D185" s="119"/>
      <c r="E185" s="120" t="s">
        <v>853</v>
      </c>
      <c r="F185" s="121" t="s">
        <v>854</v>
      </c>
      <c r="G185" s="122" t="str">
        <f t="shared" si="36"/>
        <v>фото1</v>
      </c>
      <c r="H185" s="123">
        <f t="shared" si="37"/>
      </c>
      <c r="I185" s="124" t="s">
        <v>855</v>
      </c>
      <c r="J185" s="125">
        <v>105</v>
      </c>
      <c r="K185" s="126" t="s">
        <v>78</v>
      </c>
      <c r="L185" s="141">
        <v>10</v>
      </c>
      <c r="M185" s="128">
        <v>165.5</v>
      </c>
      <c r="N185" s="129"/>
      <c r="O185" s="130">
        <f t="shared" si="38"/>
        <v>0</v>
      </c>
      <c r="P185" s="131" t="s">
        <v>856</v>
      </c>
      <c r="Q185" s="132"/>
      <c r="R185" s="133">
        <f t="shared" si="39"/>
        <v>16.55</v>
      </c>
    </row>
    <row r="186" spans="1:18" ht="22.5">
      <c r="A186" s="112">
        <v>408</v>
      </c>
      <c r="B186" s="118">
        <v>7278</v>
      </c>
      <c r="C186" s="119" t="s">
        <v>857</v>
      </c>
      <c r="D186" s="119"/>
      <c r="E186" s="134" t="s">
        <v>858</v>
      </c>
      <c r="F186" s="121" t="s">
        <v>859</v>
      </c>
      <c r="G186" s="122" t="str">
        <f t="shared" si="36"/>
        <v>фото1</v>
      </c>
      <c r="H186" s="123">
        <f t="shared" si="37"/>
      </c>
      <c r="I186" s="124" t="s">
        <v>860</v>
      </c>
      <c r="J186" s="125">
        <v>140</v>
      </c>
      <c r="K186" s="126" t="s">
        <v>78</v>
      </c>
      <c r="L186" s="127">
        <v>10</v>
      </c>
      <c r="M186" s="128">
        <v>319.4</v>
      </c>
      <c r="N186" s="129"/>
      <c r="O186" s="130">
        <f t="shared" si="38"/>
        <v>0</v>
      </c>
      <c r="P186" s="131" t="s">
        <v>861</v>
      </c>
      <c r="Q186" s="132" t="s">
        <v>80</v>
      </c>
      <c r="R186" s="133">
        <f t="shared" si="39"/>
        <v>31.939999999999998</v>
      </c>
    </row>
    <row r="187" spans="1:18" ht="15.75">
      <c r="A187" s="112">
        <v>411</v>
      </c>
      <c r="B187" s="118">
        <v>7280</v>
      </c>
      <c r="C187" s="119" t="s">
        <v>862</v>
      </c>
      <c r="D187" s="119"/>
      <c r="E187" s="134" t="s">
        <v>863</v>
      </c>
      <c r="F187" s="121" t="s">
        <v>864</v>
      </c>
      <c r="G187" s="122" t="str">
        <f t="shared" si="36"/>
        <v>фото1</v>
      </c>
      <c r="H187" s="123">
        <f t="shared" si="37"/>
      </c>
      <c r="I187" s="124" t="s">
        <v>865</v>
      </c>
      <c r="J187" s="125">
        <v>120</v>
      </c>
      <c r="K187" s="126" t="s">
        <v>78</v>
      </c>
      <c r="L187" s="127">
        <v>10</v>
      </c>
      <c r="M187" s="128">
        <v>307.1</v>
      </c>
      <c r="N187" s="129"/>
      <c r="O187" s="130">
        <f t="shared" si="38"/>
        <v>0</v>
      </c>
      <c r="P187" s="131" t="s">
        <v>866</v>
      </c>
      <c r="Q187" s="132" t="s">
        <v>80</v>
      </c>
      <c r="R187" s="133">
        <f t="shared" si="39"/>
        <v>30.71</v>
      </c>
    </row>
    <row r="188" spans="1:18" ht="22.5">
      <c r="A188" s="112">
        <v>412</v>
      </c>
      <c r="B188" s="118">
        <v>3131</v>
      </c>
      <c r="C188" s="119" t="s">
        <v>867</v>
      </c>
      <c r="D188" s="119"/>
      <c r="E188" s="120" t="s">
        <v>868</v>
      </c>
      <c r="F188" s="121" t="s">
        <v>869</v>
      </c>
      <c r="G188" s="122" t="str">
        <f t="shared" si="36"/>
        <v>фото1</v>
      </c>
      <c r="H188" s="123">
        <f t="shared" si="37"/>
      </c>
      <c r="I188" s="124" t="s">
        <v>870</v>
      </c>
      <c r="J188" s="125">
        <v>140</v>
      </c>
      <c r="K188" s="126" t="s">
        <v>78</v>
      </c>
      <c r="L188" s="141">
        <v>10</v>
      </c>
      <c r="M188" s="128">
        <v>288.6</v>
      </c>
      <c r="N188" s="129"/>
      <c r="O188" s="130">
        <f t="shared" si="38"/>
        <v>0</v>
      </c>
      <c r="P188" s="131" t="s">
        <v>871</v>
      </c>
      <c r="Q188" s="138"/>
      <c r="R188" s="133">
        <f t="shared" si="39"/>
        <v>28.860000000000003</v>
      </c>
    </row>
    <row r="189" spans="1:18" ht="15.75">
      <c r="A189" s="112">
        <v>413</v>
      </c>
      <c r="B189" s="118">
        <v>7281</v>
      </c>
      <c r="C189" s="119" t="s">
        <v>872</v>
      </c>
      <c r="D189" s="119"/>
      <c r="E189" s="134" t="s">
        <v>873</v>
      </c>
      <c r="F189" s="121" t="s">
        <v>874</v>
      </c>
      <c r="G189" s="122" t="str">
        <f t="shared" si="36"/>
        <v>фото1</v>
      </c>
      <c r="H189" s="123">
        <f t="shared" si="37"/>
      </c>
      <c r="I189" s="124" t="s">
        <v>875</v>
      </c>
      <c r="J189" s="125">
        <v>140</v>
      </c>
      <c r="K189" s="126" t="s">
        <v>78</v>
      </c>
      <c r="L189" s="127">
        <v>10</v>
      </c>
      <c r="M189" s="128">
        <v>319.4</v>
      </c>
      <c r="N189" s="129"/>
      <c r="O189" s="130">
        <f t="shared" si="38"/>
        <v>0</v>
      </c>
      <c r="P189" s="131" t="s">
        <v>876</v>
      </c>
      <c r="Q189" s="132" t="s">
        <v>80</v>
      </c>
      <c r="R189" s="133">
        <f t="shared" si="39"/>
        <v>31.939999999999998</v>
      </c>
    </row>
    <row r="190" spans="1:18" ht="15.75">
      <c r="A190" s="112">
        <v>415</v>
      </c>
      <c r="B190" s="118">
        <v>7283</v>
      </c>
      <c r="C190" s="119" t="s">
        <v>877</v>
      </c>
      <c r="D190" s="119"/>
      <c r="E190" s="134" t="s">
        <v>878</v>
      </c>
      <c r="F190" s="121" t="s">
        <v>879</v>
      </c>
      <c r="G190" s="122" t="str">
        <f t="shared" si="36"/>
        <v>фото1</v>
      </c>
      <c r="H190" s="123">
        <f t="shared" si="37"/>
      </c>
      <c r="I190" s="124" t="s">
        <v>320</v>
      </c>
      <c r="J190" s="125">
        <v>130</v>
      </c>
      <c r="K190" s="126" t="s">
        <v>78</v>
      </c>
      <c r="L190" s="127">
        <v>10</v>
      </c>
      <c r="M190" s="128">
        <v>319.4</v>
      </c>
      <c r="N190" s="129"/>
      <c r="O190" s="130">
        <f t="shared" si="38"/>
        <v>0</v>
      </c>
      <c r="P190" s="131" t="s">
        <v>880</v>
      </c>
      <c r="Q190" s="132" t="s">
        <v>80</v>
      </c>
      <c r="R190" s="133">
        <f t="shared" si="39"/>
        <v>31.939999999999998</v>
      </c>
    </row>
    <row r="191" spans="1:18" ht="22.5">
      <c r="A191" s="112">
        <v>417</v>
      </c>
      <c r="B191" s="118">
        <v>4483</v>
      </c>
      <c r="C191" s="119" t="s">
        <v>881</v>
      </c>
      <c r="D191" s="119"/>
      <c r="E191" s="120" t="s">
        <v>882</v>
      </c>
      <c r="F191" s="121" t="s">
        <v>883</v>
      </c>
      <c r="G191" s="122" t="str">
        <f t="shared" si="36"/>
        <v>фото1</v>
      </c>
      <c r="H191" s="123">
        <f t="shared" si="37"/>
      </c>
      <c r="I191" s="124" t="s">
        <v>884</v>
      </c>
      <c r="J191" s="125">
        <v>120</v>
      </c>
      <c r="K191" s="126" t="s">
        <v>78</v>
      </c>
      <c r="L191" s="141">
        <v>10</v>
      </c>
      <c r="M191" s="128">
        <v>208.6</v>
      </c>
      <c r="N191" s="129"/>
      <c r="O191" s="130">
        <f t="shared" si="38"/>
        <v>0</v>
      </c>
      <c r="P191" s="131" t="s">
        <v>885</v>
      </c>
      <c r="Q191" s="132" t="s">
        <v>111</v>
      </c>
      <c r="R191" s="133">
        <f t="shared" si="39"/>
        <v>20.86</v>
      </c>
    </row>
    <row r="192" spans="1:18" ht="15.75">
      <c r="A192" s="112">
        <v>418</v>
      </c>
      <c r="B192" s="118">
        <v>7285</v>
      </c>
      <c r="C192" s="119" t="s">
        <v>886</v>
      </c>
      <c r="D192" s="119"/>
      <c r="E192" s="134" t="s">
        <v>887</v>
      </c>
      <c r="F192" s="121" t="s">
        <v>888</v>
      </c>
      <c r="G192" s="122" t="str">
        <f t="shared" si="36"/>
        <v>фото1</v>
      </c>
      <c r="H192" s="123">
        <f t="shared" si="37"/>
      </c>
      <c r="I192" s="124" t="s">
        <v>341</v>
      </c>
      <c r="J192" s="125">
        <v>120</v>
      </c>
      <c r="K192" s="126" t="s">
        <v>78</v>
      </c>
      <c r="L192" s="127">
        <v>10</v>
      </c>
      <c r="M192" s="128">
        <v>319.4</v>
      </c>
      <c r="N192" s="129"/>
      <c r="O192" s="130">
        <f t="shared" si="38"/>
        <v>0</v>
      </c>
      <c r="P192" s="131" t="s">
        <v>889</v>
      </c>
      <c r="Q192" s="132" t="s">
        <v>80</v>
      </c>
      <c r="R192" s="133">
        <f t="shared" si="39"/>
        <v>31.939999999999998</v>
      </c>
    </row>
    <row r="193" spans="1:18" ht="45">
      <c r="A193" s="112">
        <v>420</v>
      </c>
      <c r="B193" s="118">
        <v>3117</v>
      </c>
      <c r="C193" s="119" t="s">
        <v>890</v>
      </c>
      <c r="D193" s="119"/>
      <c r="E193" s="120" t="s">
        <v>891</v>
      </c>
      <c r="F193" s="121" t="s">
        <v>892</v>
      </c>
      <c r="G193" s="122" t="str">
        <f t="shared" si="36"/>
        <v>фото1</v>
      </c>
      <c r="H193" s="123">
        <f t="shared" si="37"/>
      </c>
      <c r="I193" s="124" t="s">
        <v>893</v>
      </c>
      <c r="J193" s="125">
        <v>160</v>
      </c>
      <c r="K193" s="126" t="s">
        <v>78</v>
      </c>
      <c r="L193" s="141">
        <v>10</v>
      </c>
      <c r="M193" s="128">
        <v>245.5</v>
      </c>
      <c r="N193" s="129"/>
      <c r="O193" s="130">
        <f t="shared" si="38"/>
        <v>0</v>
      </c>
      <c r="P193" s="131" t="s">
        <v>894</v>
      </c>
      <c r="Q193" s="138"/>
      <c r="R193" s="133">
        <f t="shared" si="39"/>
        <v>24.55</v>
      </c>
    </row>
    <row r="194" spans="1:18" ht="15.75">
      <c r="A194" s="112">
        <v>421</v>
      </c>
      <c r="B194" s="118">
        <v>7287</v>
      </c>
      <c r="C194" s="119" t="s">
        <v>895</v>
      </c>
      <c r="D194" s="119"/>
      <c r="E194" s="134" t="s">
        <v>896</v>
      </c>
      <c r="F194" s="121" t="s">
        <v>897</v>
      </c>
      <c r="G194" s="122" t="str">
        <f t="shared" si="36"/>
        <v>фото1</v>
      </c>
      <c r="H194" s="123">
        <f t="shared" si="37"/>
      </c>
      <c r="I194" s="124" t="s">
        <v>898</v>
      </c>
      <c r="J194" s="125">
        <v>120</v>
      </c>
      <c r="K194" s="126" t="s">
        <v>78</v>
      </c>
      <c r="L194" s="127">
        <v>10</v>
      </c>
      <c r="M194" s="128">
        <v>319.4</v>
      </c>
      <c r="N194" s="129"/>
      <c r="O194" s="130">
        <f t="shared" si="38"/>
        <v>0</v>
      </c>
      <c r="P194" s="131" t="s">
        <v>899</v>
      </c>
      <c r="Q194" s="132" t="s">
        <v>80</v>
      </c>
      <c r="R194" s="133">
        <f t="shared" si="39"/>
        <v>31.939999999999998</v>
      </c>
    </row>
    <row r="195" spans="1:18" ht="15.75">
      <c r="A195" s="112">
        <v>423</v>
      </c>
      <c r="B195" s="118">
        <v>500</v>
      </c>
      <c r="C195" s="119" t="s">
        <v>900</v>
      </c>
      <c r="D195" s="119"/>
      <c r="E195" s="120" t="s">
        <v>901</v>
      </c>
      <c r="F195" s="121" t="s">
        <v>902</v>
      </c>
      <c r="G195" s="122" t="str">
        <f t="shared" si="36"/>
        <v>фото1</v>
      </c>
      <c r="H195" s="123">
        <f t="shared" si="37"/>
      </c>
      <c r="I195" s="124" t="s">
        <v>903</v>
      </c>
      <c r="J195" s="125">
        <v>120</v>
      </c>
      <c r="K195" s="126" t="s">
        <v>78</v>
      </c>
      <c r="L195" s="127">
        <v>10</v>
      </c>
      <c r="M195" s="128">
        <v>208.6</v>
      </c>
      <c r="N195" s="129"/>
      <c r="O195" s="130">
        <f t="shared" si="38"/>
        <v>0</v>
      </c>
      <c r="P195" s="131" t="s">
        <v>904</v>
      </c>
      <c r="Q195" s="138"/>
      <c r="R195" s="133">
        <f t="shared" si="39"/>
        <v>20.86</v>
      </c>
    </row>
    <row r="196" spans="1:18" ht="15.75">
      <c r="A196" s="112">
        <v>424</v>
      </c>
      <c r="B196" s="118">
        <v>3118</v>
      </c>
      <c r="C196" s="119" t="s">
        <v>905</v>
      </c>
      <c r="D196" s="119"/>
      <c r="E196" s="120" t="s">
        <v>906</v>
      </c>
      <c r="F196" s="121" t="s">
        <v>907</v>
      </c>
      <c r="G196" s="122" t="str">
        <f t="shared" si="36"/>
        <v>фото1</v>
      </c>
      <c r="H196" s="123">
        <f t="shared" si="37"/>
      </c>
      <c r="I196" s="124" t="s">
        <v>908</v>
      </c>
      <c r="J196" s="125">
        <v>140</v>
      </c>
      <c r="K196" s="126" t="s">
        <v>78</v>
      </c>
      <c r="L196" s="141">
        <v>10</v>
      </c>
      <c r="M196" s="128">
        <v>208.6</v>
      </c>
      <c r="N196" s="129"/>
      <c r="O196" s="130">
        <f t="shared" si="38"/>
        <v>0</v>
      </c>
      <c r="P196" s="131" t="s">
        <v>909</v>
      </c>
      <c r="Q196" s="138"/>
      <c r="R196" s="133">
        <f t="shared" si="39"/>
        <v>20.86</v>
      </c>
    </row>
    <row r="197" spans="1:18" ht="22.5">
      <c r="A197" s="112">
        <v>426</v>
      </c>
      <c r="B197" s="118">
        <v>4484</v>
      </c>
      <c r="C197" s="119" t="s">
        <v>910</v>
      </c>
      <c r="D197" s="119"/>
      <c r="E197" s="120" t="s">
        <v>911</v>
      </c>
      <c r="F197" s="121" t="s">
        <v>912</v>
      </c>
      <c r="G197" s="122" t="str">
        <f t="shared" si="36"/>
        <v>фото1</v>
      </c>
      <c r="H197" s="123">
        <f t="shared" si="37"/>
      </c>
      <c r="I197" s="124" t="s">
        <v>913</v>
      </c>
      <c r="J197" s="125">
        <v>110</v>
      </c>
      <c r="K197" s="126" t="s">
        <v>78</v>
      </c>
      <c r="L197" s="141">
        <v>10</v>
      </c>
      <c r="M197" s="128">
        <v>294.8</v>
      </c>
      <c r="N197" s="129"/>
      <c r="O197" s="130">
        <f t="shared" si="38"/>
        <v>0</v>
      </c>
      <c r="P197" s="131" t="s">
        <v>914</v>
      </c>
      <c r="Q197" s="132" t="s">
        <v>111</v>
      </c>
      <c r="R197" s="133">
        <f t="shared" si="39"/>
        <v>29.48</v>
      </c>
    </row>
    <row r="198" spans="1:18" ht="15.75">
      <c r="A198" s="112">
        <v>428</v>
      </c>
      <c r="B198" s="118">
        <v>3704</v>
      </c>
      <c r="C198" s="119" t="s">
        <v>915</v>
      </c>
      <c r="D198" s="119"/>
      <c r="E198" s="120" t="s">
        <v>916</v>
      </c>
      <c r="F198" s="121" t="s">
        <v>917</v>
      </c>
      <c r="G198" s="122" t="str">
        <f t="shared" si="36"/>
        <v>фото1</v>
      </c>
      <c r="H198" s="123">
        <f t="shared" si="37"/>
      </c>
      <c r="I198" s="124" t="s">
        <v>918</v>
      </c>
      <c r="J198" s="125">
        <v>120</v>
      </c>
      <c r="K198" s="126" t="s">
        <v>78</v>
      </c>
      <c r="L198" s="141">
        <v>10</v>
      </c>
      <c r="M198" s="128">
        <v>251.7</v>
      </c>
      <c r="N198" s="129"/>
      <c r="O198" s="130">
        <f t="shared" si="38"/>
        <v>0</v>
      </c>
      <c r="P198" s="131" t="s">
        <v>919</v>
      </c>
      <c r="Q198" s="132"/>
      <c r="R198" s="133">
        <f t="shared" si="39"/>
        <v>25.169999999999998</v>
      </c>
    </row>
    <row r="199" spans="1:18" ht="22.5">
      <c r="A199" s="112">
        <v>431</v>
      </c>
      <c r="B199" s="118">
        <v>1493</v>
      </c>
      <c r="C199" s="119" t="s">
        <v>920</v>
      </c>
      <c r="D199" s="119"/>
      <c r="E199" s="120" t="s">
        <v>921</v>
      </c>
      <c r="F199" s="121" t="s">
        <v>922</v>
      </c>
      <c r="G199" s="122" t="str">
        <f t="shared" si="36"/>
        <v>фото1</v>
      </c>
      <c r="H199" s="123">
        <f t="shared" si="37"/>
      </c>
      <c r="I199" s="124" t="s">
        <v>923</v>
      </c>
      <c r="J199" s="125">
        <v>100</v>
      </c>
      <c r="K199" s="126" t="s">
        <v>78</v>
      </c>
      <c r="L199" s="141">
        <v>10</v>
      </c>
      <c r="M199" s="128">
        <v>251.7</v>
      </c>
      <c r="N199" s="129"/>
      <c r="O199" s="130">
        <f t="shared" si="38"/>
        <v>0</v>
      </c>
      <c r="P199" s="131" t="s">
        <v>924</v>
      </c>
      <c r="Q199" s="138"/>
      <c r="R199" s="133">
        <f t="shared" si="39"/>
        <v>25.169999999999998</v>
      </c>
    </row>
    <row r="200" spans="1:18" ht="22.5">
      <c r="A200" s="112">
        <v>432</v>
      </c>
      <c r="B200" s="118">
        <v>3121</v>
      </c>
      <c r="C200" s="119" t="s">
        <v>925</v>
      </c>
      <c r="D200" s="119"/>
      <c r="E200" s="120" t="s">
        <v>926</v>
      </c>
      <c r="F200" s="121" t="s">
        <v>927</v>
      </c>
      <c r="G200" s="122" t="str">
        <f t="shared" si="36"/>
        <v>фото1</v>
      </c>
      <c r="H200" s="123">
        <f t="shared" si="37"/>
      </c>
      <c r="I200" s="124" t="s">
        <v>928</v>
      </c>
      <c r="J200" s="125">
        <v>150</v>
      </c>
      <c r="K200" s="126" t="s">
        <v>78</v>
      </c>
      <c r="L200" s="141">
        <v>10</v>
      </c>
      <c r="M200" s="128">
        <v>294.8</v>
      </c>
      <c r="N200" s="129"/>
      <c r="O200" s="130">
        <f t="shared" si="38"/>
        <v>0</v>
      </c>
      <c r="P200" s="131" t="s">
        <v>929</v>
      </c>
      <c r="Q200" s="138"/>
      <c r="R200" s="133">
        <f t="shared" si="39"/>
        <v>29.48</v>
      </c>
    </row>
    <row r="201" spans="1:18" ht="15.75">
      <c r="A201" s="112">
        <v>434</v>
      </c>
      <c r="B201" s="118">
        <v>7293</v>
      </c>
      <c r="C201" s="119" t="s">
        <v>930</v>
      </c>
      <c r="D201" s="119"/>
      <c r="E201" s="134" t="s">
        <v>931</v>
      </c>
      <c r="F201" s="121" t="s">
        <v>932</v>
      </c>
      <c r="G201" s="122" t="str">
        <f t="shared" si="36"/>
        <v>фото1</v>
      </c>
      <c r="H201" s="123">
        <f t="shared" si="37"/>
      </c>
      <c r="I201" s="124" t="s">
        <v>933</v>
      </c>
      <c r="J201" s="125">
        <v>120</v>
      </c>
      <c r="K201" s="126" t="s">
        <v>78</v>
      </c>
      <c r="L201" s="127">
        <v>10</v>
      </c>
      <c r="M201" s="128">
        <v>319.4</v>
      </c>
      <c r="N201" s="129"/>
      <c r="O201" s="130">
        <f t="shared" si="38"/>
        <v>0</v>
      </c>
      <c r="P201" s="131" t="s">
        <v>934</v>
      </c>
      <c r="Q201" s="132" t="s">
        <v>80</v>
      </c>
      <c r="R201" s="133">
        <f t="shared" si="39"/>
        <v>31.939999999999998</v>
      </c>
    </row>
    <row r="202" spans="1:18" ht="22.5">
      <c r="A202" s="112">
        <v>435</v>
      </c>
      <c r="B202" s="118">
        <v>1500</v>
      </c>
      <c r="C202" s="119" t="s">
        <v>935</v>
      </c>
      <c r="D202" s="119"/>
      <c r="E202" s="120" t="s">
        <v>936</v>
      </c>
      <c r="F202" s="121" t="s">
        <v>937</v>
      </c>
      <c r="G202" s="122" t="str">
        <f t="shared" si="36"/>
        <v>фото1</v>
      </c>
      <c r="H202" s="123">
        <f t="shared" si="37"/>
      </c>
      <c r="I202" s="124" t="s">
        <v>938</v>
      </c>
      <c r="J202" s="125">
        <v>120</v>
      </c>
      <c r="K202" s="126" t="s">
        <v>78</v>
      </c>
      <c r="L202" s="141">
        <v>10</v>
      </c>
      <c r="M202" s="128">
        <v>220.9</v>
      </c>
      <c r="N202" s="129"/>
      <c r="O202" s="130">
        <f t="shared" si="38"/>
        <v>0</v>
      </c>
      <c r="P202" s="131" t="s">
        <v>939</v>
      </c>
      <c r="Q202" s="138"/>
      <c r="R202" s="133">
        <f t="shared" si="39"/>
        <v>22.09</v>
      </c>
    </row>
    <row r="203" spans="1:18" ht="22.5">
      <c r="A203" s="112">
        <v>438</v>
      </c>
      <c r="B203" s="118">
        <v>1507</v>
      </c>
      <c r="C203" s="119" t="s">
        <v>940</v>
      </c>
      <c r="D203" s="119"/>
      <c r="E203" s="120" t="s">
        <v>941</v>
      </c>
      <c r="F203" s="121" t="s">
        <v>942</v>
      </c>
      <c r="G203" s="122" t="str">
        <f t="shared" si="36"/>
        <v>фото1</v>
      </c>
      <c r="H203" s="123">
        <f t="shared" si="37"/>
      </c>
      <c r="I203" s="124" t="s">
        <v>943</v>
      </c>
      <c r="J203" s="125">
        <v>110</v>
      </c>
      <c r="K203" s="126" t="s">
        <v>78</v>
      </c>
      <c r="L203" s="141">
        <v>10</v>
      </c>
      <c r="M203" s="128">
        <v>319.4</v>
      </c>
      <c r="N203" s="129"/>
      <c r="O203" s="130">
        <f t="shared" si="38"/>
        <v>0</v>
      </c>
      <c r="P203" s="131" t="s">
        <v>944</v>
      </c>
      <c r="Q203" s="138"/>
      <c r="R203" s="133">
        <f t="shared" si="39"/>
        <v>31.939999999999998</v>
      </c>
    </row>
    <row r="204" spans="1:18" ht="22.5">
      <c r="A204" s="112">
        <v>439</v>
      </c>
      <c r="B204" s="118">
        <v>1505</v>
      </c>
      <c r="C204" s="139" t="s">
        <v>945</v>
      </c>
      <c r="D204" s="119"/>
      <c r="E204" s="120" t="s">
        <v>946</v>
      </c>
      <c r="F204" s="121" t="s">
        <v>947</v>
      </c>
      <c r="G204" s="122" t="str">
        <f t="shared" si="36"/>
        <v>фото1</v>
      </c>
      <c r="H204" s="123">
        <f t="shared" si="37"/>
      </c>
      <c r="I204" s="124" t="s">
        <v>948</v>
      </c>
      <c r="J204" s="125">
        <v>100</v>
      </c>
      <c r="K204" s="126" t="s">
        <v>78</v>
      </c>
      <c r="L204" s="141">
        <v>10</v>
      </c>
      <c r="M204" s="128">
        <v>319.4</v>
      </c>
      <c r="N204" s="129"/>
      <c r="O204" s="130">
        <f t="shared" si="38"/>
        <v>0</v>
      </c>
      <c r="P204" s="131" t="s">
        <v>949</v>
      </c>
      <c r="Q204" s="138"/>
      <c r="R204" s="133">
        <f t="shared" si="39"/>
        <v>31.939999999999998</v>
      </c>
    </row>
    <row r="205" spans="1:18" ht="33.75">
      <c r="A205" s="112">
        <v>440</v>
      </c>
      <c r="B205" s="118">
        <v>4485</v>
      </c>
      <c r="C205" s="119" t="s">
        <v>950</v>
      </c>
      <c r="D205" s="119"/>
      <c r="E205" s="120" t="s">
        <v>951</v>
      </c>
      <c r="F205" s="121" t="s">
        <v>952</v>
      </c>
      <c r="G205" s="122" t="str">
        <f t="shared" si="36"/>
        <v>фото1</v>
      </c>
      <c r="H205" s="123">
        <f t="shared" si="37"/>
      </c>
      <c r="I205" s="124" t="s">
        <v>953</v>
      </c>
      <c r="J205" s="125">
        <v>110</v>
      </c>
      <c r="K205" s="126" t="s">
        <v>78</v>
      </c>
      <c r="L205" s="141">
        <v>10</v>
      </c>
      <c r="M205" s="128">
        <v>294.8</v>
      </c>
      <c r="N205" s="129"/>
      <c r="O205" s="130">
        <f t="shared" si="38"/>
        <v>0</v>
      </c>
      <c r="P205" s="131" t="s">
        <v>954</v>
      </c>
      <c r="Q205" s="132" t="s">
        <v>111</v>
      </c>
      <c r="R205" s="133">
        <f t="shared" si="39"/>
        <v>29.48</v>
      </c>
    </row>
    <row r="206" spans="1:18" ht="22.5">
      <c r="A206" s="112">
        <v>442</v>
      </c>
      <c r="B206" s="118">
        <v>7296</v>
      </c>
      <c r="C206" s="119" t="s">
        <v>955</v>
      </c>
      <c r="D206" s="119"/>
      <c r="E206" s="134" t="s">
        <v>956</v>
      </c>
      <c r="F206" s="121" t="s">
        <v>957</v>
      </c>
      <c r="G206" s="122" t="str">
        <f t="shared" si="36"/>
        <v>фото1</v>
      </c>
      <c r="H206" s="123">
        <f t="shared" si="37"/>
      </c>
      <c r="I206" s="124" t="s">
        <v>958</v>
      </c>
      <c r="J206" s="125" t="s">
        <v>741</v>
      </c>
      <c r="K206" s="126" t="s">
        <v>78</v>
      </c>
      <c r="L206" s="127">
        <v>10</v>
      </c>
      <c r="M206" s="128">
        <v>307.1</v>
      </c>
      <c r="N206" s="129"/>
      <c r="O206" s="130">
        <f t="shared" si="38"/>
        <v>0</v>
      </c>
      <c r="P206" s="131" t="s">
        <v>959</v>
      </c>
      <c r="Q206" s="132" t="s">
        <v>80</v>
      </c>
      <c r="R206" s="133">
        <f t="shared" si="39"/>
        <v>30.71</v>
      </c>
    </row>
    <row r="207" spans="1:18" ht="45">
      <c r="A207" s="112">
        <v>443</v>
      </c>
      <c r="B207" s="118">
        <v>3122</v>
      </c>
      <c r="C207" s="119" t="s">
        <v>960</v>
      </c>
      <c r="D207" s="119"/>
      <c r="E207" s="120" t="s">
        <v>961</v>
      </c>
      <c r="F207" s="121" t="s">
        <v>962</v>
      </c>
      <c r="G207" s="122" t="str">
        <f t="shared" si="36"/>
        <v>фото1</v>
      </c>
      <c r="H207" s="123">
        <f t="shared" si="37"/>
      </c>
      <c r="I207" s="124" t="s">
        <v>963</v>
      </c>
      <c r="J207" s="125">
        <v>160</v>
      </c>
      <c r="K207" s="126" t="s">
        <v>78</v>
      </c>
      <c r="L207" s="127">
        <v>10</v>
      </c>
      <c r="M207" s="128">
        <v>245.5</v>
      </c>
      <c r="N207" s="129"/>
      <c r="O207" s="130">
        <f t="shared" si="38"/>
        <v>0</v>
      </c>
      <c r="P207" s="131" t="s">
        <v>964</v>
      </c>
      <c r="Q207" s="138"/>
      <c r="R207" s="133">
        <f t="shared" si="39"/>
        <v>24.55</v>
      </c>
    </row>
    <row r="208" spans="1:18" ht="15.75">
      <c r="A208" s="112">
        <v>446</v>
      </c>
      <c r="B208" s="118">
        <v>3866</v>
      </c>
      <c r="C208" s="119" t="s">
        <v>965</v>
      </c>
      <c r="D208" s="119"/>
      <c r="E208" s="120" t="s">
        <v>966</v>
      </c>
      <c r="F208" s="120" t="s">
        <v>967</v>
      </c>
      <c r="G208" s="122" t="str">
        <f t="shared" si="36"/>
        <v>фото1</v>
      </c>
      <c r="H208" s="123">
        <f t="shared" si="37"/>
      </c>
      <c r="I208" s="140" t="s">
        <v>968</v>
      </c>
      <c r="J208" s="125">
        <v>110</v>
      </c>
      <c r="K208" s="126" t="s">
        <v>78</v>
      </c>
      <c r="L208" s="141">
        <v>10</v>
      </c>
      <c r="M208" s="128">
        <v>319.4</v>
      </c>
      <c r="N208" s="129"/>
      <c r="O208" s="130">
        <f t="shared" si="38"/>
        <v>0</v>
      </c>
      <c r="P208" s="131" t="s">
        <v>969</v>
      </c>
      <c r="Q208" s="132"/>
      <c r="R208" s="133">
        <f t="shared" si="39"/>
        <v>31.939999999999998</v>
      </c>
    </row>
    <row r="209" spans="1:18" ht="22.5">
      <c r="A209" s="112">
        <v>448</v>
      </c>
      <c r="B209" s="118">
        <v>3719</v>
      </c>
      <c r="C209" s="119" t="s">
        <v>970</v>
      </c>
      <c r="D209" s="119"/>
      <c r="E209" s="120" t="s">
        <v>971</v>
      </c>
      <c r="F209" s="121" t="s">
        <v>972</v>
      </c>
      <c r="G209" s="122" t="str">
        <f t="shared" si="36"/>
        <v>фото1</v>
      </c>
      <c r="H209" s="123">
        <f t="shared" si="37"/>
      </c>
      <c r="I209" s="124" t="s">
        <v>973</v>
      </c>
      <c r="J209" s="125">
        <v>150</v>
      </c>
      <c r="K209" s="126" t="s">
        <v>78</v>
      </c>
      <c r="L209" s="141">
        <v>10</v>
      </c>
      <c r="M209" s="128">
        <v>257.8</v>
      </c>
      <c r="N209" s="129"/>
      <c r="O209" s="130">
        <f t="shared" si="38"/>
        <v>0</v>
      </c>
      <c r="P209" s="131" t="s">
        <v>974</v>
      </c>
      <c r="Q209" s="132"/>
      <c r="R209" s="133">
        <f t="shared" si="39"/>
        <v>25.78</v>
      </c>
    </row>
    <row r="210" spans="1:18" ht="33.75">
      <c r="A210" s="112">
        <v>449</v>
      </c>
      <c r="B210" s="118">
        <v>3123</v>
      </c>
      <c r="C210" s="175" t="s">
        <v>975</v>
      </c>
      <c r="D210" s="119"/>
      <c r="E210" s="120" t="s">
        <v>976</v>
      </c>
      <c r="F210" s="121" t="s">
        <v>977</v>
      </c>
      <c r="G210" s="122" t="str">
        <f t="shared" si="36"/>
        <v>фото1</v>
      </c>
      <c r="H210" s="123">
        <f t="shared" si="37"/>
      </c>
      <c r="I210" s="124" t="s">
        <v>978</v>
      </c>
      <c r="J210" s="125">
        <v>160</v>
      </c>
      <c r="K210" s="126" t="s">
        <v>78</v>
      </c>
      <c r="L210" s="141">
        <v>10</v>
      </c>
      <c r="M210" s="128">
        <v>251.7</v>
      </c>
      <c r="N210" s="129"/>
      <c r="O210" s="130">
        <f t="shared" si="38"/>
        <v>0</v>
      </c>
      <c r="P210" s="131" t="s">
        <v>979</v>
      </c>
      <c r="Q210" s="138"/>
      <c r="R210" s="133">
        <f t="shared" si="39"/>
        <v>25.169999999999998</v>
      </c>
    </row>
    <row r="211" spans="1:18" ht="15.75">
      <c r="A211" s="112">
        <v>450</v>
      </c>
      <c r="B211" s="118">
        <v>4487</v>
      </c>
      <c r="C211" s="119" t="s">
        <v>980</v>
      </c>
      <c r="D211" s="119"/>
      <c r="E211" s="120" t="s">
        <v>981</v>
      </c>
      <c r="F211" s="121" t="s">
        <v>982</v>
      </c>
      <c r="G211" s="122" t="str">
        <f t="shared" si="36"/>
        <v>фото1</v>
      </c>
      <c r="H211" s="123">
        <f t="shared" si="37"/>
      </c>
      <c r="I211" s="124" t="s">
        <v>983</v>
      </c>
      <c r="J211" s="125">
        <v>120</v>
      </c>
      <c r="K211" s="126" t="s">
        <v>984</v>
      </c>
      <c r="L211" s="135">
        <v>10</v>
      </c>
      <c r="M211" s="128">
        <v>233.2</v>
      </c>
      <c r="N211" s="129"/>
      <c r="O211" s="130">
        <f t="shared" si="38"/>
        <v>0</v>
      </c>
      <c r="P211" s="131" t="s">
        <v>985</v>
      </c>
      <c r="Q211" s="132" t="s">
        <v>111</v>
      </c>
      <c r="R211" s="133">
        <f t="shared" si="39"/>
        <v>23.32</v>
      </c>
    </row>
    <row r="212" spans="1:18" ht="22.5">
      <c r="A212" s="112">
        <v>452</v>
      </c>
      <c r="B212" s="118">
        <v>7298</v>
      </c>
      <c r="C212" s="119" t="s">
        <v>986</v>
      </c>
      <c r="D212" s="119"/>
      <c r="E212" s="134" t="s">
        <v>987</v>
      </c>
      <c r="F212" s="121" t="s">
        <v>988</v>
      </c>
      <c r="G212" s="122" t="str">
        <f aca="true" t="shared" si="40" ref="G212:G234">HYPERLINK("http://www.gardenbulbs.ru/images/summer_CL/Lilium/"&amp;C212&amp;".jpg","фото1")</f>
        <v>фото1</v>
      </c>
      <c r="H212" s="123">
        <f aca="true" t="shared" si="41" ref="H212:H234">IF(D212&gt;0,HYPERLINK("http://www.gardenbulbs.ru/images/summer_CL/Lilium/"&amp;D212&amp;".jpg","фото2"),"")</f>
      </c>
      <c r="I212" s="124" t="s">
        <v>989</v>
      </c>
      <c r="J212" s="125">
        <v>150</v>
      </c>
      <c r="K212" s="126" t="s">
        <v>78</v>
      </c>
      <c r="L212" s="127">
        <v>10</v>
      </c>
      <c r="M212" s="128">
        <v>307.1</v>
      </c>
      <c r="N212" s="129"/>
      <c r="O212" s="130">
        <f aca="true" t="shared" si="42" ref="O212:O243">IF(ISERROR(M212*N212),0,M212*N212)</f>
        <v>0</v>
      </c>
      <c r="P212" s="131" t="s">
        <v>990</v>
      </c>
      <c r="Q212" s="132" t="s">
        <v>80</v>
      </c>
      <c r="R212" s="133">
        <f aca="true" t="shared" si="43" ref="R212:R234">M212/L212</f>
        <v>30.71</v>
      </c>
    </row>
    <row r="213" spans="1:18" ht="15.75">
      <c r="A213" s="112">
        <v>454</v>
      </c>
      <c r="B213" s="118">
        <v>3721</v>
      </c>
      <c r="C213" s="119" t="s">
        <v>991</v>
      </c>
      <c r="D213" s="119"/>
      <c r="E213" s="120" t="s">
        <v>992</v>
      </c>
      <c r="F213" s="121" t="s">
        <v>993</v>
      </c>
      <c r="G213" s="122" t="str">
        <f t="shared" si="40"/>
        <v>фото1</v>
      </c>
      <c r="H213" s="123">
        <f t="shared" si="41"/>
      </c>
      <c r="I213" s="124" t="s">
        <v>994</v>
      </c>
      <c r="J213" s="125">
        <v>150</v>
      </c>
      <c r="K213" s="126" t="s">
        <v>78</v>
      </c>
      <c r="L213" s="141">
        <v>10</v>
      </c>
      <c r="M213" s="128">
        <v>251.7</v>
      </c>
      <c r="N213" s="129"/>
      <c r="O213" s="130">
        <f t="shared" si="42"/>
        <v>0</v>
      </c>
      <c r="P213" s="131" t="s">
        <v>995</v>
      </c>
      <c r="Q213" s="138"/>
      <c r="R213" s="133">
        <f t="shared" si="43"/>
        <v>25.169999999999998</v>
      </c>
    </row>
    <row r="214" spans="1:18" ht="22.5">
      <c r="A214" s="112">
        <v>456</v>
      </c>
      <c r="B214" s="118">
        <v>3724</v>
      </c>
      <c r="C214" s="119" t="s">
        <v>996</v>
      </c>
      <c r="D214" s="119"/>
      <c r="E214" s="120" t="s">
        <v>997</v>
      </c>
      <c r="F214" s="121" t="s">
        <v>998</v>
      </c>
      <c r="G214" s="122" t="str">
        <f t="shared" si="40"/>
        <v>фото1</v>
      </c>
      <c r="H214" s="123">
        <f t="shared" si="41"/>
      </c>
      <c r="I214" s="124" t="s">
        <v>999</v>
      </c>
      <c r="J214" s="125">
        <v>160</v>
      </c>
      <c r="K214" s="126" t="s">
        <v>78</v>
      </c>
      <c r="L214" s="141">
        <v>10</v>
      </c>
      <c r="M214" s="128">
        <v>257.8</v>
      </c>
      <c r="N214" s="129"/>
      <c r="O214" s="130">
        <f t="shared" si="42"/>
        <v>0</v>
      </c>
      <c r="P214" s="131" t="s">
        <v>1000</v>
      </c>
      <c r="Q214" s="132"/>
      <c r="R214" s="133">
        <f t="shared" si="43"/>
        <v>25.78</v>
      </c>
    </row>
    <row r="215" spans="1:18" ht="22.5">
      <c r="A215" s="112">
        <v>458</v>
      </c>
      <c r="B215" s="118">
        <v>7300</v>
      </c>
      <c r="C215" s="119" t="s">
        <v>1001</v>
      </c>
      <c r="D215" s="119"/>
      <c r="E215" s="134" t="s">
        <v>1002</v>
      </c>
      <c r="F215" s="121" t="s">
        <v>1003</v>
      </c>
      <c r="G215" s="122" t="str">
        <f t="shared" si="40"/>
        <v>фото1</v>
      </c>
      <c r="H215" s="123">
        <f t="shared" si="41"/>
      </c>
      <c r="I215" s="124" t="s">
        <v>1004</v>
      </c>
      <c r="J215" s="125">
        <v>130</v>
      </c>
      <c r="K215" s="126" t="s">
        <v>78</v>
      </c>
      <c r="L215" s="127">
        <v>10</v>
      </c>
      <c r="M215" s="128">
        <v>319.4</v>
      </c>
      <c r="N215" s="129"/>
      <c r="O215" s="130">
        <f t="shared" si="42"/>
        <v>0</v>
      </c>
      <c r="P215" s="131" t="s">
        <v>1005</v>
      </c>
      <c r="Q215" s="132" t="s">
        <v>80</v>
      </c>
      <c r="R215" s="133">
        <f t="shared" si="43"/>
        <v>31.939999999999998</v>
      </c>
    </row>
    <row r="216" spans="1:18" ht="33.75">
      <c r="A216" s="112">
        <v>459</v>
      </c>
      <c r="B216" s="118">
        <v>2878</v>
      </c>
      <c r="C216" s="119" t="s">
        <v>1006</v>
      </c>
      <c r="D216" s="119"/>
      <c r="E216" s="134" t="s">
        <v>1007</v>
      </c>
      <c r="F216" s="149" t="s">
        <v>1008</v>
      </c>
      <c r="G216" s="122" t="str">
        <f t="shared" si="40"/>
        <v>фото1</v>
      </c>
      <c r="H216" s="123">
        <f t="shared" si="41"/>
      </c>
      <c r="I216" s="150" t="s">
        <v>1009</v>
      </c>
      <c r="J216" s="137">
        <v>115</v>
      </c>
      <c r="K216" s="126" t="s">
        <v>78</v>
      </c>
      <c r="L216" s="141">
        <v>10</v>
      </c>
      <c r="M216" s="128">
        <v>319.4</v>
      </c>
      <c r="N216" s="129"/>
      <c r="O216" s="130">
        <f t="shared" si="42"/>
        <v>0</v>
      </c>
      <c r="P216" s="131" t="s">
        <v>1010</v>
      </c>
      <c r="Q216" s="151"/>
      <c r="R216" s="133">
        <f t="shared" si="43"/>
        <v>31.939999999999998</v>
      </c>
    </row>
    <row r="217" spans="1:18" ht="15.75">
      <c r="A217" s="112">
        <v>460</v>
      </c>
      <c r="B217" s="118">
        <v>3726</v>
      </c>
      <c r="C217" s="119" t="s">
        <v>1011</v>
      </c>
      <c r="D217" s="119"/>
      <c r="E217" s="120" t="s">
        <v>1012</v>
      </c>
      <c r="F217" s="121" t="s">
        <v>1013</v>
      </c>
      <c r="G217" s="122" t="str">
        <f t="shared" si="40"/>
        <v>фото1</v>
      </c>
      <c r="H217" s="123">
        <f t="shared" si="41"/>
      </c>
      <c r="I217" s="124" t="s">
        <v>793</v>
      </c>
      <c r="J217" s="125">
        <v>140</v>
      </c>
      <c r="K217" s="126" t="s">
        <v>78</v>
      </c>
      <c r="L217" s="141">
        <v>10</v>
      </c>
      <c r="M217" s="128">
        <v>251.7</v>
      </c>
      <c r="N217" s="129"/>
      <c r="O217" s="130">
        <f t="shared" si="42"/>
        <v>0</v>
      </c>
      <c r="P217" s="131" t="s">
        <v>1014</v>
      </c>
      <c r="Q217" s="132"/>
      <c r="R217" s="133">
        <f t="shared" si="43"/>
        <v>25.169999999999998</v>
      </c>
    </row>
    <row r="218" spans="1:18" ht="33.75">
      <c r="A218" s="112">
        <v>461</v>
      </c>
      <c r="B218" s="118">
        <v>2879</v>
      </c>
      <c r="C218" s="119" t="s">
        <v>1015</v>
      </c>
      <c r="D218" s="119"/>
      <c r="E218" s="120" t="s">
        <v>1016</v>
      </c>
      <c r="F218" s="121" t="s">
        <v>1017</v>
      </c>
      <c r="G218" s="122" t="str">
        <f t="shared" si="40"/>
        <v>фото1</v>
      </c>
      <c r="H218" s="123">
        <f t="shared" si="41"/>
      </c>
      <c r="I218" s="124" t="s">
        <v>1018</v>
      </c>
      <c r="J218" s="125">
        <v>120</v>
      </c>
      <c r="K218" s="126" t="s">
        <v>78</v>
      </c>
      <c r="L218" s="141">
        <v>10</v>
      </c>
      <c r="M218" s="128">
        <v>257.8</v>
      </c>
      <c r="N218" s="129"/>
      <c r="O218" s="130">
        <f t="shared" si="42"/>
        <v>0</v>
      </c>
      <c r="P218" s="131" t="s">
        <v>1019</v>
      </c>
      <c r="Q218" s="138"/>
      <c r="R218" s="133">
        <f t="shared" si="43"/>
        <v>25.78</v>
      </c>
    </row>
    <row r="219" spans="1:18" ht="22.5">
      <c r="A219" s="112">
        <v>463</v>
      </c>
      <c r="B219" s="118">
        <v>286</v>
      </c>
      <c r="C219" s="175" t="s">
        <v>1020</v>
      </c>
      <c r="D219" s="119"/>
      <c r="E219" s="120" t="s">
        <v>1021</v>
      </c>
      <c r="F219" s="121" t="s">
        <v>1022</v>
      </c>
      <c r="G219" s="122" t="str">
        <f t="shared" si="40"/>
        <v>фото1</v>
      </c>
      <c r="H219" s="123">
        <f t="shared" si="41"/>
      </c>
      <c r="I219" s="124" t="s">
        <v>1023</v>
      </c>
      <c r="J219" s="125">
        <v>100</v>
      </c>
      <c r="K219" s="126" t="s">
        <v>78</v>
      </c>
      <c r="L219" s="127">
        <v>10</v>
      </c>
      <c r="M219" s="128">
        <v>196.2</v>
      </c>
      <c r="N219" s="129"/>
      <c r="O219" s="130">
        <f t="shared" si="42"/>
        <v>0</v>
      </c>
      <c r="P219" s="131" t="s">
        <v>1024</v>
      </c>
      <c r="Q219" s="138"/>
      <c r="R219" s="133">
        <f t="shared" si="43"/>
        <v>19.619999999999997</v>
      </c>
    </row>
    <row r="220" spans="1:18" ht="15.75">
      <c r="A220" s="112">
        <v>464</v>
      </c>
      <c r="B220" s="118">
        <v>3871</v>
      </c>
      <c r="C220" s="119" t="s">
        <v>1025</v>
      </c>
      <c r="D220" s="119"/>
      <c r="E220" s="120" t="s">
        <v>1026</v>
      </c>
      <c r="F220" s="120" t="s">
        <v>1027</v>
      </c>
      <c r="G220" s="122" t="str">
        <f t="shared" si="40"/>
        <v>фото1</v>
      </c>
      <c r="H220" s="123">
        <f t="shared" si="41"/>
      </c>
      <c r="I220" s="140" t="s">
        <v>1028</v>
      </c>
      <c r="J220" s="125">
        <v>110</v>
      </c>
      <c r="K220" s="126" t="s">
        <v>78</v>
      </c>
      <c r="L220" s="141">
        <v>10</v>
      </c>
      <c r="M220" s="128">
        <v>288.6</v>
      </c>
      <c r="N220" s="129"/>
      <c r="O220" s="130">
        <f t="shared" si="42"/>
        <v>0</v>
      </c>
      <c r="P220" s="131" t="s">
        <v>1029</v>
      </c>
      <c r="Q220" s="132"/>
      <c r="R220" s="133">
        <f t="shared" si="43"/>
        <v>28.860000000000003</v>
      </c>
    </row>
    <row r="221" spans="1:18" ht="22.5">
      <c r="A221" s="112">
        <v>469</v>
      </c>
      <c r="B221" s="118">
        <v>2880</v>
      </c>
      <c r="C221" s="119" t="s">
        <v>1030</v>
      </c>
      <c r="D221" s="119"/>
      <c r="E221" s="120" t="s">
        <v>1031</v>
      </c>
      <c r="F221" s="121" t="s">
        <v>1032</v>
      </c>
      <c r="G221" s="122" t="str">
        <f t="shared" si="40"/>
        <v>фото1</v>
      </c>
      <c r="H221" s="123">
        <f t="shared" si="41"/>
      </c>
      <c r="I221" s="124" t="s">
        <v>1033</v>
      </c>
      <c r="J221" s="125">
        <v>120</v>
      </c>
      <c r="K221" s="126" t="s">
        <v>78</v>
      </c>
      <c r="L221" s="127">
        <v>10</v>
      </c>
      <c r="M221" s="128">
        <v>294.8</v>
      </c>
      <c r="N221" s="129"/>
      <c r="O221" s="130">
        <f t="shared" si="42"/>
        <v>0</v>
      </c>
      <c r="P221" s="131" t="s">
        <v>1034</v>
      </c>
      <c r="Q221" s="138"/>
      <c r="R221" s="133">
        <f t="shared" si="43"/>
        <v>29.48</v>
      </c>
    </row>
    <row r="222" spans="1:18" ht="22.5">
      <c r="A222" s="112">
        <v>470</v>
      </c>
      <c r="B222" s="118">
        <v>1533</v>
      </c>
      <c r="C222" s="119" t="s">
        <v>1035</v>
      </c>
      <c r="D222" s="119"/>
      <c r="E222" s="134" t="s">
        <v>1036</v>
      </c>
      <c r="F222" s="149" t="s">
        <v>1037</v>
      </c>
      <c r="G222" s="122" t="str">
        <f t="shared" si="40"/>
        <v>фото1</v>
      </c>
      <c r="H222" s="123">
        <f t="shared" si="41"/>
      </c>
      <c r="I222" s="150" t="s">
        <v>1038</v>
      </c>
      <c r="J222" s="137">
        <v>120</v>
      </c>
      <c r="K222" s="126" t="s">
        <v>78</v>
      </c>
      <c r="L222" s="141">
        <v>10</v>
      </c>
      <c r="M222" s="128">
        <v>294.8</v>
      </c>
      <c r="N222" s="129"/>
      <c r="O222" s="130">
        <f t="shared" si="42"/>
        <v>0</v>
      </c>
      <c r="P222" s="131" t="s">
        <v>1039</v>
      </c>
      <c r="Q222" s="151"/>
      <c r="R222" s="133">
        <f t="shared" si="43"/>
        <v>29.48</v>
      </c>
    </row>
    <row r="223" spans="1:18" ht="15.75">
      <c r="A223" s="112">
        <v>471</v>
      </c>
      <c r="B223" s="118">
        <v>418</v>
      </c>
      <c r="C223" s="119" t="s">
        <v>1040</v>
      </c>
      <c r="D223" s="119"/>
      <c r="E223" s="120" t="s">
        <v>1041</v>
      </c>
      <c r="F223" s="121" t="s">
        <v>1042</v>
      </c>
      <c r="G223" s="122" t="str">
        <f t="shared" si="40"/>
        <v>фото1</v>
      </c>
      <c r="H223" s="123">
        <f t="shared" si="41"/>
      </c>
      <c r="I223" s="124" t="s">
        <v>1043</v>
      </c>
      <c r="J223" s="125">
        <v>100</v>
      </c>
      <c r="K223" s="126" t="s">
        <v>78</v>
      </c>
      <c r="L223" s="127">
        <v>10</v>
      </c>
      <c r="M223" s="128">
        <v>177.8</v>
      </c>
      <c r="N223" s="129"/>
      <c r="O223" s="130">
        <f t="shared" si="42"/>
        <v>0</v>
      </c>
      <c r="P223" s="131" t="s">
        <v>1044</v>
      </c>
      <c r="Q223" s="138"/>
      <c r="R223" s="133">
        <f t="shared" si="43"/>
        <v>17.78</v>
      </c>
    </row>
    <row r="224" spans="1:18" ht="15.75">
      <c r="A224" s="112">
        <v>472</v>
      </c>
      <c r="B224" s="118">
        <v>7303</v>
      </c>
      <c r="C224" s="119" t="s">
        <v>1045</v>
      </c>
      <c r="D224" s="119"/>
      <c r="E224" s="134" t="s">
        <v>1046</v>
      </c>
      <c r="F224" s="121" t="s">
        <v>1047</v>
      </c>
      <c r="G224" s="122" t="str">
        <f t="shared" si="40"/>
        <v>фото1</v>
      </c>
      <c r="H224" s="123">
        <f t="shared" si="41"/>
      </c>
      <c r="I224" s="124" t="s">
        <v>1048</v>
      </c>
      <c r="J224" s="125">
        <v>130</v>
      </c>
      <c r="K224" s="126" t="s">
        <v>78</v>
      </c>
      <c r="L224" s="127">
        <v>10</v>
      </c>
      <c r="M224" s="128">
        <v>220.9</v>
      </c>
      <c r="N224" s="129"/>
      <c r="O224" s="130">
        <f t="shared" si="42"/>
        <v>0</v>
      </c>
      <c r="P224" s="131" t="s">
        <v>1049</v>
      </c>
      <c r="Q224" s="132" t="s">
        <v>80</v>
      </c>
      <c r="R224" s="133">
        <f t="shared" si="43"/>
        <v>22.09</v>
      </c>
    </row>
    <row r="225" spans="1:18" ht="33.75">
      <c r="A225" s="112">
        <v>473</v>
      </c>
      <c r="B225" s="118">
        <v>3126</v>
      </c>
      <c r="C225" s="119" t="s">
        <v>1050</v>
      </c>
      <c r="D225" s="119"/>
      <c r="E225" s="120" t="s">
        <v>1051</v>
      </c>
      <c r="F225" s="121" t="s">
        <v>1052</v>
      </c>
      <c r="G225" s="122" t="str">
        <f t="shared" si="40"/>
        <v>фото1</v>
      </c>
      <c r="H225" s="123">
        <f t="shared" si="41"/>
      </c>
      <c r="I225" s="124" t="s">
        <v>1053</v>
      </c>
      <c r="J225" s="125">
        <v>160</v>
      </c>
      <c r="K225" s="126" t="s">
        <v>78</v>
      </c>
      <c r="L225" s="141">
        <v>10</v>
      </c>
      <c r="M225" s="128">
        <v>245.5</v>
      </c>
      <c r="N225" s="129"/>
      <c r="O225" s="130">
        <f t="shared" si="42"/>
        <v>0</v>
      </c>
      <c r="P225" s="131" t="s">
        <v>1054</v>
      </c>
      <c r="Q225" s="138"/>
      <c r="R225" s="133">
        <f t="shared" si="43"/>
        <v>24.55</v>
      </c>
    </row>
    <row r="226" spans="1:18" ht="22.5">
      <c r="A226" s="112">
        <v>474</v>
      </c>
      <c r="B226" s="118">
        <v>481</v>
      </c>
      <c r="C226" s="119" t="s">
        <v>1055</v>
      </c>
      <c r="D226" s="119"/>
      <c r="E226" s="120" t="s">
        <v>1056</v>
      </c>
      <c r="F226" s="121" t="s">
        <v>1057</v>
      </c>
      <c r="G226" s="122" t="str">
        <f t="shared" si="40"/>
        <v>фото1</v>
      </c>
      <c r="H226" s="123">
        <f t="shared" si="41"/>
      </c>
      <c r="I226" s="124" t="s">
        <v>1058</v>
      </c>
      <c r="J226" s="125">
        <v>120</v>
      </c>
      <c r="K226" s="126" t="s">
        <v>78</v>
      </c>
      <c r="L226" s="127">
        <v>10</v>
      </c>
      <c r="M226" s="128">
        <v>227</v>
      </c>
      <c r="N226" s="129"/>
      <c r="O226" s="130">
        <f t="shared" si="42"/>
        <v>0</v>
      </c>
      <c r="P226" s="131" t="s">
        <v>1059</v>
      </c>
      <c r="Q226" s="138"/>
      <c r="R226" s="133">
        <f t="shared" si="43"/>
        <v>22.7</v>
      </c>
    </row>
    <row r="227" spans="1:18" ht="22.5">
      <c r="A227" s="112">
        <v>475</v>
      </c>
      <c r="B227" s="118">
        <v>3050</v>
      </c>
      <c r="C227" s="119" t="s">
        <v>1060</v>
      </c>
      <c r="D227" s="119"/>
      <c r="E227" s="120" t="s">
        <v>1061</v>
      </c>
      <c r="F227" s="121" t="s">
        <v>1062</v>
      </c>
      <c r="G227" s="122" t="str">
        <f t="shared" si="40"/>
        <v>фото1</v>
      </c>
      <c r="H227" s="123">
        <f t="shared" si="41"/>
      </c>
      <c r="I227" s="124" t="s">
        <v>1063</v>
      </c>
      <c r="J227" s="125">
        <v>140</v>
      </c>
      <c r="K227" s="126" t="s">
        <v>78</v>
      </c>
      <c r="L227" s="141">
        <v>10</v>
      </c>
      <c r="M227" s="128">
        <v>203.6</v>
      </c>
      <c r="N227" s="129"/>
      <c r="O227" s="130">
        <f t="shared" si="42"/>
        <v>0</v>
      </c>
      <c r="P227" s="131" t="s">
        <v>1064</v>
      </c>
      <c r="Q227" s="132"/>
      <c r="R227" s="133">
        <f t="shared" si="43"/>
        <v>20.36</v>
      </c>
    </row>
    <row r="228" spans="1:18" ht="22.5">
      <c r="A228" s="112">
        <v>479</v>
      </c>
      <c r="B228" s="118">
        <v>1565</v>
      </c>
      <c r="C228" s="119" t="s">
        <v>1065</v>
      </c>
      <c r="D228" s="119"/>
      <c r="E228" s="120" t="s">
        <v>1066</v>
      </c>
      <c r="F228" s="121" t="s">
        <v>1067</v>
      </c>
      <c r="G228" s="122" t="str">
        <f t="shared" si="40"/>
        <v>фото1</v>
      </c>
      <c r="H228" s="123">
        <f t="shared" si="41"/>
      </c>
      <c r="I228" s="124" t="s">
        <v>1068</v>
      </c>
      <c r="J228" s="125">
        <v>110</v>
      </c>
      <c r="K228" s="126" t="s">
        <v>78</v>
      </c>
      <c r="L228" s="141">
        <v>10</v>
      </c>
      <c r="M228" s="128">
        <v>319.4</v>
      </c>
      <c r="N228" s="129"/>
      <c r="O228" s="130">
        <f t="shared" si="42"/>
        <v>0</v>
      </c>
      <c r="P228" s="131" t="s">
        <v>1069</v>
      </c>
      <c r="Q228" s="138"/>
      <c r="R228" s="133">
        <f t="shared" si="43"/>
        <v>31.939999999999998</v>
      </c>
    </row>
    <row r="229" spans="1:18" ht="22.5">
      <c r="A229" s="112">
        <v>482</v>
      </c>
      <c r="B229" s="118">
        <v>4489</v>
      </c>
      <c r="C229" s="119" t="s">
        <v>1070</v>
      </c>
      <c r="D229" s="119"/>
      <c r="E229" s="120" t="s">
        <v>1071</v>
      </c>
      <c r="F229" s="121" t="s">
        <v>1072</v>
      </c>
      <c r="G229" s="122" t="str">
        <f t="shared" si="40"/>
        <v>фото1</v>
      </c>
      <c r="H229" s="123">
        <f t="shared" si="41"/>
      </c>
      <c r="I229" s="124" t="s">
        <v>1073</v>
      </c>
      <c r="J229" s="125">
        <v>110</v>
      </c>
      <c r="K229" s="126" t="s">
        <v>78</v>
      </c>
      <c r="L229" s="141">
        <v>10</v>
      </c>
      <c r="M229" s="128">
        <v>319.4</v>
      </c>
      <c r="N229" s="129"/>
      <c r="O229" s="130">
        <f t="shared" si="42"/>
        <v>0</v>
      </c>
      <c r="P229" s="131" t="s">
        <v>1074</v>
      </c>
      <c r="Q229" s="132" t="s">
        <v>111</v>
      </c>
      <c r="R229" s="133">
        <f t="shared" si="43"/>
        <v>31.939999999999998</v>
      </c>
    </row>
    <row r="230" spans="1:18" ht="15.75">
      <c r="A230" s="112">
        <v>484</v>
      </c>
      <c r="B230" s="118">
        <v>3128</v>
      </c>
      <c r="C230" s="119" t="s">
        <v>1075</v>
      </c>
      <c r="D230" s="119"/>
      <c r="E230" s="120" t="s">
        <v>1076</v>
      </c>
      <c r="F230" s="121" t="s">
        <v>1077</v>
      </c>
      <c r="G230" s="122" t="str">
        <f t="shared" si="40"/>
        <v>фото1</v>
      </c>
      <c r="H230" s="123">
        <f t="shared" si="41"/>
      </c>
      <c r="I230" s="124" t="s">
        <v>1078</v>
      </c>
      <c r="J230" s="125">
        <v>150</v>
      </c>
      <c r="K230" s="126" t="s">
        <v>78</v>
      </c>
      <c r="L230" s="127">
        <v>10</v>
      </c>
      <c r="M230" s="128">
        <v>190.1</v>
      </c>
      <c r="N230" s="129"/>
      <c r="O230" s="130">
        <f t="shared" si="42"/>
        <v>0</v>
      </c>
      <c r="P230" s="131" t="s">
        <v>1079</v>
      </c>
      <c r="Q230" s="138"/>
      <c r="R230" s="133">
        <f t="shared" si="43"/>
        <v>19.009999999999998</v>
      </c>
    </row>
    <row r="231" spans="1:18" ht="22.5">
      <c r="A231" s="112">
        <v>488</v>
      </c>
      <c r="B231" s="118">
        <v>3129</v>
      </c>
      <c r="C231" s="119" t="s">
        <v>1080</v>
      </c>
      <c r="D231" s="119"/>
      <c r="E231" s="120" t="s">
        <v>1081</v>
      </c>
      <c r="F231" s="121" t="s">
        <v>1082</v>
      </c>
      <c r="G231" s="122" t="str">
        <f t="shared" si="40"/>
        <v>фото1</v>
      </c>
      <c r="H231" s="123">
        <f t="shared" si="41"/>
      </c>
      <c r="I231" s="124" t="s">
        <v>1083</v>
      </c>
      <c r="J231" s="125">
        <v>130</v>
      </c>
      <c r="K231" s="126" t="s">
        <v>78</v>
      </c>
      <c r="L231" s="127">
        <v>10</v>
      </c>
      <c r="M231" s="128">
        <v>208.6</v>
      </c>
      <c r="N231" s="129"/>
      <c r="O231" s="130">
        <f t="shared" si="42"/>
        <v>0</v>
      </c>
      <c r="P231" s="131" t="s">
        <v>1084</v>
      </c>
      <c r="Q231" s="138"/>
      <c r="R231" s="133">
        <f t="shared" si="43"/>
        <v>20.86</v>
      </c>
    </row>
    <row r="232" spans="1:18" ht="15.75">
      <c r="A232" s="112">
        <v>495</v>
      </c>
      <c r="B232" s="118">
        <v>288</v>
      </c>
      <c r="C232" s="119" t="s">
        <v>1085</v>
      </c>
      <c r="D232" s="119"/>
      <c r="E232" s="120" t="s">
        <v>1086</v>
      </c>
      <c r="F232" s="121" t="s">
        <v>1087</v>
      </c>
      <c r="G232" s="122" t="str">
        <f t="shared" si="40"/>
        <v>фото1</v>
      </c>
      <c r="H232" s="123">
        <f t="shared" si="41"/>
      </c>
      <c r="I232" s="124" t="s">
        <v>1088</v>
      </c>
      <c r="J232" s="125">
        <v>120</v>
      </c>
      <c r="K232" s="126" t="s">
        <v>78</v>
      </c>
      <c r="L232" s="127">
        <v>10</v>
      </c>
      <c r="M232" s="128">
        <v>128.5</v>
      </c>
      <c r="N232" s="129"/>
      <c r="O232" s="130">
        <f t="shared" si="42"/>
        <v>0</v>
      </c>
      <c r="P232" s="131" t="s">
        <v>1089</v>
      </c>
      <c r="Q232" s="138"/>
      <c r="R232" s="133">
        <f t="shared" si="43"/>
        <v>12.85</v>
      </c>
    </row>
    <row r="233" spans="1:18" ht="15.75">
      <c r="A233" s="112">
        <v>496</v>
      </c>
      <c r="B233" s="118">
        <v>4490</v>
      </c>
      <c r="C233" s="119" t="s">
        <v>1090</v>
      </c>
      <c r="D233" s="119"/>
      <c r="E233" s="120" t="s">
        <v>1091</v>
      </c>
      <c r="F233" s="121" t="s">
        <v>1092</v>
      </c>
      <c r="G233" s="122" t="str">
        <f t="shared" si="40"/>
        <v>фото1</v>
      </c>
      <c r="H233" s="123">
        <f t="shared" si="41"/>
      </c>
      <c r="I233" s="124" t="s">
        <v>1093</v>
      </c>
      <c r="J233" s="125">
        <v>110</v>
      </c>
      <c r="K233" s="126" t="s">
        <v>78</v>
      </c>
      <c r="L233" s="127">
        <v>10</v>
      </c>
      <c r="M233" s="128">
        <v>233.2</v>
      </c>
      <c r="N233" s="129"/>
      <c r="O233" s="130">
        <f t="shared" si="42"/>
        <v>0</v>
      </c>
      <c r="P233" s="131" t="s">
        <v>1094</v>
      </c>
      <c r="Q233" s="132" t="s">
        <v>111</v>
      </c>
      <c r="R233" s="133">
        <f t="shared" si="43"/>
        <v>23.32</v>
      </c>
    </row>
    <row r="234" spans="1:18" ht="15.75">
      <c r="A234" s="112">
        <v>497</v>
      </c>
      <c r="B234" s="118">
        <v>7311</v>
      </c>
      <c r="C234" s="168" t="s">
        <v>1095</v>
      </c>
      <c r="D234" s="119"/>
      <c r="E234" s="134" t="s">
        <v>1096</v>
      </c>
      <c r="F234" s="121" t="s">
        <v>1097</v>
      </c>
      <c r="G234" s="122" t="str">
        <f t="shared" si="40"/>
        <v>фото1</v>
      </c>
      <c r="H234" s="123">
        <f t="shared" si="41"/>
      </c>
      <c r="I234" s="124" t="s">
        <v>1098</v>
      </c>
      <c r="J234" s="125">
        <v>130</v>
      </c>
      <c r="K234" s="126" t="s">
        <v>78</v>
      </c>
      <c r="L234" s="127">
        <v>10</v>
      </c>
      <c r="M234" s="128">
        <v>319.4</v>
      </c>
      <c r="N234" s="129"/>
      <c r="O234" s="130">
        <f t="shared" si="42"/>
        <v>0</v>
      </c>
      <c r="P234" s="131" t="s">
        <v>1099</v>
      </c>
      <c r="Q234" s="132" t="s">
        <v>80</v>
      </c>
      <c r="R234" s="133">
        <f t="shared" si="43"/>
        <v>31.939999999999998</v>
      </c>
    </row>
    <row r="235" spans="1:18" ht="15" customHeight="1">
      <c r="A235" s="112">
        <v>498</v>
      </c>
      <c r="B235" s="145"/>
      <c r="C235" s="146"/>
      <c r="D235" s="146"/>
      <c r="E235" s="169" t="s">
        <v>1100</v>
      </c>
      <c r="F235" s="169"/>
      <c r="G235" s="169"/>
      <c r="H235" s="169"/>
      <c r="I235" s="169"/>
      <c r="J235" s="169"/>
      <c r="K235" s="169"/>
      <c r="L235" s="169"/>
      <c r="M235" s="169"/>
      <c r="N235" s="170"/>
      <c r="O235" s="171"/>
      <c r="P235" s="172"/>
      <c r="Q235" s="172"/>
      <c r="R235" s="173"/>
    </row>
    <row r="236" spans="1:18" ht="22.5">
      <c r="A236" s="112">
        <v>499</v>
      </c>
      <c r="B236" s="118">
        <v>289</v>
      </c>
      <c r="C236" s="119" t="s">
        <v>1101</v>
      </c>
      <c r="D236" s="119"/>
      <c r="E236" s="120" t="s">
        <v>1102</v>
      </c>
      <c r="F236" s="121" t="s">
        <v>1103</v>
      </c>
      <c r="G236" s="122" t="str">
        <f aca="true" t="shared" si="44" ref="G236:G244">HYPERLINK("http://www.gardenbulbs.ru/images/summer_CL/Lilium/"&amp;C236&amp;".jpg","фото1")</f>
        <v>фото1</v>
      </c>
      <c r="H236" s="123">
        <f aca="true" t="shared" si="45" ref="H236:H244">IF(D236&gt;0,HYPERLINK("http://www.gardenbulbs.ru/images/summer_CL/Lilium/"&amp;D236&amp;".jpg","фото2"),"")</f>
      </c>
      <c r="I236" s="124" t="s">
        <v>1104</v>
      </c>
      <c r="J236" s="125">
        <v>130</v>
      </c>
      <c r="K236" s="126" t="s">
        <v>78</v>
      </c>
      <c r="L236" s="127">
        <v>5</v>
      </c>
      <c r="M236" s="128">
        <v>150.1</v>
      </c>
      <c r="N236" s="129"/>
      <c r="O236" s="130">
        <f aca="true" t="shared" si="46" ref="O236:O244">IF(ISERROR(M236*N236),0,M236*N236)</f>
        <v>0</v>
      </c>
      <c r="P236" s="131" t="s">
        <v>1105</v>
      </c>
      <c r="Q236" s="138"/>
      <c r="R236" s="133">
        <f aca="true" t="shared" si="47" ref="R236:R244">M236/L236</f>
        <v>30.02</v>
      </c>
    </row>
    <row r="237" spans="1:18" ht="33.75">
      <c r="A237" s="112">
        <v>500</v>
      </c>
      <c r="B237" s="118">
        <v>290</v>
      </c>
      <c r="C237" s="119" t="s">
        <v>1106</v>
      </c>
      <c r="D237" s="119"/>
      <c r="E237" s="120" t="s">
        <v>1107</v>
      </c>
      <c r="F237" s="121" t="s">
        <v>1108</v>
      </c>
      <c r="G237" s="122" t="str">
        <f t="shared" si="44"/>
        <v>фото1</v>
      </c>
      <c r="H237" s="123">
        <f t="shared" si="45"/>
      </c>
      <c r="I237" s="124" t="s">
        <v>1109</v>
      </c>
      <c r="J237" s="125">
        <v>130</v>
      </c>
      <c r="K237" s="126" t="s">
        <v>78</v>
      </c>
      <c r="L237" s="127">
        <v>5</v>
      </c>
      <c r="M237" s="128">
        <v>150.1</v>
      </c>
      <c r="N237" s="129"/>
      <c r="O237" s="130">
        <f t="shared" si="46"/>
        <v>0</v>
      </c>
      <c r="P237" s="131" t="s">
        <v>1110</v>
      </c>
      <c r="Q237" s="138"/>
      <c r="R237" s="133">
        <f t="shared" si="47"/>
        <v>30.02</v>
      </c>
    </row>
    <row r="238" spans="1:18" ht="22.5">
      <c r="A238" s="112">
        <v>501</v>
      </c>
      <c r="B238" s="118">
        <v>3876</v>
      </c>
      <c r="C238" s="168" t="s">
        <v>1111</v>
      </c>
      <c r="D238" s="119"/>
      <c r="E238" s="120" t="s">
        <v>1112</v>
      </c>
      <c r="F238" s="121" t="s">
        <v>1113</v>
      </c>
      <c r="G238" s="122" t="str">
        <f t="shared" si="44"/>
        <v>фото1</v>
      </c>
      <c r="H238" s="123">
        <f t="shared" si="45"/>
      </c>
      <c r="I238" s="124" t="s">
        <v>1114</v>
      </c>
      <c r="J238" s="125">
        <v>130</v>
      </c>
      <c r="K238" s="126" t="s">
        <v>78</v>
      </c>
      <c r="L238" s="127">
        <v>5</v>
      </c>
      <c r="M238" s="128">
        <v>165.5</v>
      </c>
      <c r="N238" s="129"/>
      <c r="O238" s="130">
        <f t="shared" si="46"/>
        <v>0</v>
      </c>
      <c r="P238" s="131" t="s">
        <v>1115</v>
      </c>
      <c r="Q238" s="132"/>
      <c r="R238" s="133">
        <f t="shared" si="47"/>
        <v>33.1</v>
      </c>
    </row>
    <row r="239" spans="1:18" ht="45">
      <c r="A239" s="112">
        <v>502</v>
      </c>
      <c r="B239" s="118">
        <v>291</v>
      </c>
      <c r="C239" s="119" t="s">
        <v>1116</v>
      </c>
      <c r="D239" s="119"/>
      <c r="E239" s="120" t="s">
        <v>1117</v>
      </c>
      <c r="F239" s="121" t="s">
        <v>1118</v>
      </c>
      <c r="G239" s="122" t="str">
        <f t="shared" si="44"/>
        <v>фото1</v>
      </c>
      <c r="H239" s="123">
        <f t="shared" si="45"/>
      </c>
      <c r="I239" s="124" t="s">
        <v>1119</v>
      </c>
      <c r="J239" s="125">
        <v>130</v>
      </c>
      <c r="K239" s="126" t="s">
        <v>78</v>
      </c>
      <c r="L239" s="127">
        <v>5</v>
      </c>
      <c r="M239" s="128">
        <v>150.1</v>
      </c>
      <c r="N239" s="129"/>
      <c r="O239" s="130">
        <f t="shared" si="46"/>
        <v>0</v>
      </c>
      <c r="P239" s="131" t="s">
        <v>1120</v>
      </c>
      <c r="Q239" s="138"/>
      <c r="R239" s="133">
        <f t="shared" si="47"/>
        <v>30.02</v>
      </c>
    </row>
    <row r="240" spans="1:18" ht="22.5">
      <c r="A240" s="112">
        <v>503</v>
      </c>
      <c r="B240" s="118">
        <v>3877</v>
      </c>
      <c r="C240" s="168" t="s">
        <v>1121</v>
      </c>
      <c r="D240" s="119"/>
      <c r="E240" s="120" t="s">
        <v>1122</v>
      </c>
      <c r="F240" s="121" t="s">
        <v>1123</v>
      </c>
      <c r="G240" s="122" t="str">
        <f t="shared" si="44"/>
        <v>фото1</v>
      </c>
      <c r="H240" s="123">
        <f t="shared" si="45"/>
      </c>
      <c r="I240" s="124" t="s">
        <v>1124</v>
      </c>
      <c r="J240" s="125">
        <v>130</v>
      </c>
      <c r="K240" s="126" t="s">
        <v>78</v>
      </c>
      <c r="L240" s="127">
        <v>5</v>
      </c>
      <c r="M240" s="128">
        <v>165.5</v>
      </c>
      <c r="N240" s="129"/>
      <c r="O240" s="130">
        <f t="shared" si="46"/>
        <v>0</v>
      </c>
      <c r="P240" s="131" t="s">
        <v>1125</v>
      </c>
      <c r="Q240" s="132"/>
      <c r="R240" s="133">
        <f t="shared" si="47"/>
        <v>33.1</v>
      </c>
    </row>
    <row r="241" spans="1:18" ht="33.75">
      <c r="A241" s="112">
        <v>504</v>
      </c>
      <c r="B241" s="118">
        <v>292</v>
      </c>
      <c r="C241" s="119" t="s">
        <v>1126</v>
      </c>
      <c r="D241" s="119"/>
      <c r="E241" s="120" t="s">
        <v>1127</v>
      </c>
      <c r="F241" s="121" t="s">
        <v>1128</v>
      </c>
      <c r="G241" s="122" t="str">
        <f t="shared" si="44"/>
        <v>фото1</v>
      </c>
      <c r="H241" s="123">
        <f t="shared" si="45"/>
      </c>
      <c r="I241" s="124" t="s">
        <v>1129</v>
      </c>
      <c r="J241" s="125">
        <v>130</v>
      </c>
      <c r="K241" s="126" t="s">
        <v>78</v>
      </c>
      <c r="L241" s="127">
        <v>5</v>
      </c>
      <c r="M241" s="128">
        <v>150.1</v>
      </c>
      <c r="N241" s="129"/>
      <c r="O241" s="130">
        <f t="shared" si="46"/>
        <v>0</v>
      </c>
      <c r="P241" s="131" t="s">
        <v>1130</v>
      </c>
      <c r="Q241" s="138"/>
      <c r="R241" s="133">
        <f t="shared" si="47"/>
        <v>30.02</v>
      </c>
    </row>
    <row r="242" spans="1:18" ht="22.5">
      <c r="A242" s="112">
        <v>505</v>
      </c>
      <c r="B242" s="118">
        <v>293</v>
      </c>
      <c r="C242" s="119" t="s">
        <v>1131</v>
      </c>
      <c r="D242" s="119"/>
      <c r="E242" s="120" t="s">
        <v>1132</v>
      </c>
      <c r="F242" s="121" t="s">
        <v>1133</v>
      </c>
      <c r="G242" s="122" t="str">
        <f t="shared" si="44"/>
        <v>фото1</v>
      </c>
      <c r="H242" s="123">
        <f t="shared" si="45"/>
      </c>
      <c r="I242" s="124" t="s">
        <v>1134</v>
      </c>
      <c r="J242" s="125">
        <v>130</v>
      </c>
      <c r="K242" s="126" t="s">
        <v>78</v>
      </c>
      <c r="L242" s="127">
        <v>5</v>
      </c>
      <c r="M242" s="128">
        <v>150.1</v>
      </c>
      <c r="N242" s="129"/>
      <c r="O242" s="130">
        <f t="shared" si="46"/>
        <v>0</v>
      </c>
      <c r="P242" s="131" t="s">
        <v>1135</v>
      </c>
      <c r="Q242" s="138"/>
      <c r="R242" s="133">
        <f t="shared" si="47"/>
        <v>30.02</v>
      </c>
    </row>
    <row r="243" spans="2:18" ht="22.5">
      <c r="B243" s="118">
        <v>3878</v>
      </c>
      <c r="C243" s="119" t="s">
        <v>1136</v>
      </c>
      <c r="D243" s="119"/>
      <c r="E243" s="120" t="s">
        <v>1137</v>
      </c>
      <c r="F243" s="121" t="s">
        <v>1138</v>
      </c>
      <c r="G243" s="122" t="str">
        <f t="shared" si="44"/>
        <v>фото1</v>
      </c>
      <c r="H243" s="123">
        <f t="shared" si="45"/>
      </c>
      <c r="I243" s="124" t="s">
        <v>1139</v>
      </c>
      <c r="J243" s="125">
        <v>130</v>
      </c>
      <c r="K243" s="126" t="s">
        <v>78</v>
      </c>
      <c r="L243" s="127">
        <v>5</v>
      </c>
      <c r="M243" s="128">
        <v>165.5</v>
      </c>
      <c r="N243" s="129"/>
      <c r="O243" s="130">
        <f t="shared" si="46"/>
        <v>0</v>
      </c>
      <c r="P243" s="131" t="s">
        <v>1140</v>
      </c>
      <c r="Q243" s="132"/>
      <c r="R243" s="133">
        <f t="shared" si="47"/>
        <v>33.1</v>
      </c>
    </row>
    <row r="244" spans="2:18" ht="22.5">
      <c r="B244" s="118">
        <v>3875</v>
      </c>
      <c r="C244" s="119" t="s">
        <v>1141</v>
      </c>
      <c r="D244" s="119"/>
      <c r="E244" s="120" t="s">
        <v>1142</v>
      </c>
      <c r="F244" s="121" t="s">
        <v>1143</v>
      </c>
      <c r="G244" s="122" t="str">
        <f t="shared" si="44"/>
        <v>фото1</v>
      </c>
      <c r="H244" s="123">
        <f t="shared" si="45"/>
      </c>
      <c r="I244" s="124" t="s">
        <v>1144</v>
      </c>
      <c r="J244" s="125">
        <v>130</v>
      </c>
      <c r="K244" s="126" t="s">
        <v>78</v>
      </c>
      <c r="L244" s="127">
        <v>5</v>
      </c>
      <c r="M244" s="128">
        <v>165.5</v>
      </c>
      <c r="N244" s="129"/>
      <c r="O244" s="130">
        <f t="shared" si="46"/>
        <v>0</v>
      </c>
      <c r="P244" s="131" t="s">
        <v>1145</v>
      </c>
      <c r="Q244" s="132"/>
      <c r="R244" s="133">
        <f t="shared" si="47"/>
        <v>33.1</v>
      </c>
    </row>
    <row r="245" spans="2:18" ht="12.75" customHeight="1">
      <c r="B245" s="145"/>
      <c r="C245" s="146"/>
      <c r="D245" s="146"/>
      <c r="E245" s="159" t="s">
        <v>1146</v>
      </c>
      <c r="F245" s="159"/>
      <c r="G245" s="159"/>
      <c r="H245" s="159"/>
      <c r="I245" s="159"/>
      <c r="J245" s="159"/>
      <c r="K245" s="159"/>
      <c r="L245" s="159"/>
      <c r="M245" s="159"/>
      <c r="N245" s="160"/>
      <c r="O245" s="161"/>
      <c r="P245" s="162"/>
      <c r="Q245" s="162"/>
      <c r="R245" s="163"/>
    </row>
    <row r="246" spans="2:18" ht="21">
      <c r="B246" s="118">
        <v>499</v>
      </c>
      <c r="C246" s="119" t="s">
        <v>1147</v>
      </c>
      <c r="D246" s="119"/>
      <c r="E246" s="164" t="s">
        <v>1148</v>
      </c>
      <c r="F246" s="165" t="s">
        <v>1149</v>
      </c>
      <c r="G246" s="122" t="str">
        <f aca="true" t="shared" si="48" ref="G246:G253">HYPERLINK("http://www.gardenbulbs.ru/images/summer_CL/Lilium/"&amp;C246&amp;".jpg","фото1")</f>
        <v>фото1</v>
      </c>
      <c r="H246" s="123">
        <f aca="true" t="shared" si="49" ref="H246:H253">IF(D246&gt;0,HYPERLINK("http://www.gardenbulbs.ru/images/summer_CL/Lilium/"&amp;D246&amp;".jpg","фото2"),"")</f>
      </c>
      <c r="I246" s="176" t="s">
        <v>1150</v>
      </c>
      <c r="J246" s="167">
        <v>110</v>
      </c>
      <c r="K246" s="126" t="s">
        <v>78</v>
      </c>
      <c r="L246" s="141">
        <v>10</v>
      </c>
      <c r="M246" s="128">
        <v>356.4</v>
      </c>
      <c r="N246" s="129"/>
      <c r="O246" s="130">
        <f aca="true" t="shared" si="50" ref="O246:O253">IF(ISERROR(M246*N246),0,M246*N246)</f>
        <v>0</v>
      </c>
      <c r="P246" s="131" t="s">
        <v>1151</v>
      </c>
      <c r="Q246" s="151"/>
      <c r="R246" s="133">
        <f aca="true" t="shared" si="51" ref="R246:R253">M246/L246</f>
        <v>35.64</v>
      </c>
    </row>
    <row r="247" spans="2:18" ht="15.75">
      <c r="B247" s="118">
        <v>7321</v>
      </c>
      <c r="C247" s="119" t="s">
        <v>1152</v>
      </c>
      <c r="D247" s="119"/>
      <c r="E247" s="134" t="s">
        <v>1153</v>
      </c>
      <c r="F247" s="121" t="s">
        <v>1154</v>
      </c>
      <c r="G247" s="122" t="str">
        <f t="shared" si="48"/>
        <v>фото1</v>
      </c>
      <c r="H247" s="123">
        <f t="shared" si="49"/>
      </c>
      <c r="I247" s="124" t="s">
        <v>918</v>
      </c>
      <c r="J247" s="125">
        <v>100</v>
      </c>
      <c r="K247" s="126" t="s">
        <v>78</v>
      </c>
      <c r="L247" s="141">
        <v>10</v>
      </c>
      <c r="M247" s="128">
        <v>257.8</v>
      </c>
      <c r="N247" s="129"/>
      <c r="O247" s="130">
        <f t="shared" si="50"/>
        <v>0</v>
      </c>
      <c r="P247" s="131" t="s">
        <v>1155</v>
      </c>
      <c r="Q247" s="132" t="s">
        <v>80</v>
      </c>
      <c r="R247" s="133">
        <f t="shared" si="51"/>
        <v>25.78</v>
      </c>
    </row>
    <row r="248" spans="2:18" ht="15.75">
      <c r="B248" s="118">
        <v>1468</v>
      </c>
      <c r="C248" s="119" t="s">
        <v>1156</v>
      </c>
      <c r="D248" s="119"/>
      <c r="E248" s="164" t="s">
        <v>1157</v>
      </c>
      <c r="F248" s="165" t="s">
        <v>1158</v>
      </c>
      <c r="G248" s="122" t="str">
        <f t="shared" si="48"/>
        <v>фото1</v>
      </c>
      <c r="H248" s="123">
        <f t="shared" si="49"/>
      </c>
      <c r="I248" s="166" t="s">
        <v>1159</v>
      </c>
      <c r="J248" s="167">
        <v>110</v>
      </c>
      <c r="K248" s="126" t="s">
        <v>78</v>
      </c>
      <c r="L248" s="141">
        <v>10</v>
      </c>
      <c r="M248" s="128">
        <v>257.8</v>
      </c>
      <c r="N248" s="129"/>
      <c r="O248" s="130">
        <f t="shared" si="50"/>
        <v>0</v>
      </c>
      <c r="P248" s="131" t="s">
        <v>1160</v>
      </c>
      <c r="Q248" s="151"/>
      <c r="R248" s="133">
        <f t="shared" si="51"/>
        <v>25.78</v>
      </c>
    </row>
    <row r="249" spans="2:18" ht="15.75">
      <c r="B249" s="118">
        <v>3115</v>
      </c>
      <c r="C249" s="119" t="s">
        <v>1161</v>
      </c>
      <c r="D249" s="119"/>
      <c r="E249" s="120" t="s">
        <v>1162</v>
      </c>
      <c r="F249" s="121" t="s">
        <v>1163</v>
      </c>
      <c r="G249" s="122" t="str">
        <f t="shared" si="48"/>
        <v>фото1</v>
      </c>
      <c r="H249" s="123">
        <f t="shared" si="49"/>
      </c>
      <c r="I249" s="166" t="s">
        <v>1164</v>
      </c>
      <c r="J249" s="167">
        <v>120</v>
      </c>
      <c r="K249" s="126" t="s">
        <v>78</v>
      </c>
      <c r="L249" s="141">
        <v>10</v>
      </c>
      <c r="M249" s="128">
        <v>257.8</v>
      </c>
      <c r="N249" s="129"/>
      <c r="O249" s="130">
        <f t="shared" si="50"/>
        <v>0</v>
      </c>
      <c r="P249" s="131" t="s">
        <v>1165</v>
      </c>
      <c r="Q249" s="138"/>
      <c r="R249" s="133">
        <f t="shared" si="51"/>
        <v>25.78</v>
      </c>
    </row>
    <row r="250" spans="2:18" ht="15.75">
      <c r="B250" s="118">
        <v>7322</v>
      </c>
      <c r="C250" s="119" t="s">
        <v>1166</v>
      </c>
      <c r="D250" s="119"/>
      <c r="E250" s="134" t="s">
        <v>1167</v>
      </c>
      <c r="F250" s="121" t="s">
        <v>1168</v>
      </c>
      <c r="G250" s="122" t="str">
        <f t="shared" si="48"/>
        <v>фото1</v>
      </c>
      <c r="H250" s="123">
        <f t="shared" si="49"/>
      </c>
      <c r="I250" s="124" t="s">
        <v>1169</v>
      </c>
      <c r="J250" s="125">
        <v>130</v>
      </c>
      <c r="K250" s="126" t="s">
        <v>78</v>
      </c>
      <c r="L250" s="141">
        <v>10</v>
      </c>
      <c r="M250" s="128">
        <v>257.8</v>
      </c>
      <c r="N250" s="129"/>
      <c r="O250" s="130">
        <f t="shared" si="50"/>
        <v>0</v>
      </c>
      <c r="P250" s="131" t="s">
        <v>1170</v>
      </c>
      <c r="Q250" s="132" t="s">
        <v>80</v>
      </c>
      <c r="R250" s="133">
        <f t="shared" si="51"/>
        <v>25.78</v>
      </c>
    </row>
    <row r="251" spans="2:18" ht="15.75">
      <c r="B251" s="118">
        <v>3112</v>
      </c>
      <c r="C251" s="119" t="s">
        <v>1171</v>
      </c>
      <c r="D251" s="119"/>
      <c r="E251" s="120" t="s">
        <v>1172</v>
      </c>
      <c r="F251" s="121" t="s">
        <v>1173</v>
      </c>
      <c r="G251" s="122" t="str">
        <f t="shared" si="48"/>
        <v>фото1</v>
      </c>
      <c r="H251" s="123">
        <f t="shared" si="49"/>
      </c>
      <c r="I251" s="124" t="s">
        <v>1174</v>
      </c>
      <c r="J251" s="125">
        <v>120</v>
      </c>
      <c r="K251" s="126" t="s">
        <v>78</v>
      </c>
      <c r="L251" s="141">
        <v>10</v>
      </c>
      <c r="M251" s="128">
        <v>227</v>
      </c>
      <c r="N251" s="129"/>
      <c r="O251" s="130">
        <f t="shared" si="50"/>
        <v>0</v>
      </c>
      <c r="P251" s="131" t="s">
        <v>1175</v>
      </c>
      <c r="Q251" s="138"/>
      <c r="R251" s="133">
        <f t="shared" si="51"/>
        <v>22.7</v>
      </c>
    </row>
    <row r="252" spans="2:18" ht="22.5">
      <c r="B252" s="118">
        <v>3113</v>
      </c>
      <c r="C252" s="119" t="s">
        <v>1176</v>
      </c>
      <c r="D252" s="119"/>
      <c r="E252" s="120" t="s">
        <v>1177</v>
      </c>
      <c r="F252" s="121" t="s">
        <v>1178</v>
      </c>
      <c r="G252" s="122" t="str">
        <f t="shared" si="48"/>
        <v>фото1</v>
      </c>
      <c r="H252" s="123">
        <f t="shared" si="49"/>
      </c>
      <c r="I252" s="124" t="s">
        <v>1179</v>
      </c>
      <c r="J252" s="125">
        <v>120</v>
      </c>
      <c r="K252" s="126" t="s">
        <v>78</v>
      </c>
      <c r="L252" s="141">
        <v>10</v>
      </c>
      <c r="M252" s="128">
        <v>227</v>
      </c>
      <c r="N252" s="129"/>
      <c r="O252" s="130">
        <f t="shared" si="50"/>
        <v>0</v>
      </c>
      <c r="P252" s="131" t="s">
        <v>1180</v>
      </c>
      <c r="Q252" s="138"/>
      <c r="R252" s="133">
        <f t="shared" si="51"/>
        <v>22.7</v>
      </c>
    </row>
    <row r="253" spans="2:18" ht="33.75">
      <c r="B253" s="118">
        <v>297</v>
      </c>
      <c r="C253" s="119" t="s">
        <v>1181</v>
      </c>
      <c r="D253" s="119"/>
      <c r="E253" s="164" t="s">
        <v>1182</v>
      </c>
      <c r="F253" s="165" t="s">
        <v>1183</v>
      </c>
      <c r="G253" s="122" t="str">
        <f t="shared" si="48"/>
        <v>фото1</v>
      </c>
      <c r="H253" s="123">
        <f t="shared" si="49"/>
      </c>
      <c r="I253" s="166" t="s">
        <v>1184</v>
      </c>
      <c r="J253" s="167">
        <v>110</v>
      </c>
      <c r="K253" s="126" t="s">
        <v>78</v>
      </c>
      <c r="L253" s="141">
        <v>10</v>
      </c>
      <c r="M253" s="128">
        <v>257.8</v>
      </c>
      <c r="N253" s="129"/>
      <c r="O253" s="130">
        <f t="shared" si="50"/>
        <v>0</v>
      </c>
      <c r="P253" s="131" t="s">
        <v>1185</v>
      </c>
      <c r="Q253" s="151"/>
      <c r="R253" s="133">
        <f t="shared" si="51"/>
        <v>25.78</v>
      </c>
    </row>
    <row r="254" spans="2:18" ht="12.75" customHeight="1">
      <c r="B254" s="145"/>
      <c r="C254" s="146"/>
      <c r="D254" s="146"/>
      <c r="E254" s="159" t="s">
        <v>1186</v>
      </c>
      <c r="F254" s="159"/>
      <c r="G254" s="159"/>
      <c r="H254" s="159"/>
      <c r="I254" s="159"/>
      <c r="J254" s="159"/>
      <c r="K254" s="159"/>
      <c r="L254" s="159"/>
      <c r="M254" s="159"/>
      <c r="N254" s="160"/>
      <c r="O254" s="161"/>
      <c r="P254" s="162"/>
      <c r="Q254" s="162"/>
      <c r="R254" s="163"/>
    </row>
    <row r="255" spans="2:18" ht="12.75" customHeight="1">
      <c r="B255" s="145"/>
      <c r="C255" s="146"/>
      <c r="D255" s="146"/>
      <c r="E255" s="159" t="s">
        <v>1187</v>
      </c>
      <c r="F255" s="159"/>
      <c r="G255" s="159"/>
      <c r="H255" s="159"/>
      <c r="I255" s="159"/>
      <c r="J255" s="159"/>
      <c r="K255" s="159"/>
      <c r="L255" s="159"/>
      <c r="M255" s="159"/>
      <c r="N255" s="160"/>
      <c r="O255" s="161"/>
      <c r="P255" s="162"/>
      <c r="Q255" s="162"/>
      <c r="R255" s="163"/>
    </row>
    <row r="256" spans="2:18" ht="33.75">
      <c r="B256" s="118">
        <v>298</v>
      </c>
      <c r="C256" s="119" t="s">
        <v>1188</v>
      </c>
      <c r="D256" s="119"/>
      <c r="E256" s="164" t="s">
        <v>1189</v>
      </c>
      <c r="F256" s="164" t="s">
        <v>1190</v>
      </c>
      <c r="G256" s="122" t="str">
        <f aca="true" t="shared" si="52" ref="G256:G262">HYPERLINK("http://www.gardenbulbs.ru/images/summer_CL/Lilium/"&amp;C256&amp;".jpg","фото1")</f>
        <v>фото1</v>
      </c>
      <c r="H256" s="123">
        <f aca="true" t="shared" si="53" ref="H256:H262">IF(D256&gt;0,HYPERLINK("http://www.gardenbulbs.ru/images/summer_CL/Lilium/"&amp;D256&amp;".jpg","фото2"),"")</f>
      </c>
      <c r="I256" s="166" t="s">
        <v>1191</v>
      </c>
      <c r="J256" s="167">
        <v>160</v>
      </c>
      <c r="K256" s="126" t="s">
        <v>78</v>
      </c>
      <c r="L256" s="135">
        <v>10</v>
      </c>
      <c r="M256" s="128">
        <v>233.2</v>
      </c>
      <c r="N256" s="129"/>
      <c r="O256" s="130">
        <f aca="true" t="shared" si="54" ref="O256:O262">IF(ISERROR(M256*N256),0,M256*N256)</f>
        <v>0</v>
      </c>
      <c r="P256" s="131" t="s">
        <v>1192</v>
      </c>
      <c r="Q256" s="151"/>
      <c r="R256" s="133">
        <f aca="true" t="shared" si="55" ref="R256:R262">M256/L256</f>
        <v>23.32</v>
      </c>
    </row>
    <row r="257" spans="2:18" ht="45">
      <c r="B257" s="118">
        <v>300</v>
      </c>
      <c r="C257" s="119" t="s">
        <v>1193</v>
      </c>
      <c r="D257" s="119"/>
      <c r="E257" s="164" t="s">
        <v>1194</v>
      </c>
      <c r="F257" s="165" t="s">
        <v>1195</v>
      </c>
      <c r="G257" s="122" t="str">
        <f t="shared" si="52"/>
        <v>фото1</v>
      </c>
      <c r="H257" s="123">
        <f t="shared" si="53"/>
      </c>
      <c r="I257" s="166" t="s">
        <v>1196</v>
      </c>
      <c r="J257" s="125">
        <v>150</v>
      </c>
      <c r="K257" s="126" t="s">
        <v>78</v>
      </c>
      <c r="L257" s="127">
        <v>5</v>
      </c>
      <c r="M257" s="128">
        <v>171.6</v>
      </c>
      <c r="N257" s="129"/>
      <c r="O257" s="130">
        <f t="shared" si="54"/>
        <v>0</v>
      </c>
      <c r="P257" s="131" t="s">
        <v>1197</v>
      </c>
      <c r="Q257" s="151"/>
      <c r="R257" s="133">
        <f t="shared" si="55"/>
        <v>34.32</v>
      </c>
    </row>
    <row r="258" spans="2:18" ht="45">
      <c r="B258" s="118">
        <v>301</v>
      </c>
      <c r="C258" s="119" t="s">
        <v>1198</v>
      </c>
      <c r="D258" s="119"/>
      <c r="E258" s="164" t="s">
        <v>1199</v>
      </c>
      <c r="F258" s="164" t="s">
        <v>1200</v>
      </c>
      <c r="G258" s="122" t="str">
        <f t="shared" si="52"/>
        <v>фото1</v>
      </c>
      <c r="H258" s="123">
        <f t="shared" si="53"/>
      </c>
      <c r="I258" s="166" t="s">
        <v>1201</v>
      </c>
      <c r="J258" s="167">
        <v>150</v>
      </c>
      <c r="K258" s="126" t="s">
        <v>78</v>
      </c>
      <c r="L258" s="127">
        <v>5</v>
      </c>
      <c r="M258" s="128">
        <v>171.6</v>
      </c>
      <c r="N258" s="129"/>
      <c r="O258" s="130">
        <f t="shared" si="54"/>
        <v>0</v>
      </c>
      <c r="P258" s="131" t="s">
        <v>1202</v>
      </c>
      <c r="Q258" s="151"/>
      <c r="R258" s="133">
        <f t="shared" si="55"/>
        <v>34.32</v>
      </c>
    </row>
    <row r="259" spans="2:18" ht="22.5">
      <c r="B259" s="118">
        <v>3111</v>
      </c>
      <c r="C259" s="119" t="s">
        <v>1203</v>
      </c>
      <c r="D259" s="119"/>
      <c r="E259" s="120" t="s">
        <v>1204</v>
      </c>
      <c r="F259" s="121" t="s">
        <v>1205</v>
      </c>
      <c r="G259" s="122" t="str">
        <f t="shared" si="52"/>
        <v>фото1</v>
      </c>
      <c r="H259" s="123">
        <f t="shared" si="53"/>
      </c>
      <c r="I259" s="124" t="s">
        <v>1206</v>
      </c>
      <c r="J259" s="125">
        <v>140</v>
      </c>
      <c r="K259" s="126" t="s">
        <v>78</v>
      </c>
      <c r="L259" s="127">
        <v>10</v>
      </c>
      <c r="M259" s="128">
        <v>299.7</v>
      </c>
      <c r="N259" s="129"/>
      <c r="O259" s="130">
        <f t="shared" si="54"/>
        <v>0</v>
      </c>
      <c r="P259" s="131" t="s">
        <v>1207</v>
      </c>
      <c r="Q259" s="138"/>
      <c r="R259" s="133">
        <f t="shared" si="55"/>
        <v>29.97</v>
      </c>
    </row>
    <row r="260" spans="2:18" ht="33.75">
      <c r="B260" s="118">
        <v>1540</v>
      </c>
      <c r="C260" s="119" t="s">
        <v>1208</v>
      </c>
      <c r="D260" s="119"/>
      <c r="E260" s="164" t="s">
        <v>1209</v>
      </c>
      <c r="F260" s="165" t="s">
        <v>1210</v>
      </c>
      <c r="G260" s="122" t="str">
        <f t="shared" si="52"/>
        <v>фото1</v>
      </c>
      <c r="H260" s="123">
        <f t="shared" si="53"/>
      </c>
      <c r="I260" s="166" t="s">
        <v>1211</v>
      </c>
      <c r="J260" s="167">
        <v>120</v>
      </c>
      <c r="K260" s="126" t="s">
        <v>78</v>
      </c>
      <c r="L260" s="127">
        <v>5</v>
      </c>
      <c r="M260" s="128">
        <v>165.5</v>
      </c>
      <c r="N260" s="129"/>
      <c r="O260" s="130">
        <f t="shared" si="54"/>
        <v>0</v>
      </c>
      <c r="P260" s="131" t="s">
        <v>1212</v>
      </c>
      <c r="Q260" s="151"/>
      <c r="R260" s="133">
        <f t="shared" si="55"/>
        <v>33.1</v>
      </c>
    </row>
    <row r="261" spans="2:18" ht="45">
      <c r="B261" s="118">
        <v>488</v>
      </c>
      <c r="C261" s="119" t="s">
        <v>1213</v>
      </c>
      <c r="D261" s="119"/>
      <c r="E261" s="164" t="s">
        <v>1214</v>
      </c>
      <c r="F261" s="164" t="s">
        <v>1215</v>
      </c>
      <c r="G261" s="122" t="str">
        <f t="shared" si="52"/>
        <v>фото1</v>
      </c>
      <c r="H261" s="123">
        <f t="shared" si="53"/>
      </c>
      <c r="I261" s="166" t="s">
        <v>1216</v>
      </c>
      <c r="J261" s="167">
        <v>140</v>
      </c>
      <c r="K261" s="126" t="s">
        <v>78</v>
      </c>
      <c r="L261" s="127">
        <v>5</v>
      </c>
      <c r="M261" s="128">
        <v>165.5</v>
      </c>
      <c r="N261" s="129"/>
      <c r="O261" s="130">
        <f t="shared" si="54"/>
        <v>0</v>
      </c>
      <c r="P261" s="131" t="s">
        <v>1217</v>
      </c>
      <c r="Q261" s="151"/>
      <c r="R261" s="133">
        <f t="shared" si="55"/>
        <v>33.1</v>
      </c>
    </row>
    <row r="262" spans="2:18" ht="15.75">
      <c r="B262" s="118">
        <v>7320</v>
      </c>
      <c r="C262" s="119" t="s">
        <v>1218</v>
      </c>
      <c r="D262" s="119"/>
      <c r="E262" s="134" t="s">
        <v>1219</v>
      </c>
      <c r="F262" s="121" t="s">
        <v>1220</v>
      </c>
      <c r="G262" s="122" t="str">
        <f t="shared" si="52"/>
        <v>фото1</v>
      </c>
      <c r="H262" s="123">
        <f t="shared" si="53"/>
      </c>
      <c r="I262" s="124" t="s">
        <v>1221</v>
      </c>
      <c r="J262" s="125">
        <v>160</v>
      </c>
      <c r="K262" s="126" t="s">
        <v>78</v>
      </c>
      <c r="L262" s="127">
        <v>5</v>
      </c>
      <c r="M262" s="128">
        <v>165.5</v>
      </c>
      <c r="N262" s="129"/>
      <c r="O262" s="130">
        <f t="shared" si="54"/>
        <v>0</v>
      </c>
      <c r="P262" s="131" t="s">
        <v>1222</v>
      </c>
      <c r="Q262" s="132" t="s">
        <v>80</v>
      </c>
      <c r="R262" s="133">
        <f t="shared" si="55"/>
        <v>33.1</v>
      </c>
    </row>
    <row r="263" spans="2:18" ht="12.75" customHeight="1">
      <c r="B263" s="177"/>
      <c r="C263" s="178"/>
      <c r="D263" s="178"/>
      <c r="E263" s="169" t="s">
        <v>1223</v>
      </c>
      <c r="F263" s="169"/>
      <c r="G263" s="169"/>
      <c r="H263" s="169"/>
      <c r="I263" s="169"/>
      <c r="J263" s="169"/>
      <c r="K263" s="169"/>
      <c r="L263" s="169"/>
      <c r="M263" s="169"/>
      <c r="N263" s="170"/>
      <c r="O263" s="171"/>
      <c r="P263" s="172"/>
      <c r="Q263" s="172"/>
      <c r="R263" s="173"/>
    </row>
    <row r="264" spans="2:18" ht="15.75">
      <c r="B264" s="118">
        <v>4450</v>
      </c>
      <c r="C264" s="119" t="s">
        <v>1224</v>
      </c>
      <c r="D264" s="119"/>
      <c r="E264" s="120" t="s">
        <v>1225</v>
      </c>
      <c r="F264" s="121" t="s">
        <v>1226</v>
      </c>
      <c r="G264" s="122" t="str">
        <f>HYPERLINK("http://www.gardenbulbs.ru/images/summer_CL/Lilium/"&amp;C264&amp;".jpg","фото1")</f>
        <v>фото1</v>
      </c>
      <c r="H264" s="123">
        <f>IF(D264&gt;0,HYPERLINK("http://www.gardenbulbs.ru/images/summer_CL/Lilium/"&amp;D264&amp;".jpg","фото2"),"")</f>
      </c>
      <c r="I264" s="124" t="s">
        <v>1227</v>
      </c>
      <c r="J264" s="125">
        <v>50</v>
      </c>
      <c r="K264" s="126" t="s">
        <v>127</v>
      </c>
      <c r="L264" s="141">
        <v>10</v>
      </c>
      <c r="M264" s="128">
        <v>177.8</v>
      </c>
      <c r="N264" s="129"/>
      <c r="O264" s="130">
        <f>IF(ISERROR(M264*N264),0,M264*N264)</f>
        <v>0</v>
      </c>
      <c r="P264" s="131" t="s">
        <v>1228</v>
      </c>
      <c r="Q264" s="132" t="s">
        <v>111</v>
      </c>
      <c r="R264" s="133">
        <f>M264/L264</f>
        <v>17.78</v>
      </c>
    </row>
    <row r="265" spans="2:18" ht="22.5">
      <c r="B265" s="118">
        <v>4451</v>
      </c>
      <c r="C265" s="119" t="s">
        <v>1229</v>
      </c>
      <c r="D265" s="119"/>
      <c r="E265" s="120" t="s">
        <v>1230</v>
      </c>
      <c r="F265" s="121" t="s">
        <v>1231</v>
      </c>
      <c r="G265" s="122" t="str">
        <f>HYPERLINK("http://www.gardenbulbs.ru/images/summer_CL/Lilium/"&amp;C265&amp;".jpg","фото1")</f>
        <v>фото1</v>
      </c>
      <c r="H265" s="123">
        <f>IF(D265&gt;0,HYPERLINK("http://www.gardenbulbs.ru/images/summer_CL/Lilium/"&amp;D265&amp;".jpg","фото2"),"")</f>
      </c>
      <c r="I265" s="124" t="s">
        <v>1232</v>
      </c>
      <c r="J265" s="125">
        <v>50</v>
      </c>
      <c r="K265" s="126" t="s">
        <v>127</v>
      </c>
      <c r="L265" s="141">
        <v>10</v>
      </c>
      <c r="M265" s="128">
        <v>177.8</v>
      </c>
      <c r="N265" s="129"/>
      <c r="O265" s="130">
        <f>IF(ISERROR(M265*N265),0,M265*N265)</f>
        <v>0</v>
      </c>
      <c r="P265" s="131" t="s">
        <v>1233</v>
      </c>
      <c r="Q265" s="132" t="s">
        <v>111</v>
      </c>
      <c r="R265" s="133">
        <f>M265/L265</f>
        <v>17.78</v>
      </c>
    </row>
    <row r="266" spans="2:18" ht="15.75">
      <c r="B266" s="118">
        <v>4452</v>
      </c>
      <c r="C266" s="119" t="s">
        <v>1234</v>
      </c>
      <c r="D266" s="119"/>
      <c r="E266" s="120" t="s">
        <v>1235</v>
      </c>
      <c r="F266" s="121" t="s">
        <v>1236</v>
      </c>
      <c r="G266" s="122" t="str">
        <f>HYPERLINK("http://www.gardenbulbs.ru/images/summer_CL/Lilium/"&amp;C266&amp;".jpg","фото1")</f>
        <v>фото1</v>
      </c>
      <c r="H266" s="123">
        <f>IF(D266&gt;0,HYPERLINK("http://www.gardenbulbs.ru/images/summer_CL/Lilium/"&amp;D266&amp;".jpg","фото2"),"")</f>
      </c>
      <c r="I266" s="124" t="s">
        <v>1237</v>
      </c>
      <c r="J266" s="125">
        <v>40</v>
      </c>
      <c r="K266" s="126" t="s">
        <v>127</v>
      </c>
      <c r="L266" s="141">
        <v>10</v>
      </c>
      <c r="M266" s="128">
        <v>177.8</v>
      </c>
      <c r="N266" s="129"/>
      <c r="O266" s="130">
        <f>IF(ISERROR(M266*N266),0,M266*N266)</f>
        <v>0</v>
      </c>
      <c r="P266" s="131" t="s">
        <v>1238</v>
      </c>
      <c r="Q266" s="132" t="s">
        <v>111</v>
      </c>
      <c r="R266" s="133">
        <f>M266/L266</f>
        <v>17.78</v>
      </c>
    </row>
    <row r="267" spans="2:18" ht="15.75">
      <c r="B267" s="118">
        <v>4455</v>
      </c>
      <c r="C267" s="119" t="s">
        <v>1239</v>
      </c>
      <c r="D267" s="119"/>
      <c r="E267" s="120" t="s">
        <v>1240</v>
      </c>
      <c r="F267" s="121" t="s">
        <v>1241</v>
      </c>
      <c r="G267" s="122" t="str">
        <f>HYPERLINK("http://www.gardenbulbs.ru/images/summer_CL/Lilium/"&amp;C267&amp;".jpg","фото1")</f>
        <v>фото1</v>
      </c>
      <c r="H267" s="123">
        <f>IF(D267&gt;0,HYPERLINK("http://www.gardenbulbs.ru/images/summer_CL/Lilium/"&amp;D267&amp;".jpg","фото2"),"")</f>
      </c>
      <c r="I267" s="124" t="s">
        <v>1242</v>
      </c>
      <c r="J267" s="125">
        <v>50</v>
      </c>
      <c r="K267" s="126" t="s">
        <v>127</v>
      </c>
      <c r="L267" s="141">
        <v>10</v>
      </c>
      <c r="M267" s="128">
        <v>177.8</v>
      </c>
      <c r="N267" s="129"/>
      <c r="O267" s="130">
        <f>IF(ISERROR(M267*N267),0,M267*N267)</f>
        <v>0</v>
      </c>
      <c r="P267" s="131" t="s">
        <v>1243</v>
      </c>
      <c r="Q267" s="132" t="s">
        <v>111</v>
      </c>
      <c r="R267" s="133">
        <f>M267/L267</f>
        <v>17.78</v>
      </c>
    </row>
    <row r="268" spans="2:18" ht="12.75" customHeight="1">
      <c r="B268" s="177"/>
      <c r="C268" s="178"/>
      <c r="D268" s="178"/>
      <c r="E268" s="169" t="s">
        <v>1244</v>
      </c>
      <c r="F268" s="169"/>
      <c r="G268" s="169"/>
      <c r="H268" s="169"/>
      <c r="I268" s="169"/>
      <c r="J268" s="169"/>
      <c r="K268" s="169"/>
      <c r="L268" s="169"/>
      <c r="M268" s="169"/>
      <c r="N268" s="170"/>
      <c r="O268" s="171"/>
      <c r="P268" s="172"/>
      <c r="Q268" s="172"/>
      <c r="R268" s="173"/>
    </row>
    <row r="269" spans="2:18" ht="22.5">
      <c r="B269" s="118">
        <v>2900</v>
      </c>
      <c r="C269" s="119" t="s">
        <v>1245</v>
      </c>
      <c r="D269" s="119"/>
      <c r="E269" s="120" t="s">
        <v>1246</v>
      </c>
      <c r="F269" s="121" t="s">
        <v>1247</v>
      </c>
      <c r="G269" s="122" t="str">
        <f>HYPERLINK("http://www.gardenbulbs.ru/images/summer_CL/Lilium/"&amp;C269&amp;".jpg","фото1")</f>
        <v>фото1</v>
      </c>
      <c r="H269" s="123">
        <f>IF(D269&gt;0,HYPERLINK("http://www.gardenbulbs.ru/images/summer_CL/Lilium/"&amp;D269&amp;".jpg","фото2"),"")</f>
      </c>
      <c r="I269" s="124" t="s">
        <v>1248</v>
      </c>
      <c r="J269" s="125">
        <v>55</v>
      </c>
      <c r="K269" s="126" t="s">
        <v>78</v>
      </c>
      <c r="L269" s="141">
        <v>10</v>
      </c>
      <c r="M269" s="128">
        <v>251.7</v>
      </c>
      <c r="N269" s="129"/>
      <c r="O269" s="130">
        <f>IF(ISERROR(M269*N269),0,M269*N269)</f>
        <v>0</v>
      </c>
      <c r="P269" s="131" t="s">
        <v>1249</v>
      </c>
      <c r="Q269" s="138"/>
      <c r="R269" s="133">
        <f>M269/L269</f>
        <v>25.169999999999998</v>
      </c>
    </row>
    <row r="270" spans="2:18" ht="15.75">
      <c r="B270" s="118">
        <v>7267</v>
      </c>
      <c r="C270" s="119" t="s">
        <v>1250</v>
      </c>
      <c r="D270" s="119" t="s">
        <v>1251</v>
      </c>
      <c r="E270" s="134" t="s">
        <v>1252</v>
      </c>
      <c r="F270" s="121" t="s">
        <v>1253</v>
      </c>
      <c r="G270" s="122" t="str">
        <f>HYPERLINK("http://www.gardenbulbs.ru/images/summer_CL/Lilium/"&amp;C270&amp;".jpg","фото1")</f>
        <v>фото1</v>
      </c>
      <c r="H270" s="123" t="str">
        <f>IF(D270&gt;0,HYPERLINK("http://www.gardenbulbs.ru/images/summer_CL/Lilium/"&amp;D270&amp;".jpg","фото2"),"")</f>
        <v>фото2</v>
      </c>
      <c r="I270" s="124" t="s">
        <v>1254</v>
      </c>
      <c r="J270" s="125">
        <v>50</v>
      </c>
      <c r="K270" s="126" t="s">
        <v>78</v>
      </c>
      <c r="L270" s="141">
        <v>10</v>
      </c>
      <c r="M270" s="128">
        <v>245.5</v>
      </c>
      <c r="N270" s="129"/>
      <c r="O270" s="130">
        <f>IF(ISERROR(M270*N270),0,M270*N270)</f>
        <v>0</v>
      </c>
      <c r="P270" s="131" t="s">
        <v>1255</v>
      </c>
      <c r="Q270" s="132" t="s">
        <v>80</v>
      </c>
      <c r="R270" s="133">
        <f>M270/L270</f>
        <v>24.55</v>
      </c>
    </row>
    <row r="271" spans="2:18" ht="15.75">
      <c r="B271" s="118">
        <v>7268</v>
      </c>
      <c r="C271" s="119" t="s">
        <v>1256</v>
      </c>
      <c r="D271" s="119" t="s">
        <v>1257</v>
      </c>
      <c r="E271" s="134" t="s">
        <v>1258</v>
      </c>
      <c r="F271" s="121" t="s">
        <v>1259</v>
      </c>
      <c r="G271" s="122" t="str">
        <f>HYPERLINK("http://www.gardenbulbs.ru/images/summer_CL/Lilium/"&amp;C271&amp;".jpg","фото1")</f>
        <v>фото1</v>
      </c>
      <c r="H271" s="123" t="str">
        <f>IF(D271&gt;0,HYPERLINK("http://www.gardenbulbs.ru/images/summer_CL/Lilium/"&amp;D271&amp;".jpg","фото2"),"")</f>
        <v>фото2</v>
      </c>
      <c r="I271" s="124" t="s">
        <v>1260</v>
      </c>
      <c r="J271" s="125">
        <v>45</v>
      </c>
      <c r="K271" s="126" t="s">
        <v>78</v>
      </c>
      <c r="L271" s="141">
        <v>10</v>
      </c>
      <c r="M271" s="128">
        <v>261.5</v>
      </c>
      <c r="N271" s="129"/>
      <c r="O271" s="130">
        <f>IF(ISERROR(M271*N271),0,M271*N271)</f>
        <v>0</v>
      </c>
      <c r="P271" s="131" t="s">
        <v>1261</v>
      </c>
      <c r="Q271" s="132" t="s">
        <v>80</v>
      </c>
      <c r="R271" s="133">
        <f>M271/L271</f>
        <v>26.15</v>
      </c>
    </row>
    <row r="272" spans="2:18" ht="22.5">
      <c r="B272" s="118">
        <v>490</v>
      </c>
      <c r="C272" s="119" t="s">
        <v>1262</v>
      </c>
      <c r="D272" s="119"/>
      <c r="E272" s="120" t="s">
        <v>1263</v>
      </c>
      <c r="F272" s="121" t="s">
        <v>1264</v>
      </c>
      <c r="G272" s="122" t="str">
        <f>HYPERLINK("http://www.gardenbulbs.ru/images/summer_CL/Lilium/"&amp;C272&amp;".jpg","фото1")</f>
        <v>фото1</v>
      </c>
      <c r="H272" s="123">
        <f>IF(D272&gt;0,HYPERLINK("http://www.gardenbulbs.ru/images/summer_CL/Lilium/"&amp;D272&amp;".jpg","фото2"),"")</f>
      </c>
      <c r="I272" s="124" t="s">
        <v>1265</v>
      </c>
      <c r="J272" s="125">
        <v>40</v>
      </c>
      <c r="K272" s="126" t="s">
        <v>78</v>
      </c>
      <c r="L272" s="141">
        <v>10</v>
      </c>
      <c r="M272" s="128">
        <v>261.5</v>
      </c>
      <c r="N272" s="129"/>
      <c r="O272" s="130">
        <f>IF(ISERROR(M272*N272),0,M272*N272)</f>
        <v>0</v>
      </c>
      <c r="P272" s="131" t="s">
        <v>1266</v>
      </c>
      <c r="Q272" s="138"/>
      <c r="R272" s="133">
        <f>M272/L272</f>
        <v>26.15</v>
      </c>
    </row>
  </sheetData>
  <sheetProtection selectLockedCells="1" selectUnlockedCells="1"/>
  <autoFilter ref="B16:R272"/>
  <mergeCells count="26">
    <mergeCell ref="L13:N13"/>
    <mergeCell ref="O13:O15"/>
    <mergeCell ref="P13:P15"/>
    <mergeCell ref="Q13:Q15"/>
    <mergeCell ref="R13:R15"/>
    <mergeCell ref="L14:N14"/>
    <mergeCell ref="E10:K11"/>
    <mergeCell ref="A13:A15"/>
    <mergeCell ref="B13:B15"/>
    <mergeCell ref="C13:C15"/>
    <mergeCell ref="D13:D15"/>
    <mergeCell ref="E13:F15"/>
    <mergeCell ref="G13:H15"/>
    <mergeCell ref="I13:I15"/>
    <mergeCell ref="J13:J15"/>
    <mergeCell ref="K13:K15"/>
    <mergeCell ref="E1:H5"/>
    <mergeCell ref="I1:I2"/>
    <mergeCell ref="L1:N1"/>
    <mergeCell ref="L2:N4"/>
    <mergeCell ref="I3:I5"/>
    <mergeCell ref="P4:R10"/>
    <mergeCell ref="L5:N5"/>
    <mergeCell ref="L6:N7"/>
    <mergeCell ref="E7:I7"/>
    <mergeCell ref="M9:N10"/>
  </mergeCells>
  <conditionalFormatting sqref="R18:R26 R28:R31 R33:R35 R37:R41 R43:R54 R56:R71 R73:R90 R92:R93 R95:R102 R104:R143 R145:R152 R154 R156 R158:R167 R169:R174 R176:R178 R180:R234 R236:R244 R246:R253 R256:R262 R264:R267 R269:R272">
    <cfRule type="cellIs" priority="1" dxfId="74" operator="equal" stopIfTrue="1">
      <formula>0</formula>
    </cfRule>
  </conditionalFormatting>
  <printOptions horizontalCentered="1"/>
  <pageMargins left="0.15763888888888888" right="0.15763888888888888" top="0.6576388888888889" bottom="0.5909722222222222" header="0.15763888888888888" footer="0.15763888888888888"/>
  <pageSetup horizontalDpi="300" verticalDpi="300" orientation="portrait" paperSize="9" scale="74" r:id="rId2"/>
  <headerFooter alignWithMargins="0">
    <oddHeader>&amp;L&amp;8Прайс для предварительных заказов
действителен до 08-06-2014&amp;C&amp;12Прайс-лист
"COLOR LINE"&amp;RЗаявки присылайте
на  эл. адрес gardenbulbs@yandex.ru 
тел.: (495) 974-88-36, 935-86-42</oddHeader>
    <oddFooter>&amp;Lgardenbulbs@yandex.ru&amp;CСтраница &amp;P из &amp;N&amp;Rwww.gardenbulbs.ru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U754"/>
  <sheetViews>
    <sheetView view="pageBreakPreview" zoomScale="87" zoomScaleSheetLayoutView="87" zoomScalePageLayoutView="0" workbookViewId="0" topLeftCell="A1">
      <pane ySplit="17" topLeftCell="A18" activePane="bottomLeft" state="frozen"/>
      <selection pane="topLeft" activeCell="A1" sqref="A1"/>
      <selection pane="bottomLeft" activeCell="N754" sqref="N754"/>
    </sheetView>
  </sheetViews>
  <sheetFormatPr defaultColWidth="11.625" defaultRowHeight="12.75" outlineLevelCol="1"/>
  <cols>
    <col min="1" max="1" width="0" style="179" hidden="1" customWidth="1"/>
    <col min="2" max="2" width="6.375" style="180" customWidth="1"/>
    <col min="3" max="4" width="0" style="180" hidden="1" customWidth="1"/>
    <col min="5" max="5" width="18.00390625" style="181" customWidth="1"/>
    <col min="6" max="6" width="19.875" style="182" customWidth="1"/>
    <col min="7" max="7" width="5.625" style="182" customWidth="1"/>
    <col min="8" max="8" width="5.25390625" style="182" customWidth="1"/>
    <col min="9" max="9" width="36.125" style="183" customWidth="1"/>
    <col min="10" max="10" width="6.25390625" style="184" customWidth="1"/>
    <col min="11" max="11" width="6.125" style="185" customWidth="1"/>
    <col min="12" max="12" width="7.75390625" style="186" customWidth="1"/>
    <col min="13" max="13" width="9.75390625" style="183" customWidth="1"/>
    <col min="14" max="14" width="9.25390625" style="185" customWidth="1"/>
    <col min="15" max="15" width="11.375" style="187" customWidth="1" outlineLevel="1"/>
    <col min="16" max="16" width="17.25390625" style="187" customWidth="1" outlineLevel="1"/>
    <col min="17" max="17" width="6.25390625" style="188" customWidth="1"/>
    <col min="18" max="18" width="7.875" style="189" customWidth="1"/>
    <col min="19" max="19" width="16.375" style="189" customWidth="1"/>
    <col min="20" max="254" width="9.125" style="189" customWidth="1"/>
  </cols>
  <sheetData>
    <row r="1" spans="2:17" ht="12.75" customHeight="1">
      <c r="B1" s="447" t="s">
        <v>1267</v>
      </c>
      <c r="C1" s="447"/>
      <c r="D1" s="447"/>
      <c r="E1" s="447"/>
      <c r="F1" s="447"/>
      <c r="G1" s="447"/>
      <c r="H1" s="447"/>
      <c r="I1" s="447"/>
      <c r="J1" s="190"/>
      <c r="K1" s="191"/>
      <c r="L1" s="448" t="s">
        <v>47</v>
      </c>
      <c r="M1" s="448"/>
      <c r="N1" s="448"/>
      <c r="O1" s="192"/>
      <c r="P1" s="192"/>
      <c r="Q1" s="193"/>
    </row>
    <row r="2" spans="1:20" ht="6.75" customHeight="1">
      <c r="A2" s="194"/>
      <c r="B2" s="447"/>
      <c r="C2" s="447"/>
      <c r="D2" s="447"/>
      <c r="E2" s="447"/>
      <c r="F2" s="447"/>
      <c r="G2" s="447"/>
      <c r="H2" s="447"/>
      <c r="I2" s="447"/>
      <c r="J2" s="190"/>
      <c r="K2" s="191"/>
      <c r="L2" s="449">
        <f>'ЗАКАЗ-ФОРМА'!C24</f>
        <v>0</v>
      </c>
      <c r="M2" s="449"/>
      <c r="N2" s="449"/>
      <c r="T2" s="195"/>
    </row>
    <row r="3" spans="1:20" ht="4.5" customHeight="1">
      <c r="A3" s="194"/>
      <c r="B3" s="447"/>
      <c r="C3" s="447"/>
      <c r="D3" s="447"/>
      <c r="E3" s="447"/>
      <c r="F3" s="447"/>
      <c r="G3" s="447"/>
      <c r="H3" s="447"/>
      <c r="I3" s="447"/>
      <c r="J3" s="190"/>
      <c r="K3" s="191"/>
      <c r="L3" s="449"/>
      <c r="M3" s="449"/>
      <c r="N3" s="449"/>
      <c r="T3" s="195"/>
    </row>
    <row r="4" spans="1:20" ht="5.25" customHeight="1">
      <c r="A4" s="194"/>
      <c r="B4" s="447"/>
      <c r="C4" s="447"/>
      <c r="D4" s="447"/>
      <c r="E4" s="447"/>
      <c r="F4" s="447"/>
      <c r="G4" s="447"/>
      <c r="H4" s="447"/>
      <c r="I4" s="447"/>
      <c r="J4" s="190"/>
      <c r="K4" s="191"/>
      <c r="L4" s="449"/>
      <c r="M4" s="449"/>
      <c r="N4" s="449"/>
      <c r="T4" s="195"/>
    </row>
    <row r="5" spans="1:20" ht="11.25" customHeight="1">
      <c r="A5" s="194"/>
      <c r="B5" s="447"/>
      <c r="C5" s="447"/>
      <c r="D5" s="447"/>
      <c r="E5" s="447"/>
      <c r="F5" s="447"/>
      <c r="G5" s="447"/>
      <c r="H5" s="447"/>
      <c r="I5" s="447"/>
      <c r="J5" s="190"/>
      <c r="K5" s="196"/>
      <c r="L5" s="197"/>
      <c r="M5" s="450" t="s">
        <v>50</v>
      </c>
      <c r="N5" s="450"/>
      <c r="T5" s="195"/>
    </row>
    <row r="6" spans="1:14" ht="6.75" customHeight="1">
      <c r="A6" s="198"/>
      <c r="B6" s="199"/>
      <c r="C6" s="199"/>
      <c r="D6" s="199"/>
      <c r="E6" s="200"/>
      <c r="F6" s="201"/>
      <c r="G6" s="201"/>
      <c r="H6" s="201"/>
      <c r="I6" s="202"/>
      <c r="J6" s="203"/>
      <c r="K6" s="196"/>
      <c r="L6" s="451">
        <f>SUM(O20:O754)</f>
        <v>0</v>
      </c>
      <c r="M6" s="451"/>
      <c r="N6" s="451"/>
    </row>
    <row r="7" spans="1:18" ht="18" customHeight="1">
      <c r="A7" s="198"/>
      <c r="B7" s="199"/>
      <c r="C7" s="199"/>
      <c r="D7" s="199"/>
      <c r="E7" s="452" t="s">
        <v>1268</v>
      </c>
      <c r="F7" s="452"/>
      <c r="G7" s="452"/>
      <c r="H7" s="452"/>
      <c r="I7" s="452"/>
      <c r="J7" s="203"/>
      <c r="K7" s="79" t="s">
        <v>52</v>
      </c>
      <c r="L7" s="451"/>
      <c r="M7" s="451"/>
      <c r="N7" s="451"/>
      <c r="O7" s="204"/>
      <c r="P7" s="204"/>
      <c r="Q7" s="205"/>
      <c r="R7" s="204"/>
    </row>
    <row r="8" spans="1:18" ht="3.75" customHeight="1">
      <c r="A8" s="206"/>
      <c r="B8" s="207"/>
      <c r="C8" s="207"/>
      <c r="D8" s="207"/>
      <c r="E8" s="207"/>
      <c r="F8" s="208"/>
      <c r="G8" s="208"/>
      <c r="H8" s="208"/>
      <c r="I8" s="209"/>
      <c r="J8" s="203"/>
      <c r="K8" s="196"/>
      <c r="L8" s="197"/>
      <c r="M8" s="210"/>
      <c r="N8" s="196"/>
      <c r="O8" s="204"/>
      <c r="P8" s="204"/>
      <c r="Q8" s="205"/>
      <c r="R8" s="204"/>
    </row>
    <row r="9" spans="1:18" ht="4.5" customHeight="1">
      <c r="A9" s="211"/>
      <c r="B9" s="212"/>
      <c r="C9" s="212"/>
      <c r="D9" s="212"/>
      <c r="F9" s="213"/>
      <c r="G9" s="213"/>
      <c r="H9" s="213"/>
      <c r="I9" s="214"/>
      <c r="J9" s="208"/>
      <c r="K9" s="215"/>
      <c r="L9" s="83"/>
      <c r="M9" s="434">
        <f>SUM(N20:N754)</f>
        <v>0</v>
      </c>
      <c r="N9" s="434"/>
      <c r="O9" s="204"/>
      <c r="P9" s="204"/>
      <c r="Q9" s="205"/>
      <c r="R9" s="204"/>
    </row>
    <row r="10" spans="1:18" ht="10.5" customHeight="1">
      <c r="A10" s="211"/>
      <c r="B10" s="212"/>
      <c r="C10" s="212"/>
      <c r="D10" s="212"/>
      <c r="E10" s="216" t="s">
        <v>1269</v>
      </c>
      <c r="F10" s="213"/>
      <c r="G10" s="213"/>
      <c r="H10" s="213"/>
      <c r="I10" s="214"/>
      <c r="J10" s="208"/>
      <c r="K10" s="215"/>
      <c r="L10" s="86" t="s">
        <v>54</v>
      </c>
      <c r="M10" s="434"/>
      <c r="N10" s="434"/>
      <c r="O10" s="453" t="s">
        <v>49</v>
      </c>
      <c r="P10" s="453"/>
      <c r="Q10" s="453"/>
      <c r="R10" s="453"/>
    </row>
    <row r="11" spans="1:18" ht="12.75">
      <c r="A11" s="211"/>
      <c r="B11" s="212"/>
      <c r="C11" s="212"/>
      <c r="D11" s="212"/>
      <c r="E11" s="216" t="s">
        <v>1270</v>
      </c>
      <c r="F11" s="213"/>
      <c r="G11" s="213"/>
      <c r="H11" s="213"/>
      <c r="I11" s="214"/>
      <c r="J11" s="208"/>
      <c r="K11" s="215"/>
      <c r="L11" s="83"/>
      <c r="M11" s="217"/>
      <c r="N11" s="218"/>
      <c r="O11" s="453"/>
      <c r="P11" s="453"/>
      <c r="Q11" s="453"/>
      <c r="R11" s="453"/>
    </row>
    <row r="12" spans="1:18" ht="12" customHeight="1">
      <c r="A12" s="211"/>
      <c r="B12" s="212"/>
      <c r="C12" s="212"/>
      <c r="D12" s="212"/>
      <c r="E12" s="216" t="s">
        <v>1271</v>
      </c>
      <c r="F12" s="213"/>
      <c r="G12" s="213"/>
      <c r="H12" s="213"/>
      <c r="I12" s="214"/>
      <c r="J12" s="208"/>
      <c r="K12" s="215"/>
      <c r="L12" s="83"/>
      <c r="M12" s="217"/>
      <c r="N12" s="218"/>
      <c r="O12" s="453"/>
      <c r="P12" s="453"/>
      <c r="Q12" s="453"/>
      <c r="R12" s="453"/>
    </row>
    <row r="13" spans="1:18" ht="4.5" customHeight="1">
      <c r="A13" s="219"/>
      <c r="B13" s="220"/>
      <c r="C13" s="220"/>
      <c r="D13" s="220"/>
      <c r="E13" s="221"/>
      <c r="F13" s="222"/>
      <c r="G13" s="222"/>
      <c r="H13" s="222"/>
      <c r="I13" s="223"/>
      <c r="J13" s="224"/>
      <c r="K13" s="225"/>
      <c r="L13" s="224"/>
      <c r="M13" s="223"/>
      <c r="N13" s="225"/>
      <c r="O13" s="453"/>
      <c r="P13" s="453"/>
      <c r="Q13" s="453"/>
      <c r="R13" s="453"/>
    </row>
    <row r="14" spans="1:18" ht="13.5" customHeight="1">
      <c r="A14" s="454" t="s">
        <v>56</v>
      </c>
      <c r="B14" s="455" t="s">
        <v>1272</v>
      </c>
      <c r="C14" s="226"/>
      <c r="D14" s="226"/>
      <c r="E14" s="456" t="s">
        <v>58</v>
      </c>
      <c r="F14" s="456"/>
      <c r="G14" s="457" t="s">
        <v>59</v>
      </c>
      <c r="H14" s="457"/>
      <c r="I14" s="458" t="s">
        <v>60</v>
      </c>
      <c r="J14" s="459" t="s">
        <v>61</v>
      </c>
      <c r="K14" s="460" t="s">
        <v>1273</v>
      </c>
      <c r="L14" s="461" t="s">
        <v>63</v>
      </c>
      <c r="M14" s="461"/>
      <c r="N14" s="461"/>
      <c r="O14" s="453"/>
      <c r="P14" s="453"/>
      <c r="Q14" s="453"/>
      <c r="R14" s="453"/>
    </row>
    <row r="15" spans="1:17" ht="12" customHeight="1">
      <c r="A15" s="454"/>
      <c r="B15" s="455"/>
      <c r="C15" s="227"/>
      <c r="D15" s="227"/>
      <c r="E15" s="456"/>
      <c r="F15" s="456"/>
      <c r="G15" s="457"/>
      <c r="H15" s="457"/>
      <c r="I15" s="458"/>
      <c r="J15" s="459"/>
      <c r="K15" s="460"/>
      <c r="L15" s="462" t="s">
        <v>68</v>
      </c>
      <c r="M15" s="462"/>
      <c r="N15" s="462"/>
      <c r="Q15" s="187"/>
    </row>
    <row r="16" spans="1:18" ht="24.75" customHeight="1">
      <c r="A16" s="454"/>
      <c r="B16" s="455"/>
      <c r="C16" s="228"/>
      <c r="D16" s="228"/>
      <c r="E16" s="456"/>
      <c r="F16" s="456"/>
      <c r="G16" s="457"/>
      <c r="H16" s="457"/>
      <c r="I16" s="458"/>
      <c r="J16" s="459"/>
      <c r="K16" s="460"/>
      <c r="L16" s="229" t="s">
        <v>1274</v>
      </c>
      <c r="M16" s="229" t="s">
        <v>70</v>
      </c>
      <c r="N16" s="230" t="s">
        <v>71</v>
      </c>
      <c r="O16" s="97" t="s">
        <v>64</v>
      </c>
      <c r="P16" s="231" t="s">
        <v>65</v>
      </c>
      <c r="Q16" s="231" t="s">
        <v>1275</v>
      </c>
      <c r="R16" s="98" t="s">
        <v>67</v>
      </c>
    </row>
    <row r="17" spans="1:17" s="240" customFormat="1" ht="12.75">
      <c r="A17" s="232"/>
      <c r="B17" s="233"/>
      <c r="C17" s="233"/>
      <c r="D17" s="233"/>
      <c r="E17" s="234" t="s">
        <v>72</v>
      </c>
      <c r="F17" s="235"/>
      <c r="G17" s="235"/>
      <c r="H17" s="235"/>
      <c r="I17" s="235"/>
      <c r="J17" s="236"/>
      <c r="K17" s="237"/>
      <c r="L17" s="238"/>
      <c r="M17" s="238"/>
      <c r="N17" s="239"/>
      <c r="Q17" s="237"/>
    </row>
    <row r="18" spans="1:18" s="247" customFormat="1" ht="18.75">
      <c r="A18" s="241">
        <v>1</v>
      </c>
      <c r="B18" s="242" t="s">
        <v>1276</v>
      </c>
      <c r="C18" s="243"/>
      <c r="D18" s="243"/>
      <c r="E18" s="242"/>
      <c r="F18" s="244"/>
      <c r="G18" s="245"/>
      <c r="H18" s="245"/>
      <c r="I18" s="244"/>
      <c r="J18" s="245"/>
      <c r="K18" s="246"/>
      <c r="L18" s="246"/>
      <c r="M18" s="246"/>
      <c r="N18" s="246"/>
      <c r="O18" s="246"/>
      <c r="P18" s="246"/>
      <c r="Q18" s="246"/>
      <c r="R18" s="246"/>
    </row>
    <row r="19" spans="1:18" s="247" customFormat="1" ht="12.75">
      <c r="A19" s="241">
        <v>2</v>
      </c>
      <c r="B19" s="248"/>
      <c r="C19" s="248"/>
      <c r="D19" s="248"/>
      <c r="E19" s="249" t="s">
        <v>1277</v>
      </c>
      <c r="F19" s="250"/>
      <c r="G19" s="251"/>
      <c r="H19" s="251"/>
      <c r="I19" s="252"/>
      <c r="J19" s="251"/>
      <c r="K19" s="253"/>
      <c r="L19" s="254"/>
      <c r="M19" s="251"/>
      <c r="N19" s="251"/>
      <c r="O19" s="251"/>
      <c r="P19" s="251"/>
      <c r="Q19" s="251"/>
      <c r="R19" s="251"/>
    </row>
    <row r="20" spans="1:18" s="268" customFormat="1" ht="38.25">
      <c r="A20" s="241">
        <v>3</v>
      </c>
      <c r="B20" s="255">
        <v>1466</v>
      </c>
      <c r="C20" s="256" t="s">
        <v>1278</v>
      </c>
      <c r="D20" s="256"/>
      <c r="E20" s="257" t="s">
        <v>1279</v>
      </c>
      <c r="F20" s="258" t="s">
        <v>1280</v>
      </c>
      <c r="G20" s="259" t="str">
        <f aca="true" t="shared" si="0" ref="G20:G51">HYPERLINK("http://www.gardenbulbs.ru/images/summer_CL/Tulip/"&amp;C20&amp;".jpg","фото")</f>
        <v>фото</v>
      </c>
      <c r="H20" s="137">
        <f aca="true" t="shared" si="1" ref="H20:H51">IF(D20&gt;0,HYPERLINK("http://www.gardenbulbs.ru/images/summer_CL/Tulip/"&amp;D20&amp;".jpg","фото2"),"")</f>
      </c>
      <c r="I20" s="260" t="s">
        <v>1281</v>
      </c>
      <c r="J20" s="137" t="s">
        <v>1282</v>
      </c>
      <c r="K20" s="261" t="s">
        <v>1283</v>
      </c>
      <c r="L20" s="262">
        <v>7</v>
      </c>
      <c r="M20" s="263">
        <v>165.1</v>
      </c>
      <c r="N20" s="264"/>
      <c r="O20" s="265">
        <f aca="true" t="shared" si="2" ref="O20:O51">IF(ISERROR(M20*N20),0,M20*N20)</f>
        <v>0</v>
      </c>
      <c r="P20" s="266" t="s">
        <v>1284</v>
      </c>
      <c r="Q20" s="137" t="s">
        <v>1285</v>
      </c>
      <c r="R20" s="267">
        <v>23.585714285714285</v>
      </c>
    </row>
    <row r="21" spans="1:18" s="268" customFormat="1" ht="51">
      <c r="A21" s="241">
        <v>46</v>
      </c>
      <c r="B21" s="255">
        <v>3306</v>
      </c>
      <c r="C21" s="256" t="s">
        <v>1286</v>
      </c>
      <c r="D21" s="256"/>
      <c r="E21" s="257" t="s">
        <v>1279</v>
      </c>
      <c r="F21" s="258" t="s">
        <v>1287</v>
      </c>
      <c r="G21" s="259" t="str">
        <f t="shared" si="0"/>
        <v>фото</v>
      </c>
      <c r="H21" s="137">
        <f t="shared" si="1"/>
      </c>
      <c r="I21" s="260" t="s">
        <v>1288</v>
      </c>
      <c r="J21" s="137" t="s">
        <v>1282</v>
      </c>
      <c r="K21" s="261" t="s">
        <v>1289</v>
      </c>
      <c r="L21" s="262">
        <v>7</v>
      </c>
      <c r="M21" s="263">
        <v>403</v>
      </c>
      <c r="N21" s="264"/>
      <c r="O21" s="265">
        <f t="shared" si="2"/>
        <v>0</v>
      </c>
      <c r="P21" s="266">
        <v>4607109951897</v>
      </c>
      <c r="Q21" s="137"/>
      <c r="R21" s="267">
        <v>57.57142857142857</v>
      </c>
    </row>
    <row r="22" spans="1:18" s="112" customFormat="1" ht="25.5">
      <c r="A22" s="241">
        <v>7</v>
      </c>
      <c r="B22" s="255">
        <v>2452</v>
      </c>
      <c r="C22" s="256" t="s">
        <v>1290</v>
      </c>
      <c r="D22" s="256"/>
      <c r="E22" s="257" t="s">
        <v>1279</v>
      </c>
      <c r="F22" s="258" t="s">
        <v>1291</v>
      </c>
      <c r="G22" s="259" t="str">
        <f t="shared" si="0"/>
        <v>фото</v>
      </c>
      <c r="H22" s="137">
        <f t="shared" si="1"/>
      </c>
      <c r="I22" s="260" t="s">
        <v>1292</v>
      </c>
      <c r="J22" s="137" t="s">
        <v>1293</v>
      </c>
      <c r="K22" s="269" t="s">
        <v>1294</v>
      </c>
      <c r="L22" s="262">
        <v>10</v>
      </c>
      <c r="M22" s="263">
        <v>122.3</v>
      </c>
      <c r="N22" s="264"/>
      <c r="O22" s="265">
        <f t="shared" si="2"/>
        <v>0</v>
      </c>
      <c r="P22" s="266">
        <v>4607109966402</v>
      </c>
      <c r="Q22" s="137"/>
      <c r="R22" s="267">
        <v>12.23</v>
      </c>
    </row>
    <row r="23" spans="1:18" s="112" customFormat="1" ht="25.5">
      <c r="A23" s="241">
        <v>5</v>
      </c>
      <c r="B23" s="255">
        <v>1358</v>
      </c>
      <c r="C23" s="256" t="s">
        <v>1295</v>
      </c>
      <c r="D23" s="256"/>
      <c r="E23" s="257" t="s">
        <v>1279</v>
      </c>
      <c r="F23" s="258" t="s">
        <v>1296</v>
      </c>
      <c r="G23" s="259" t="str">
        <f t="shared" si="0"/>
        <v>фото</v>
      </c>
      <c r="H23" s="137">
        <f t="shared" si="1"/>
      </c>
      <c r="I23" s="270" t="s">
        <v>1297</v>
      </c>
      <c r="J23" s="137" t="s">
        <v>1282</v>
      </c>
      <c r="K23" s="269" t="s">
        <v>1294</v>
      </c>
      <c r="L23" s="262">
        <v>10</v>
      </c>
      <c r="M23" s="263">
        <v>178.9</v>
      </c>
      <c r="N23" s="264"/>
      <c r="O23" s="265">
        <f t="shared" si="2"/>
        <v>0</v>
      </c>
      <c r="P23" s="266">
        <v>4607109962671</v>
      </c>
      <c r="Q23" s="137"/>
      <c r="R23" s="267">
        <v>17.89</v>
      </c>
    </row>
    <row r="24" spans="1:18" s="268" customFormat="1" ht="38.25">
      <c r="A24" s="241">
        <v>6</v>
      </c>
      <c r="B24" s="255">
        <v>822</v>
      </c>
      <c r="C24" s="256" t="s">
        <v>1298</v>
      </c>
      <c r="D24" s="256"/>
      <c r="E24" s="257" t="s">
        <v>1279</v>
      </c>
      <c r="F24" s="258" t="s">
        <v>1299</v>
      </c>
      <c r="G24" s="259" t="str">
        <f t="shared" si="0"/>
        <v>фото</v>
      </c>
      <c r="H24" s="137">
        <f t="shared" si="1"/>
      </c>
      <c r="I24" s="260" t="s">
        <v>1300</v>
      </c>
      <c r="J24" s="137" t="s">
        <v>1282</v>
      </c>
      <c r="K24" s="269" t="s">
        <v>1283</v>
      </c>
      <c r="L24" s="262">
        <v>7</v>
      </c>
      <c r="M24" s="263">
        <v>143.1</v>
      </c>
      <c r="N24" s="264"/>
      <c r="O24" s="265">
        <f t="shared" si="2"/>
        <v>0</v>
      </c>
      <c r="P24" s="266">
        <v>4607109969847</v>
      </c>
      <c r="Q24" s="137" t="s">
        <v>80</v>
      </c>
      <c r="R24" s="267">
        <v>20.442857142857143</v>
      </c>
    </row>
    <row r="25" spans="1:18" s="268" customFormat="1" ht="37.5" customHeight="1">
      <c r="A25" s="241">
        <v>8</v>
      </c>
      <c r="B25" s="255">
        <v>196</v>
      </c>
      <c r="C25" s="256" t="s">
        <v>1301</v>
      </c>
      <c r="D25" s="256"/>
      <c r="E25" s="257" t="s">
        <v>1279</v>
      </c>
      <c r="F25" s="258" t="s">
        <v>1302</v>
      </c>
      <c r="G25" s="259" t="str">
        <f t="shared" si="0"/>
        <v>фото</v>
      </c>
      <c r="H25" s="137">
        <f t="shared" si="1"/>
      </c>
      <c r="I25" s="260" t="s">
        <v>1303</v>
      </c>
      <c r="J25" s="137" t="s">
        <v>1282</v>
      </c>
      <c r="K25" s="269" t="s">
        <v>1294</v>
      </c>
      <c r="L25" s="271">
        <v>10</v>
      </c>
      <c r="M25" s="263">
        <v>201.6</v>
      </c>
      <c r="N25" s="264"/>
      <c r="O25" s="265">
        <f t="shared" si="2"/>
        <v>0</v>
      </c>
      <c r="P25" s="266">
        <v>4607109960387</v>
      </c>
      <c r="Q25" s="137" t="s">
        <v>80</v>
      </c>
      <c r="R25" s="267">
        <v>20.16</v>
      </c>
    </row>
    <row r="26" spans="1:18" s="112" customFormat="1" ht="25.5">
      <c r="A26" s="241">
        <v>10</v>
      </c>
      <c r="B26" s="255">
        <v>35</v>
      </c>
      <c r="C26" s="272" t="s">
        <v>1304</v>
      </c>
      <c r="D26" s="272"/>
      <c r="E26" s="273" t="s">
        <v>1279</v>
      </c>
      <c r="F26" s="274" t="s">
        <v>1305</v>
      </c>
      <c r="G26" s="259" t="str">
        <f t="shared" si="0"/>
        <v>фото</v>
      </c>
      <c r="H26" s="137">
        <f t="shared" si="1"/>
      </c>
      <c r="I26" s="260" t="s">
        <v>1306</v>
      </c>
      <c r="J26" s="275" t="s">
        <v>1282</v>
      </c>
      <c r="K26" s="261" t="s">
        <v>1294</v>
      </c>
      <c r="L26" s="271">
        <v>10</v>
      </c>
      <c r="M26" s="263">
        <v>220.5</v>
      </c>
      <c r="N26" s="264"/>
      <c r="O26" s="265">
        <f t="shared" si="2"/>
        <v>0</v>
      </c>
      <c r="P26" s="266" t="s">
        <v>1307</v>
      </c>
      <c r="Q26" s="137"/>
      <c r="R26" s="267">
        <v>22.05</v>
      </c>
    </row>
    <row r="27" spans="1:18" s="112" customFormat="1" ht="15.75">
      <c r="A27" s="241">
        <v>9</v>
      </c>
      <c r="B27" s="255">
        <v>1356</v>
      </c>
      <c r="C27" s="256" t="s">
        <v>1308</v>
      </c>
      <c r="D27" s="256"/>
      <c r="E27" s="273" t="s">
        <v>1279</v>
      </c>
      <c r="F27" s="258" t="s">
        <v>1309</v>
      </c>
      <c r="G27" s="259" t="str">
        <f t="shared" si="0"/>
        <v>фото</v>
      </c>
      <c r="H27" s="137">
        <f t="shared" si="1"/>
      </c>
      <c r="I27" s="276" t="s">
        <v>1310</v>
      </c>
      <c r="J27" s="137" t="s">
        <v>1311</v>
      </c>
      <c r="K27" s="261" t="s">
        <v>1294</v>
      </c>
      <c r="L27" s="271">
        <v>10</v>
      </c>
      <c r="M27" s="263">
        <v>122.3</v>
      </c>
      <c r="N27" s="264"/>
      <c r="O27" s="265">
        <f t="shared" si="2"/>
        <v>0</v>
      </c>
      <c r="P27" s="266">
        <v>4607109962732</v>
      </c>
      <c r="Q27" s="137"/>
      <c r="R27" s="267">
        <v>12.23</v>
      </c>
    </row>
    <row r="28" spans="1:18" s="268" customFormat="1" ht="38.25">
      <c r="A28" s="241">
        <v>12</v>
      </c>
      <c r="B28" s="255">
        <v>2454</v>
      </c>
      <c r="C28" s="256" t="s">
        <v>1312</v>
      </c>
      <c r="D28" s="256"/>
      <c r="E28" s="257" t="s">
        <v>1279</v>
      </c>
      <c r="F28" s="258" t="s">
        <v>1313</v>
      </c>
      <c r="G28" s="259" t="str">
        <f t="shared" si="0"/>
        <v>фото</v>
      </c>
      <c r="H28" s="137">
        <f t="shared" si="1"/>
      </c>
      <c r="I28" s="270" t="s">
        <v>1314</v>
      </c>
      <c r="J28" s="137" t="s">
        <v>1315</v>
      </c>
      <c r="K28" s="261" t="s">
        <v>1294</v>
      </c>
      <c r="L28" s="262">
        <v>10</v>
      </c>
      <c r="M28" s="263">
        <v>151.3</v>
      </c>
      <c r="N28" s="264"/>
      <c r="O28" s="265">
        <f t="shared" si="2"/>
        <v>0</v>
      </c>
      <c r="P28" s="266">
        <v>4607109966419</v>
      </c>
      <c r="Q28" s="137"/>
      <c r="R28" s="267">
        <v>15.13</v>
      </c>
    </row>
    <row r="29" spans="1:18" s="112" customFormat="1" ht="38.25">
      <c r="A29" s="241">
        <v>11</v>
      </c>
      <c r="B29" s="255">
        <v>6796</v>
      </c>
      <c r="C29" s="256" t="s">
        <v>1316</v>
      </c>
      <c r="D29" s="256" t="s">
        <v>1317</v>
      </c>
      <c r="E29" s="257" t="s">
        <v>1279</v>
      </c>
      <c r="F29" s="258" t="s">
        <v>1318</v>
      </c>
      <c r="G29" s="259" t="str">
        <f t="shared" si="0"/>
        <v>фото</v>
      </c>
      <c r="H29" s="137" t="str">
        <f t="shared" si="1"/>
        <v>фото2</v>
      </c>
      <c r="I29" s="277" t="s">
        <v>1319</v>
      </c>
      <c r="J29" s="137" t="s">
        <v>1282</v>
      </c>
      <c r="K29" s="269" t="s">
        <v>1294</v>
      </c>
      <c r="L29" s="262">
        <v>10</v>
      </c>
      <c r="M29" s="263">
        <v>245.7</v>
      </c>
      <c r="N29" s="264"/>
      <c r="O29" s="265">
        <f t="shared" si="2"/>
        <v>0</v>
      </c>
      <c r="P29" s="266">
        <v>4607109943120</v>
      </c>
      <c r="Q29" s="137" t="s">
        <v>111</v>
      </c>
      <c r="R29" s="267">
        <v>24.57</v>
      </c>
    </row>
    <row r="30" spans="1:18" s="112" customFormat="1" ht="38.25">
      <c r="A30" s="241">
        <v>13</v>
      </c>
      <c r="B30" s="255">
        <v>1497</v>
      </c>
      <c r="C30" s="256" t="s">
        <v>1320</v>
      </c>
      <c r="D30" s="256" t="s">
        <v>1321</v>
      </c>
      <c r="E30" s="257" t="s">
        <v>1279</v>
      </c>
      <c r="F30" s="258" t="s">
        <v>1322</v>
      </c>
      <c r="G30" s="259" t="str">
        <f t="shared" si="0"/>
        <v>фото</v>
      </c>
      <c r="H30" s="137" t="str">
        <f t="shared" si="1"/>
        <v>фото2</v>
      </c>
      <c r="I30" s="260" t="s">
        <v>1323</v>
      </c>
      <c r="J30" s="137" t="s">
        <v>1282</v>
      </c>
      <c r="K30" s="261" t="s">
        <v>1283</v>
      </c>
      <c r="L30" s="262">
        <v>7</v>
      </c>
      <c r="M30" s="263">
        <v>231.2</v>
      </c>
      <c r="N30" s="264"/>
      <c r="O30" s="265">
        <f t="shared" si="2"/>
        <v>0</v>
      </c>
      <c r="P30" s="266">
        <v>4607109961193</v>
      </c>
      <c r="Q30" s="137" t="s">
        <v>80</v>
      </c>
      <c r="R30" s="267">
        <v>33.028571428571425</v>
      </c>
    </row>
    <row r="31" spans="1:18" s="112" customFormat="1" ht="25.5">
      <c r="A31" s="241">
        <v>14</v>
      </c>
      <c r="B31" s="255">
        <v>3330</v>
      </c>
      <c r="C31" s="272" t="s">
        <v>1324</v>
      </c>
      <c r="D31" s="272"/>
      <c r="E31" s="273" t="s">
        <v>1279</v>
      </c>
      <c r="F31" s="274" t="s">
        <v>1325</v>
      </c>
      <c r="G31" s="259" t="str">
        <f t="shared" si="0"/>
        <v>фото</v>
      </c>
      <c r="H31" s="137">
        <f t="shared" si="1"/>
      </c>
      <c r="I31" s="260" t="s">
        <v>1326</v>
      </c>
      <c r="J31" s="275" t="s">
        <v>1282</v>
      </c>
      <c r="K31" s="261" t="s">
        <v>1294</v>
      </c>
      <c r="L31" s="271">
        <v>10</v>
      </c>
      <c r="M31" s="263">
        <v>172.7</v>
      </c>
      <c r="N31" s="264"/>
      <c r="O31" s="265">
        <f t="shared" si="2"/>
        <v>0</v>
      </c>
      <c r="P31" s="266">
        <v>4607109951958</v>
      </c>
      <c r="Q31" s="137"/>
      <c r="R31" s="267">
        <v>17.27</v>
      </c>
    </row>
    <row r="32" spans="1:18" s="268" customFormat="1" ht="38.25">
      <c r="A32" s="241">
        <v>15</v>
      </c>
      <c r="B32" s="255">
        <v>2939</v>
      </c>
      <c r="C32" s="256" t="s">
        <v>1327</v>
      </c>
      <c r="D32" s="256" t="s">
        <v>1328</v>
      </c>
      <c r="E32" s="257" t="s">
        <v>1279</v>
      </c>
      <c r="F32" s="258" t="s">
        <v>1329</v>
      </c>
      <c r="G32" s="259" t="str">
        <f t="shared" si="0"/>
        <v>фото</v>
      </c>
      <c r="H32" s="137" t="str">
        <f t="shared" si="1"/>
        <v>фото2</v>
      </c>
      <c r="I32" s="260" t="s">
        <v>1330</v>
      </c>
      <c r="J32" s="137" t="s">
        <v>1282</v>
      </c>
      <c r="K32" s="269" t="s">
        <v>1283</v>
      </c>
      <c r="L32" s="262">
        <v>7</v>
      </c>
      <c r="M32" s="263">
        <v>270.8</v>
      </c>
      <c r="N32" s="264"/>
      <c r="O32" s="265">
        <f t="shared" si="2"/>
        <v>0</v>
      </c>
      <c r="P32" s="266" t="s">
        <v>1331</v>
      </c>
      <c r="Q32" s="137"/>
      <c r="R32" s="267">
        <v>38.68571428571429</v>
      </c>
    </row>
    <row r="33" spans="1:18" s="268" customFormat="1" ht="38.25">
      <c r="A33" s="241">
        <v>78</v>
      </c>
      <c r="B33" s="255">
        <v>6846</v>
      </c>
      <c r="C33" s="256" t="s">
        <v>1332</v>
      </c>
      <c r="D33" s="256" t="s">
        <v>1333</v>
      </c>
      <c r="E33" s="257" t="s">
        <v>1279</v>
      </c>
      <c r="F33" s="258" t="s">
        <v>1334</v>
      </c>
      <c r="G33" s="259" t="str">
        <f t="shared" si="0"/>
        <v>фото</v>
      </c>
      <c r="H33" s="137" t="str">
        <f t="shared" si="1"/>
        <v>фото2</v>
      </c>
      <c r="I33" s="277" t="s">
        <v>1335</v>
      </c>
      <c r="J33" s="137" t="s">
        <v>1282</v>
      </c>
      <c r="K33" s="269" t="s">
        <v>1289</v>
      </c>
      <c r="L33" s="262">
        <v>7</v>
      </c>
      <c r="M33" s="263">
        <v>270.8</v>
      </c>
      <c r="N33" s="264"/>
      <c r="O33" s="265">
        <f t="shared" si="2"/>
        <v>0</v>
      </c>
      <c r="P33" s="266">
        <v>4607109943625</v>
      </c>
      <c r="Q33" s="137" t="s">
        <v>111</v>
      </c>
      <c r="R33" s="267">
        <v>38.68571428571429</v>
      </c>
    </row>
    <row r="34" spans="1:18" s="112" customFormat="1" ht="25.5">
      <c r="A34" s="241">
        <v>39</v>
      </c>
      <c r="B34" s="255">
        <v>2678</v>
      </c>
      <c r="C34" s="256" t="s">
        <v>1336</v>
      </c>
      <c r="D34" s="256"/>
      <c r="E34" s="257" t="s">
        <v>1279</v>
      </c>
      <c r="F34" s="258" t="s">
        <v>1337</v>
      </c>
      <c r="G34" s="259" t="str">
        <f t="shared" si="0"/>
        <v>фото</v>
      </c>
      <c r="H34" s="137">
        <f t="shared" si="1"/>
      </c>
      <c r="I34" s="260" t="s">
        <v>1338</v>
      </c>
      <c r="J34" s="137" t="s">
        <v>1293</v>
      </c>
      <c r="K34" s="269" t="s">
        <v>1294</v>
      </c>
      <c r="L34" s="262">
        <v>10</v>
      </c>
      <c r="M34" s="263">
        <v>220.5</v>
      </c>
      <c r="N34" s="264"/>
      <c r="O34" s="265">
        <f t="shared" si="2"/>
        <v>0</v>
      </c>
      <c r="P34" s="266">
        <v>4607109956434</v>
      </c>
      <c r="Q34" s="137"/>
      <c r="R34" s="267">
        <v>22.05</v>
      </c>
    </row>
    <row r="35" spans="1:18" s="112" customFormat="1" ht="63.75">
      <c r="A35" s="241">
        <v>40</v>
      </c>
      <c r="B35" s="255">
        <v>2658</v>
      </c>
      <c r="C35" s="256" t="s">
        <v>1339</v>
      </c>
      <c r="D35" s="256"/>
      <c r="E35" s="273" t="s">
        <v>1279</v>
      </c>
      <c r="F35" s="258" t="s">
        <v>1340</v>
      </c>
      <c r="G35" s="259" t="str">
        <f t="shared" si="0"/>
        <v>фото</v>
      </c>
      <c r="H35" s="137">
        <f t="shared" si="1"/>
      </c>
      <c r="I35" s="277" t="s">
        <v>1341</v>
      </c>
      <c r="J35" s="137" t="s">
        <v>1293</v>
      </c>
      <c r="K35" s="261" t="s">
        <v>1283</v>
      </c>
      <c r="L35" s="271">
        <v>10</v>
      </c>
      <c r="M35" s="263">
        <v>1139.3</v>
      </c>
      <c r="N35" s="264"/>
      <c r="O35" s="265">
        <f t="shared" si="2"/>
        <v>0</v>
      </c>
      <c r="P35" s="266" t="s">
        <v>1342</v>
      </c>
      <c r="Q35" s="137" t="s">
        <v>80</v>
      </c>
      <c r="R35" s="267">
        <v>113.93</v>
      </c>
    </row>
    <row r="36" spans="1:18" s="268" customFormat="1" ht="51">
      <c r="A36" s="241">
        <v>41</v>
      </c>
      <c r="B36" s="255">
        <v>7521</v>
      </c>
      <c r="C36" s="256" t="s">
        <v>1343</v>
      </c>
      <c r="D36" s="256"/>
      <c r="E36" s="257" t="s">
        <v>1279</v>
      </c>
      <c r="F36" s="258" t="s">
        <v>1344</v>
      </c>
      <c r="G36" s="259" t="str">
        <f t="shared" si="0"/>
        <v>фото</v>
      </c>
      <c r="H36" s="137">
        <f t="shared" si="1"/>
      </c>
      <c r="I36" s="260" t="s">
        <v>1345</v>
      </c>
      <c r="J36" s="137" t="s">
        <v>1346</v>
      </c>
      <c r="K36" s="269" t="s">
        <v>1289</v>
      </c>
      <c r="L36" s="262">
        <v>10</v>
      </c>
      <c r="M36" s="263">
        <v>207.9</v>
      </c>
      <c r="N36" s="264"/>
      <c r="O36" s="265">
        <f t="shared" si="2"/>
        <v>0</v>
      </c>
      <c r="P36" s="266">
        <v>4607109939710</v>
      </c>
      <c r="Q36" s="137" t="s">
        <v>80</v>
      </c>
      <c r="R36" s="267">
        <v>20.79</v>
      </c>
    </row>
    <row r="37" spans="1:18" s="268" customFormat="1" ht="38.25">
      <c r="A37" s="241">
        <v>42</v>
      </c>
      <c r="B37" s="255">
        <v>2987</v>
      </c>
      <c r="C37" s="256" t="s">
        <v>1347</v>
      </c>
      <c r="D37" s="256"/>
      <c r="E37" s="273" t="s">
        <v>1279</v>
      </c>
      <c r="F37" s="258" t="s">
        <v>1348</v>
      </c>
      <c r="G37" s="259" t="str">
        <f t="shared" si="0"/>
        <v>фото</v>
      </c>
      <c r="H37" s="137">
        <f t="shared" si="1"/>
      </c>
      <c r="I37" s="278" t="s">
        <v>1349</v>
      </c>
      <c r="J37" s="137" t="s">
        <v>1282</v>
      </c>
      <c r="K37" s="261" t="s">
        <v>1294</v>
      </c>
      <c r="L37" s="271">
        <v>10</v>
      </c>
      <c r="M37" s="263">
        <v>170.1</v>
      </c>
      <c r="N37" s="264"/>
      <c r="O37" s="265">
        <f t="shared" si="2"/>
        <v>0</v>
      </c>
      <c r="P37" s="266" t="s">
        <v>1350</v>
      </c>
      <c r="Q37" s="137"/>
      <c r="R37" s="267">
        <v>17.009999999999998</v>
      </c>
    </row>
    <row r="38" spans="1:18" s="268" customFormat="1" ht="51">
      <c r="A38" s="241">
        <v>24</v>
      </c>
      <c r="B38" s="255">
        <v>6807</v>
      </c>
      <c r="C38" s="256" t="s">
        <v>1351</v>
      </c>
      <c r="D38" s="256" t="s">
        <v>1352</v>
      </c>
      <c r="E38" s="257" t="s">
        <v>1279</v>
      </c>
      <c r="F38" s="258" t="s">
        <v>1353</v>
      </c>
      <c r="G38" s="259" t="str">
        <f t="shared" si="0"/>
        <v>фото</v>
      </c>
      <c r="H38" s="137" t="str">
        <f t="shared" si="1"/>
        <v>фото2</v>
      </c>
      <c r="I38" s="279" t="s">
        <v>1354</v>
      </c>
      <c r="J38" s="137" t="s">
        <v>1282</v>
      </c>
      <c r="K38" s="269" t="s">
        <v>1283</v>
      </c>
      <c r="L38" s="262">
        <v>5</v>
      </c>
      <c r="M38" s="263">
        <v>195.3</v>
      </c>
      <c r="N38" s="264"/>
      <c r="O38" s="265">
        <f t="shared" si="2"/>
        <v>0</v>
      </c>
      <c r="P38" s="266">
        <v>4607109943236</v>
      </c>
      <c r="Q38" s="137" t="s">
        <v>111</v>
      </c>
      <c r="R38" s="267">
        <v>39.06</v>
      </c>
    </row>
    <row r="39" spans="1:18" s="112" customFormat="1" ht="38.25">
      <c r="A39" s="241">
        <v>23</v>
      </c>
      <c r="B39" s="255">
        <v>2940</v>
      </c>
      <c r="C39" s="272" t="s">
        <v>1355</v>
      </c>
      <c r="D39" s="272"/>
      <c r="E39" s="273" t="s">
        <v>1279</v>
      </c>
      <c r="F39" s="274" t="s">
        <v>1356</v>
      </c>
      <c r="G39" s="259" t="str">
        <f t="shared" si="0"/>
        <v>фото</v>
      </c>
      <c r="H39" s="137">
        <f t="shared" si="1"/>
      </c>
      <c r="I39" s="260" t="s">
        <v>1357</v>
      </c>
      <c r="J39" s="275" t="s">
        <v>1282</v>
      </c>
      <c r="K39" s="261" t="s">
        <v>1283</v>
      </c>
      <c r="L39" s="271">
        <v>7</v>
      </c>
      <c r="M39" s="263">
        <v>292.9</v>
      </c>
      <c r="N39" s="264"/>
      <c r="O39" s="265">
        <f t="shared" si="2"/>
        <v>0</v>
      </c>
      <c r="P39" s="266" t="s">
        <v>1358</v>
      </c>
      <c r="Q39" s="137"/>
      <c r="R39" s="267">
        <v>41.84285714285714</v>
      </c>
    </row>
    <row r="40" spans="1:18" s="112" customFormat="1" ht="25.5">
      <c r="A40" s="241">
        <v>21</v>
      </c>
      <c r="B40" s="255">
        <v>6804</v>
      </c>
      <c r="C40" s="256" t="s">
        <v>1359</v>
      </c>
      <c r="D40" s="256" t="s">
        <v>1360</v>
      </c>
      <c r="E40" s="257" t="s">
        <v>1279</v>
      </c>
      <c r="F40" s="258" t="s">
        <v>1361</v>
      </c>
      <c r="G40" s="259" t="str">
        <f t="shared" si="0"/>
        <v>фото</v>
      </c>
      <c r="H40" s="137" t="str">
        <f t="shared" si="1"/>
        <v>фото2</v>
      </c>
      <c r="I40" s="279" t="s">
        <v>1362</v>
      </c>
      <c r="J40" s="137" t="s">
        <v>1282</v>
      </c>
      <c r="K40" s="269" t="s">
        <v>1294</v>
      </c>
      <c r="L40" s="262">
        <v>10</v>
      </c>
      <c r="M40" s="263">
        <v>163.8</v>
      </c>
      <c r="N40" s="264"/>
      <c r="O40" s="265">
        <f t="shared" si="2"/>
        <v>0</v>
      </c>
      <c r="P40" s="266">
        <v>4607109943205</v>
      </c>
      <c r="Q40" s="137" t="s">
        <v>111</v>
      </c>
      <c r="R40" s="267">
        <v>16.380000000000003</v>
      </c>
    </row>
    <row r="41" spans="1:18" s="280" customFormat="1" ht="51">
      <c r="A41" s="241">
        <v>25</v>
      </c>
      <c r="B41" s="255">
        <v>1528</v>
      </c>
      <c r="C41" s="256" t="s">
        <v>1363</v>
      </c>
      <c r="D41" s="256"/>
      <c r="E41" s="257" t="s">
        <v>1279</v>
      </c>
      <c r="F41" s="258" t="s">
        <v>1364</v>
      </c>
      <c r="G41" s="259" t="str">
        <f t="shared" si="0"/>
        <v>фото</v>
      </c>
      <c r="H41" s="137">
        <f t="shared" si="1"/>
      </c>
      <c r="I41" s="277" t="s">
        <v>1365</v>
      </c>
      <c r="J41" s="137" t="s">
        <v>1346</v>
      </c>
      <c r="K41" s="269" t="s">
        <v>1283</v>
      </c>
      <c r="L41" s="262">
        <v>5</v>
      </c>
      <c r="M41" s="263">
        <v>585.5</v>
      </c>
      <c r="N41" s="264"/>
      <c r="O41" s="265">
        <f t="shared" si="2"/>
        <v>0</v>
      </c>
      <c r="P41" s="266">
        <v>4607109964552</v>
      </c>
      <c r="Q41" s="137" t="s">
        <v>80</v>
      </c>
      <c r="R41" s="267">
        <v>117.1</v>
      </c>
    </row>
    <row r="42" spans="1:18" s="281" customFormat="1" ht="38.25">
      <c r="A42" s="241">
        <v>83</v>
      </c>
      <c r="B42" s="255">
        <v>2470</v>
      </c>
      <c r="C42" s="256" t="s">
        <v>1366</v>
      </c>
      <c r="D42" s="256"/>
      <c r="E42" s="257" t="s">
        <v>1279</v>
      </c>
      <c r="F42" s="258" t="s">
        <v>1367</v>
      </c>
      <c r="G42" s="259" t="str">
        <f t="shared" si="0"/>
        <v>фото</v>
      </c>
      <c r="H42" s="137">
        <f t="shared" si="1"/>
      </c>
      <c r="I42" s="260" t="s">
        <v>1368</v>
      </c>
      <c r="J42" s="137" t="s">
        <v>1369</v>
      </c>
      <c r="K42" s="269" t="s">
        <v>1283</v>
      </c>
      <c r="L42" s="262">
        <v>10</v>
      </c>
      <c r="M42" s="263">
        <v>298.5</v>
      </c>
      <c r="N42" s="264"/>
      <c r="O42" s="265">
        <f t="shared" si="2"/>
        <v>0</v>
      </c>
      <c r="P42" s="266">
        <v>4607109966471</v>
      </c>
      <c r="Q42" s="137"/>
      <c r="R42" s="267">
        <v>29.85</v>
      </c>
    </row>
    <row r="43" spans="1:18" s="281" customFormat="1" ht="15.75">
      <c r="A43" s="241">
        <v>80</v>
      </c>
      <c r="B43" s="255">
        <v>1357</v>
      </c>
      <c r="C43" s="256" t="s">
        <v>1370</v>
      </c>
      <c r="D43" s="256"/>
      <c r="E43" s="257" t="s">
        <v>1279</v>
      </c>
      <c r="F43" s="258" t="s">
        <v>1371</v>
      </c>
      <c r="G43" s="259" t="str">
        <f t="shared" si="0"/>
        <v>фото</v>
      </c>
      <c r="H43" s="137">
        <f t="shared" si="1"/>
      </c>
      <c r="I43" s="276" t="s">
        <v>1372</v>
      </c>
      <c r="J43" s="137" t="s">
        <v>1369</v>
      </c>
      <c r="K43" s="269" t="s">
        <v>1373</v>
      </c>
      <c r="L43" s="262">
        <v>10</v>
      </c>
      <c r="M43" s="263">
        <v>151.3</v>
      </c>
      <c r="N43" s="264"/>
      <c r="O43" s="265">
        <f t="shared" si="2"/>
        <v>0</v>
      </c>
      <c r="P43" s="266">
        <v>4607109963494</v>
      </c>
      <c r="Q43" s="137"/>
      <c r="R43" s="267">
        <v>15.13</v>
      </c>
    </row>
    <row r="44" spans="1:18" s="280" customFormat="1" ht="15.75">
      <c r="A44" s="241">
        <v>48</v>
      </c>
      <c r="B44" s="255">
        <v>3378</v>
      </c>
      <c r="C44" s="256" t="s">
        <v>1374</v>
      </c>
      <c r="D44" s="256"/>
      <c r="E44" s="257" t="s">
        <v>1279</v>
      </c>
      <c r="F44" s="258" t="s">
        <v>1375</v>
      </c>
      <c r="G44" s="259" t="str">
        <f t="shared" si="0"/>
        <v>фото</v>
      </c>
      <c r="H44" s="137">
        <f t="shared" si="1"/>
      </c>
      <c r="I44" s="260" t="s">
        <v>1376</v>
      </c>
      <c r="J44" s="137" t="s">
        <v>1282</v>
      </c>
      <c r="K44" s="269" t="s">
        <v>1294</v>
      </c>
      <c r="L44" s="262">
        <v>10</v>
      </c>
      <c r="M44" s="263">
        <v>170.1</v>
      </c>
      <c r="N44" s="264"/>
      <c r="O44" s="265">
        <f t="shared" si="2"/>
        <v>0</v>
      </c>
      <c r="P44" s="266">
        <v>4607109951880</v>
      </c>
      <c r="Q44" s="137"/>
      <c r="R44" s="267">
        <v>17.009999999999998</v>
      </c>
    </row>
    <row r="45" spans="1:18" s="280" customFormat="1" ht="38.25">
      <c r="A45" s="241">
        <v>17</v>
      </c>
      <c r="B45" s="255">
        <v>3081</v>
      </c>
      <c r="C45" s="256" t="s">
        <v>1377</v>
      </c>
      <c r="D45" s="256"/>
      <c r="E45" s="257" t="s">
        <v>1279</v>
      </c>
      <c r="F45" s="258" t="s">
        <v>1378</v>
      </c>
      <c r="G45" s="259" t="str">
        <f t="shared" si="0"/>
        <v>фото</v>
      </c>
      <c r="H45" s="137">
        <f t="shared" si="1"/>
      </c>
      <c r="I45" s="260" t="s">
        <v>1379</v>
      </c>
      <c r="J45" s="137" t="s">
        <v>1282</v>
      </c>
      <c r="K45" s="261" t="s">
        <v>1283</v>
      </c>
      <c r="L45" s="262">
        <v>7</v>
      </c>
      <c r="M45" s="263">
        <v>275.2</v>
      </c>
      <c r="N45" s="264"/>
      <c r="O45" s="265">
        <f t="shared" si="2"/>
        <v>0</v>
      </c>
      <c r="P45" s="266">
        <v>4607109959596</v>
      </c>
      <c r="Q45" s="137" t="s">
        <v>80</v>
      </c>
      <c r="R45" s="267">
        <v>39.31428571428571</v>
      </c>
    </row>
    <row r="46" spans="1:18" s="280" customFormat="1" ht="25.5">
      <c r="A46" s="241">
        <v>19</v>
      </c>
      <c r="B46" s="255">
        <v>6802</v>
      </c>
      <c r="C46" s="272" t="s">
        <v>1380</v>
      </c>
      <c r="D46" s="272"/>
      <c r="E46" s="273" t="s">
        <v>1279</v>
      </c>
      <c r="F46" s="274" t="s">
        <v>1381</v>
      </c>
      <c r="G46" s="259" t="str">
        <f t="shared" si="0"/>
        <v>фото</v>
      </c>
      <c r="H46" s="137">
        <f t="shared" si="1"/>
      </c>
      <c r="I46" s="277" t="s">
        <v>1382</v>
      </c>
      <c r="J46" s="275" t="s">
        <v>1282</v>
      </c>
      <c r="K46" s="261" t="s">
        <v>1283</v>
      </c>
      <c r="L46" s="271">
        <v>10</v>
      </c>
      <c r="M46" s="263">
        <v>207.9</v>
      </c>
      <c r="N46" s="264"/>
      <c r="O46" s="265">
        <f t="shared" si="2"/>
        <v>0</v>
      </c>
      <c r="P46" s="266">
        <v>4607109943182</v>
      </c>
      <c r="Q46" s="137" t="s">
        <v>111</v>
      </c>
      <c r="R46" s="267">
        <v>20.79</v>
      </c>
    </row>
    <row r="47" spans="1:18" s="280" customFormat="1" ht="25.5">
      <c r="A47" s="241">
        <v>68</v>
      </c>
      <c r="B47" s="255">
        <v>2683</v>
      </c>
      <c r="C47" s="256" t="s">
        <v>1383</v>
      </c>
      <c r="D47" s="256"/>
      <c r="E47" s="257" t="s">
        <v>1279</v>
      </c>
      <c r="F47" s="258" t="s">
        <v>1384</v>
      </c>
      <c r="G47" s="259" t="str">
        <f t="shared" si="0"/>
        <v>фото</v>
      </c>
      <c r="H47" s="137">
        <f t="shared" si="1"/>
      </c>
      <c r="I47" s="260" t="s">
        <v>1385</v>
      </c>
      <c r="J47" s="137" t="s">
        <v>1282</v>
      </c>
      <c r="K47" s="269" t="s">
        <v>1294</v>
      </c>
      <c r="L47" s="262">
        <v>10</v>
      </c>
      <c r="M47" s="263">
        <v>201.6</v>
      </c>
      <c r="N47" s="264"/>
      <c r="O47" s="265">
        <f t="shared" si="2"/>
        <v>0</v>
      </c>
      <c r="P47" s="266">
        <v>4607109956533</v>
      </c>
      <c r="Q47" s="137"/>
      <c r="R47" s="267">
        <v>20.16</v>
      </c>
    </row>
    <row r="48" spans="1:18" s="281" customFormat="1" ht="38.25">
      <c r="A48" s="241">
        <v>18</v>
      </c>
      <c r="B48" s="255">
        <v>3382</v>
      </c>
      <c r="C48" s="256" t="s">
        <v>1386</v>
      </c>
      <c r="D48" s="256"/>
      <c r="E48" s="257" t="s">
        <v>1279</v>
      </c>
      <c r="F48" s="258" t="s">
        <v>1387</v>
      </c>
      <c r="G48" s="259" t="str">
        <f t="shared" si="0"/>
        <v>фото</v>
      </c>
      <c r="H48" s="137">
        <f t="shared" si="1"/>
      </c>
      <c r="I48" s="260" t="s">
        <v>1388</v>
      </c>
      <c r="J48" s="137" t="s">
        <v>1282</v>
      </c>
      <c r="K48" s="269" t="s">
        <v>1294</v>
      </c>
      <c r="L48" s="262">
        <v>10</v>
      </c>
      <c r="M48" s="263">
        <v>182.7</v>
      </c>
      <c r="N48" s="264"/>
      <c r="O48" s="265">
        <f t="shared" si="2"/>
        <v>0</v>
      </c>
      <c r="P48" s="266">
        <v>4607109951941</v>
      </c>
      <c r="Q48" s="137"/>
      <c r="R48" s="267">
        <v>18.27</v>
      </c>
    </row>
    <row r="49" spans="1:18" s="281" customFormat="1" ht="25.5">
      <c r="A49" s="241">
        <v>49</v>
      </c>
      <c r="B49" s="255">
        <v>893</v>
      </c>
      <c r="C49" s="256" t="s">
        <v>1389</v>
      </c>
      <c r="D49" s="256"/>
      <c r="E49" s="257" t="s">
        <v>1279</v>
      </c>
      <c r="F49" s="258" t="s">
        <v>1390</v>
      </c>
      <c r="G49" s="259" t="str">
        <f t="shared" si="0"/>
        <v>фото</v>
      </c>
      <c r="H49" s="137">
        <f t="shared" si="1"/>
      </c>
      <c r="I49" s="260" t="s">
        <v>1391</v>
      </c>
      <c r="J49" s="137" t="s">
        <v>1282</v>
      </c>
      <c r="K49" s="269" t="s">
        <v>1294</v>
      </c>
      <c r="L49" s="262">
        <v>10</v>
      </c>
      <c r="M49" s="263">
        <v>195.3</v>
      </c>
      <c r="N49" s="264"/>
      <c r="O49" s="265">
        <f t="shared" si="2"/>
        <v>0</v>
      </c>
      <c r="P49" s="266">
        <v>4607109956564</v>
      </c>
      <c r="Q49" s="137"/>
      <c r="R49" s="267">
        <v>19.53</v>
      </c>
    </row>
    <row r="50" spans="1:18" s="280" customFormat="1" ht="38.25">
      <c r="A50" s="241">
        <v>50</v>
      </c>
      <c r="B50" s="255">
        <v>2685</v>
      </c>
      <c r="C50" s="272" t="s">
        <v>1392</v>
      </c>
      <c r="D50" s="272" t="s">
        <v>1393</v>
      </c>
      <c r="E50" s="273" t="s">
        <v>1279</v>
      </c>
      <c r="F50" s="274" t="s">
        <v>1394</v>
      </c>
      <c r="G50" s="259" t="str">
        <f t="shared" si="0"/>
        <v>фото</v>
      </c>
      <c r="H50" s="137" t="str">
        <f t="shared" si="1"/>
        <v>фото2</v>
      </c>
      <c r="I50" s="277" t="s">
        <v>1395</v>
      </c>
      <c r="J50" s="275" t="s">
        <v>1346</v>
      </c>
      <c r="K50" s="261" t="s">
        <v>1283</v>
      </c>
      <c r="L50" s="271">
        <v>5</v>
      </c>
      <c r="M50" s="263">
        <v>292.9</v>
      </c>
      <c r="N50" s="264"/>
      <c r="O50" s="265">
        <f t="shared" si="2"/>
        <v>0</v>
      </c>
      <c r="P50" s="266">
        <v>4607109963173</v>
      </c>
      <c r="Q50" s="137"/>
      <c r="R50" s="267">
        <v>58.58</v>
      </c>
    </row>
    <row r="51" spans="1:18" s="280" customFormat="1" ht="25.5">
      <c r="A51" s="241">
        <v>52</v>
      </c>
      <c r="B51" s="255">
        <v>7524</v>
      </c>
      <c r="C51" s="256" t="s">
        <v>1396</v>
      </c>
      <c r="D51" s="256"/>
      <c r="E51" s="257" t="s">
        <v>1279</v>
      </c>
      <c r="F51" s="258" t="s">
        <v>1397</v>
      </c>
      <c r="G51" s="259" t="str">
        <f t="shared" si="0"/>
        <v>фото</v>
      </c>
      <c r="H51" s="137">
        <f t="shared" si="1"/>
      </c>
      <c r="I51" s="260" t="s">
        <v>1398</v>
      </c>
      <c r="J51" s="137" t="s">
        <v>1293</v>
      </c>
      <c r="K51" s="269" t="s">
        <v>1294</v>
      </c>
      <c r="L51" s="262">
        <v>10</v>
      </c>
      <c r="M51" s="263">
        <v>157.5</v>
      </c>
      <c r="N51" s="264"/>
      <c r="O51" s="265">
        <f t="shared" si="2"/>
        <v>0</v>
      </c>
      <c r="P51" s="266">
        <v>4607109939680</v>
      </c>
      <c r="Q51" s="137" t="s">
        <v>80</v>
      </c>
      <c r="R51" s="267">
        <v>15.75</v>
      </c>
    </row>
    <row r="52" spans="1:18" s="281" customFormat="1" ht="38.25">
      <c r="A52" s="241">
        <v>53</v>
      </c>
      <c r="B52" s="255">
        <v>2482</v>
      </c>
      <c r="C52" s="256" t="s">
        <v>1399</v>
      </c>
      <c r="D52" s="256"/>
      <c r="E52" s="257" t="s">
        <v>1279</v>
      </c>
      <c r="F52" s="258" t="s">
        <v>1400</v>
      </c>
      <c r="G52" s="259" t="str">
        <f aca="true" t="shared" si="3" ref="G52:G75">HYPERLINK("http://www.gardenbulbs.ru/images/summer_CL/Tulip/"&amp;C52&amp;".jpg","фото")</f>
        <v>фото</v>
      </c>
      <c r="H52" s="137">
        <f aca="true" t="shared" si="4" ref="H52:H75">IF(D52&gt;0,HYPERLINK("http://www.gardenbulbs.ru/images/summer_CL/Tulip/"&amp;D52&amp;".jpg","фото2"),"")</f>
      </c>
      <c r="I52" s="260" t="s">
        <v>1401</v>
      </c>
      <c r="J52" s="137" t="s">
        <v>1293</v>
      </c>
      <c r="K52" s="269" t="s">
        <v>1294</v>
      </c>
      <c r="L52" s="262">
        <v>10</v>
      </c>
      <c r="M52" s="263">
        <v>233.1</v>
      </c>
      <c r="N52" s="264"/>
      <c r="O52" s="265">
        <f aca="true" t="shared" si="5" ref="O52:O83">IF(ISERROR(M52*N52),0,M52*N52)</f>
        <v>0</v>
      </c>
      <c r="P52" s="266">
        <v>4607109966433</v>
      </c>
      <c r="Q52" s="137"/>
      <c r="R52" s="267">
        <v>23.31</v>
      </c>
    </row>
    <row r="53" spans="1:18" s="280" customFormat="1" ht="38.25">
      <c r="A53" s="241">
        <v>54</v>
      </c>
      <c r="B53" s="255">
        <v>2686</v>
      </c>
      <c r="C53" s="256" t="s">
        <v>1402</v>
      </c>
      <c r="D53" s="256"/>
      <c r="E53" s="257" t="s">
        <v>1279</v>
      </c>
      <c r="F53" s="258" t="s">
        <v>1403</v>
      </c>
      <c r="G53" s="259" t="str">
        <f t="shared" si="3"/>
        <v>фото</v>
      </c>
      <c r="H53" s="137">
        <f t="shared" si="4"/>
      </c>
      <c r="I53" s="260" t="s">
        <v>1404</v>
      </c>
      <c r="J53" s="137" t="s">
        <v>1293</v>
      </c>
      <c r="K53" s="269" t="s">
        <v>1294</v>
      </c>
      <c r="L53" s="262">
        <v>10</v>
      </c>
      <c r="M53" s="263">
        <v>182.7</v>
      </c>
      <c r="N53" s="264"/>
      <c r="O53" s="265">
        <f t="shared" si="5"/>
        <v>0</v>
      </c>
      <c r="P53" s="266">
        <v>4607109956588</v>
      </c>
      <c r="Q53" s="137"/>
      <c r="R53" s="267">
        <v>18.27</v>
      </c>
    </row>
    <row r="54" spans="1:18" s="281" customFormat="1" ht="25.5">
      <c r="A54" s="241">
        <v>55</v>
      </c>
      <c r="B54" s="255">
        <v>1362</v>
      </c>
      <c r="C54" s="256" t="s">
        <v>1405</v>
      </c>
      <c r="D54" s="256"/>
      <c r="E54" s="257" t="s">
        <v>1279</v>
      </c>
      <c r="F54" s="258" t="s">
        <v>1406</v>
      </c>
      <c r="G54" s="259" t="str">
        <f t="shared" si="3"/>
        <v>фото</v>
      </c>
      <c r="H54" s="137">
        <f t="shared" si="4"/>
      </c>
      <c r="I54" s="260" t="s">
        <v>1407</v>
      </c>
      <c r="J54" s="137" t="s">
        <v>1293</v>
      </c>
      <c r="K54" s="269" t="s">
        <v>1294</v>
      </c>
      <c r="L54" s="262">
        <v>10</v>
      </c>
      <c r="M54" s="263">
        <v>145</v>
      </c>
      <c r="N54" s="264"/>
      <c r="O54" s="265">
        <f t="shared" si="5"/>
        <v>0</v>
      </c>
      <c r="P54" s="266">
        <v>4607109966440</v>
      </c>
      <c r="Q54" s="137"/>
      <c r="R54" s="267">
        <v>14.5</v>
      </c>
    </row>
    <row r="55" spans="1:18" s="280" customFormat="1" ht="25.5">
      <c r="A55" s="241">
        <v>56</v>
      </c>
      <c r="B55" s="255">
        <v>3401</v>
      </c>
      <c r="C55" s="256" t="s">
        <v>1408</v>
      </c>
      <c r="D55" s="256"/>
      <c r="E55" s="257" t="s">
        <v>1279</v>
      </c>
      <c r="F55" s="258" t="s">
        <v>1409</v>
      </c>
      <c r="G55" s="259" t="str">
        <f t="shared" si="3"/>
        <v>фото</v>
      </c>
      <c r="H55" s="137">
        <f t="shared" si="4"/>
      </c>
      <c r="I55" s="260" t="s">
        <v>1410</v>
      </c>
      <c r="J55" s="137" t="s">
        <v>1282</v>
      </c>
      <c r="K55" s="269" t="s">
        <v>1283</v>
      </c>
      <c r="L55" s="262">
        <v>7</v>
      </c>
      <c r="M55" s="263">
        <v>213.6</v>
      </c>
      <c r="N55" s="264"/>
      <c r="O55" s="265">
        <f t="shared" si="5"/>
        <v>0</v>
      </c>
      <c r="P55" s="266">
        <v>4607109951873</v>
      </c>
      <c r="Q55" s="137"/>
      <c r="R55" s="267">
        <v>30.514285714285712</v>
      </c>
    </row>
    <row r="56" spans="1:18" s="280" customFormat="1" ht="25.5">
      <c r="A56" s="241">
        <v>57</v>
      </c>
      <c r="B56" s="255">
        <v>2988</v>
      </c>
      <c r="C56" s="256" t="s">
        <v>1411</v>
      </c>
      <c r="D56" s="256"/>
      <c r="E56" s="257" t="s">
        <v>1279</v>
      </c>
      <c r="F56" s="258" t="s">
        <v>1412</v>
      </c>
      <c r="G56" s="259" t="str">
        <f t="shared" si="3"/>
        <v>фото</v>
      </c>
      <c r="H56" s="137">
        <f t="shared" si="4"/>
      </c>
      <c r="I56" s="260" t="s">
        <v>1413</v>
      </c>
      <c r="J56" s="137" t="s">
        <v>1293</v>
      </c>
      <c r="K56" s="269" t="s">
        <v>1294</v>
      </c>
      <c r="L56" s="262">
        <v>10</v>
      </c>
      <c r="M56" s="263">
        <v>157.5</v>
      </c>
      <c r="N56" s="264"/>
      <c r="O56" s="265">
        <f t="shared" si="5"/>
        <v>0</v>
      </c>
      <c r="P56" s="266" t="s">
        <v>1414</v>
      </c>
      <c r="Q56" s="137"/>
      <c r="R56" s="267">
        <v>15.75</v>
      </c>
    </row>
    <row r="57" spans="1:18" s="281" customFormat="1" ht="38.25">
      <c r="A57" s="241">
        <v>59</v>
      </c>
      <c r="B57" s="255">
        <v>7526</v>
      </c>
      <c r="C57" s="256" t="s">
        <v>1415</v>
      </c>
      <c r="D57" s="256"/>
      <c r="E57" s="257" t="s">
        <v>1279</v>
      </c>
      <c r="F57" s="258" t="s">
        <v>1416</v>
      </c>
      <c r="G57" s="259" t="str">
        <f t="shared" si="3"/>
        <v>фото</v>
      </c>
      <c r="H57" s="137">
        <f t="shared" si="4"/>
      </c>
      <c r="I57" s="260" t="s">
        <v>1417</v>
      </c>
      <c r="J57" s="137" t="s">
        <v>1346</v>
      </c>
      <c r="K57" s="269" t="s">
        <v>1294</v>
      </c>
      <c r="L57" s="262">
        <v>10</v>
      </c>
      <c r="M57" s="263">
        <v>151.3</v>
      </c>
      <c r="N57" s="264"/>
      <c r="O57" s="265">
        <f t="shared" si="5"/>
        <v>0</v>
      </c>
      <c r="P57" s="266">
        <v>4607109939666</v>
      </c>
      <c r="Q57" s="137" t="s">
        <v>80</v>
      </c>
      <c r="R57" s="267">
        <v>15.13</v>
      </c>
    </row>
    <row r="58" spans="1:18" s="280" customFormat="1" ht="25.5">
      <c r="A58" s="241">
        <v>60</v>
      </c>
      <c r="B58" s="255">
        <v>2489</v>
      </c>
      <c r="C58" s="256" t="s">
        <v>1418</v>
      </c>
      <c r="D58" s="256"/>
      <c r="E58" s="257" t="s">
        <v>1279</v>
      </c>
      <c r="F58" s="258" t="s">
        <v>1419</v>
      </c>
      <c r="G58" s="259" t="str">
        <f t="shared" si="3"/>
        <v>фото</v>
      </c>
      <c r="H58" s="137">
        <f t="shared" si="4"/>
      </c>
      <c r="I58" s="260" t="s">
        <v>1420</v>
      </c>
      <c r="J58" s="137" t="s">
        <v>1293</v>
      </c>
      <c r="K58" s="269" t="s">
        <v>1294</v>
      </c>
      <c r="L58" s="262">
        <v>10</v>
      </c>
      <c r="M58" s="263">
        <v>126.1</v>
      </c>
      <c r="N58" s="264"/>
      <c r="O58" s="265">
        <f t="shared" si="5"/>
        <v>0</v>
      </c>
      <c r="P58" s="266">
        <v>4607109966457</v>
      </c>
      <c r="Q58" s="137"/>
      <c r="R58" s="267">
        <v>12.61</v>
      </c>
    </row>
    <row r="59" spans="1:18" s="280" customFormat="1" ht="51">
      <c r="A59" s="241">
        <v>67</v>
      </c>
      <c r="B59" s="255">
        <v>36</v>
      </c>
      <c r="C59" s="256" t="s">
        <v>1421</v>
      </c>
      <c r="D59" s="256" t="s">
        <v>1422</v>
      </c>
      <c r="E59" s="257" t="s">
        <v>1279</v>
      </c>
      <c r="F59" s="258" t="s">
        <v>1423</v>
      </c>
      <c r="G59" s="259" t="str">
        <f t="shared" si="3"/>
        <v>фото</v>
      </c>
      <c r="H59" s="137" t="str">
        <f t="shared" si="4"/>
        <v>фото2</v>
      </c>
      <c r="I59" s="260" t="s">
        <v>1424</v>
      </c>
      <c r="J59" s="137" t="s">
        <v>1293</v>
      </c>
      <c r="K59" s="269" t="s">
        <v>1283</v>
      </c>
      <c r="L59" s="262">
        <v>7</v>
      </c>
      <c r="M59" s="263">
        <v>270.8</v>
      </c>
      <c r="N59" s="264"/>
      <c r="O59" s="265">
        <f t="shared" si="5"/>
        <v>0</v>
      </c>
      <c r="P59" s="266" t="s">
        <v>1425</v>
      </c>
      <c r="Q59" s="137"/>
      <c r="R59" s="267">
        <v>38.68571428571429</v>
      </c>
    </row>
    <row r="60" spans="1:18" s="280" customFormat="1" ht="63.75">
      <c r="A60" s="241">
        <v>71</v>
      </c>
      <c r="B60" s="255">
        <v>7532</v>
      </c>
      <c r="C60" s="256" t="s">
        <v>1426</v>
      </c>
      <c r="D60" s="256"/>
      <c r="E60" s="257" t="s">
        <v>1279</v>
      </c>
      <c r="F60" s="258" t="s">
        <v>1427</v>
      </c>
      <c r="G60" s="259" t="str">
        <f t="shared" si="3"/>
        <v>фото</v>
      </c>
      <c r="H60" s="137">
        <f t="shared" si="4"/>
      </c>
      <c r="I60" s="260" t="s">
        <v>1428</v>
      </c>
      <c r="J60" s="137" t="s">
        <v>1282</v>
      </c>
      <c r="K60" s="269" t="s">
        <v>1294</v>
      </c>
      <c r="L60" s="262">
        <v>10</v>
      </c>
      <c r="M60" s="263">
        <v>421.9</v>
      </c>
      <c r="N60" s="264"/>
      <c r="O60" s="265">
        <f t="shared" si="5"/>
        <v>0</v>
      </c>
      <c r="P60" s="266">
        <v>4607109939604</v>
      </c>
      <c r="Q60" s="137" t="s">
        <v>80</v>
      </c>
      <c r="R60" s="267">
        <v>42.19</v>
      </c>
    </row>
    <row r="61" spans="1:18" s="280" customFormat="1" ht="25.5">
      <c r="A61" s="241">
        <v>69</v>
      </c>
      <c r="B61" s="255">
        <v>6837</v>
      </c>
      <c r="C61" s="256" t="s">
        <v>1429</v>
      </c>
      <c r="D61" s="256" t="s">
        <v>1430</v>
      </c>
      <c r="E61" s="257" t="s">
        <v>1279</v>
      </c>
      <c r="F61" s="258" t="s">
        <v>1431</v>
      </c>
      <c r="G61" s="259" t="str">
        <f t="shared" si="3"/>
        <v>фото</v>
      </c>
      <c r="H61" s="137" t="str">
        <f t="shared" si="4"/>
        <v>фото2</v>
      </c>
      <c r="I61" s="277" t="s">
        <v>1432</v>
      </c>
      <c r="J61" s="137" t="s">
        <v>1293</v>
      </c>
      <c r="K61" s="269" t="s">
        <v>1283</v>
      </c>
      <c r="L61" s="262">
        <v>10</v>
      </c>
      <c r="M61" s="263">
        <v>289.7</v>
      </c>
      <c r="N61" s="264"/>
      <c r="O61" s="265">
        <f t="shared" si="5"/>
        <v>0</v>
      </c>
      <c r="P61" s="266">
        <v>4607109943533</v>
      </c>
      <c r="Q61" s="137" t="s">
        <v>111</v>
      </c>
      <c r="R61" s="267">
        <v>28.97</v>
      </c>
    </row>
    <row r="62" spans="1:18" s="268" customFormat="1" ht="51">
      <c r="A62" s="241">
        <v>70</v>
      </c>
      <c r="B62" s="255">
        <v>7531</v>
      </c>
      <c r="C62" s="256" t="s">
        <v>1433</v>
      </c>
      <c r="D62" s="256"/>
      <c r="E62" s="257" t="s">
        <v>1279</v>
      </c>
      <c r="F62" s="258" t="s">
        <v>1434</v>
      </c>
      <c r="G62" s="259" t="str">
        <f t="shared" si="3"/>
        <v>фото</v>
      </c>
      <c r="H62" s="137">
        <f t="shared" si="4"/>
      </c>
      <c r="I62" s="260" t="s">
        <v>1435</v>
      </c>
      <c r="J62" s="137" t="s">
        <v>1282</v>
      </c>
      <c r="K62" s="269" t="s">
        <v>1294</v>
      </c>
      <c r="L62" s="262">
        <v>10</v>
      </c>
      <c r="M62" s="263">
        <v>201.6</v>
      </c>
      <c r="N62" s="264"/>
      <c r="O62" s="265">
        <f t="shared" si="5"/>
        <v>0</v>
      </c>
      <c r="P62" s="266">
        <v>4607109939611</v>
      </c>
      <c r="Q62" s="137" t="s">
        <v>80</v>
      </c>
      <c r="R62" s="267">
        <v>20.16</v>
      </c>
    </row>
    <row r="63" spans="1:18" s="268" customFormat="1" ht="25.5">
      <c r="A63" s="241">
        <v>72</v>
      </c>
      <c r="B63" s="255">
        <v>2494</v>
      </c>
      <c r="C63" s="256" t="s">
        <v>1436</v>
      </c>
      <c r="D63" s="256"/>
      <c r="E63" s="257" t="s">
        <v>1279</v>
      </c>
      <c r="F63" s="258" t="s">
        <v>1437</v>
      </c>
      <c r="G63" s="259" t="str">
        <f t="shared" si="3"/>
        <v>фото</v>
      </c>
      <c r="H63" s="137">
        <f t="shared" si="4"/>
      </c>
      <c r="I63" s="260" t="s">
        <v>1438</v>
      </c>
      <c r="J63" s="137" t="s">
        <v>1315</v>
      </c>
      <c r="K63" s="269" t="s">
        <v>1294</v>
      </c>
      <c r="L63" s="262">
        <v>10</v>
      </c>
      <c r="M63" s="263">
        <v>201.6</v>
      </c>
      <c r="N63" s="264"/>
      <c r="O63" s="265">
        <f t="shared" si="5"/>
        <v>0</v>
      </c>
      <c r="P63" s="266">
        <v>4607109966464</v>
      </c>
      <c r="Q63" s="137"/>
      <c r="R63" s="267">
        <v>20.16</v>
      </c>
    </row>
    <row r="64" spans="1:18" s="268" customFormat="1" ht="25.5">
      <c r="A64" s="241">
        <v>74</v>
      </c>
      <c r="B64" s="255">
        <v>37</v>
      </c>
      <c r="C64" s="256" t="s">
        <v>1439</v>
      </c>
      <c r="D64" s="256"/>
      <c r="E64" s="257" t="s">
        <v>1279</v>
      </c>
      <c r="F64" s="258" t="s">
        <v>1440</v>
      </c>
      <c r="G64" s="259" t="str">
        <f t="shared" si="3"/>
        <v>фото</v>
      </c>
      <c r="H64" s="137">
        <f t="shared" si="4"/>
      </c>
      <c r="I64" s="260" t="s">
        <v>1441</v>
      </c>
      <c r="J64" s="137" t="s">
        <v>1282</v>
      </c>
      <c r="K64" s="269" t="s">
        <v>1294</v>
      </c>
      <c r="L64" s="262">
        <v>10</v>
      </c>
      <c r="M64" s="263">
        <v>258.2</v>
      </c>
      <c r="N64" s="264"/>
      <c r="O64" s="265">
        <f t="shared" si="5"/>
        <v>0</v>
      </c>
      <c r="P64" s="266" t="s">
        <v>1442</v>
      </c>
      <c r="Q64" s="137" t="s">
        <v>1285</v>
      </c>
      <c r="R64" s="267">
        <v>25.82</v>
      </c>
    </row>
    <row r="65" spans="1:18" s="268" customFormat="1" ht="25.5">
      <c r="A65" s="241">
        <v>75</v>
      </c>
      <c r="B65" s="255">
        <v>2663</v>
      </c>
      <c r="C65" s="256" t="s">
        <v>1443</v>
      </c>
      <c r="D65" s="256"/>
      <c r="E65" s="257" t="s">
        <v>1279</v>
      </c>
      <c r="F65" s="258" t="s">
        <v>1444</v>
      </c>
      <c r="G65" s="259" t="str">
        <f t="shared" si="3"/>
        <v>фото</v>
      </c>
      <c r="H65" s="137">
        <f t="shared" si="4"/>
      </c>
      <c r="I65" s="260" t="s">
        <v>1441</v>
      </c>
      <c r="J65" s="137" t="s">
        <v>1282</v>
      </c>
      <c r="K65" s="269" t="s">
        <v>1294</v>
      </c>
      <c r="L65" s="262">
        <v>10</v>
      </c>
      <c r="M65" s="263">
        <v>258.2</v>
      </c>
      <c r="N65" s="264"/>
      <c r="O65" s="265">
        <f t="shared" si="5"/>
        <v>0</v>
      </c>
      <c r="P65" s="266" t="s">
        <v>1445</v>
      </c>
      <c r="Q65" s="137" t="s">
        <v>1285</v>
      </c>
      <c r="R65" s="267">
        <v>25.82</v>
      </c>
    </row>
    <row r="66" spans="1:18" s="247" customFormat="1" ht="15.75">
      <c r="A66" s="241">
        <v>34</v>
      </c>
      <c r="B66" s="255">
        <v>6811</v>
      </c>
      <c r="C66" s="256" t="s">
        <v>1446</v>
      </c>
      <c r="D66" s="256"/>
      <c r="E66" s="257" t="s">
        <v>1279</v>
      </c>
      <c r="F66" s="258" t="s">
        <v>1447</v>
      </c>
      <c r="G66" s="259" t="str">
        <f t="shared" si="3"/>
        <v>фото</v>
      </c>
      <c r="H66" s="137">
        <f t="shared" si="4"/>
      </c>
      <c r="I66" s="277" t="s">
        <v>1448</v>
      </c>
      <c r="J66" s="137" t="s">
        <v>1282</v>
      </c>
      <c r="K66" s="269" t="s">
        <v>1294</v>
      </c>
      <c r="L66" s="262">
        <v>10</v>
      </c>
      <c r="M66" s="263">
        <v>176.4</v>
      </c>
      <c r="N66" s="264"/>
      <c r="O66" s="265">
        <f t="shared" si="5"/>
        <v>0</v>
      </c>
      <c r="P66" s="266">
        <v>4607109943274</v>
      </c>
      <c r="Q66" s="137" t="s">
        <v>111</v>
      </c>
      <c r="R66" s="267">
        <v>17.64</v>
      </c>
    </row>
    <row r="67" spans="1:18" s="112" customFormat="1" ht="25.5">
      <c r="A67" s="241">
        <v>36</v>
      </c>
      <c r="B67" s="255">
        <v>1360</v>
      </c>
      <c r="C67" s="256" t="s">
        <v>1449</v>
      </c>
      <c r="D67" s="256"/>
      <c r="E67" s="257" t="s">
        <v>1279</v>
      </c>
      <c r="F67" s="258" t="s">
        <v>1450</v>
      </c>
      <c r="G67" s="259" t="str">
        <f t="shared" si="3"/>
        <v>фото</v>
      </c>
      <c r="H67" s="137">
        <f t="shared" si="4"/>
      </c>
      <c r="I67" s="260" t="s">
        <v>1451</v>
      </c>
      <c r="J67" s="137" t="s">
        <v>1282</v>
      </c>
      <c r="K67" s="269" t="s">
        <v>1283</v>
      </c>
      <c r="L67" s="262">
        <v>10</v>
      </c>
      <c r="M67" s="263">
        <v>132.4</v>
      </c>
      <c r="N67" s="264"/>
      <c r="O67" s="265">
        <f t="shared" si="5"/>
        <v>0</v>
      </c>
      <c r="P67" s="266">
        <v>4607109963050</v>
      </c>
      <c r="Q67" s="137"/>
      <c r="R67" s="267">
        <v>13.24</v>
      </c>
    </row>
    <row r="68" spans="1:18" s="280" customFormat="1" ht="25.5">
      <c r="A68" s="241">
        <v>45</v>
      </c>
      <c r="B68" s="255">
        <v>2816</v>
      </c>
      <c r="C68" s="256" t="s">
        <v>1452</v>
      </c>
      <c r="D68" s="256"/>
      <c r="E68" s="257" t="s">
        <v>1279</v>
      </c>
      <c r="F68" s="258" t="s">
        <v>1453</v>
      </c>
      <c r="G68" s="259" t="str">
        <f t="shared" si="3"/>
        <v>фото</v>
      </c>
      <c r="H68" s="137">
        <f t="shared" si="4"/>
      </c>
      <c r="I68" s="260" t="s">
        <v>1454</v>
      </c>
      <c r="J68" s="137" t="s">
        <v>1293</v>
      </c>
      <c r="K68" s="261" t="s">
        <v>1294</v>
      </c>
      <c r="L68" s="262">
        <v>10</v>
      </c>
      <c r="M68" s="263">
        <v>100.9</v>
      </c>
      <c r="N68" s="264"/>
      <c r="O68" s="265">
        <f t="shared" si="5"/>
        <v>0</v>
      </c>
      <c r="P68" s="266">
        <v>4607109967522</v>
      </c>
      <c r="Q68" s="137"/>
      <c r="R68" s="267">
        <v>10.09</v>
      </c>
    </row>
    <row r="69" spans="1:18" s="280" customFormat="1" ht="25.5">
      <c r="A69" s="241">
        <v>16</v>
      </c>
      <c r="B69" s="255">
        <v>1363</v>
      </c>
      <c r="C69" s="256" t="s">
        <v>1455</v>
      </c>
      <c r="D69" s="256"/>
      <c r="E69" s="257" t="s">
        <v>1279</v>
      </c>
      <c r="F69" s="258" t="s">
        <v>1456</v>
      </c>
      <c r="G69" s="259" t="str">
        <f t="shared" si="3"/>
        <v>фото</v>
      </c>
      <c r="H69" s="137">
        <f t="shared" si="4"/>
      </c>
      <c r="I69" s="260" t="s">
        <v>1457</v>
      </c>
      <c r="J69" s="137" t="s">
        <v>1346</v>
      </c>
      <c r="K69" s="269" t="s">
        <v>1294</v>
      </c>
      <c r="L69" s="262">
        <v>7</v>
      </c>
      <c r="M69" s="263">
        <v>136</v>
      </c>
      <c r="N69" s="264"/>
      <c r="O69" s="265">
        <f t="shared" si="5"/>
        <v>0</v>
      </c>
      <c r="P69" s="266">
        <v>4607109962886</v>
      </c>
      <c r="Q69" s="137"/>
      <c r="R69" s="267">
        <v>19.428571428571427</v>
      </c>
    </row>
    <row r="70" spans="1:18" s="280" customFormat="1" ht="25.5">
      <c r="A70" s="241">
        <v>30</v>
      </c>
      <c r="B70" s="255">
        <v>2509</v>
      </c>
      <c r="C70" s="282" t="s">
        <v>1458</v>
      </c>
      <c r="D70" s="282"/>
      <c r="E70" s="283" t="s">
        <v>1279</v>
      </c>
      <c r="F70" s="258" t="s">
        <v>1459</v>
      </c>
      <c r="G70" s="259" t="str">
        <f t="shared" si="3"/>
        <v>фото</v>
      </c>
      <c r="H70" s="137">
        <f t="shared" si="4"/>
      </c>
      <c r="I70" s="260" t="s">
        <v>1460</v>
      </c>
      <c r="J70" s="284" t="s">
        <v>1282</v>
      </c>
      <c r="K70" s="269" t="s">
        <v>1294</v>
      </c>
      <c r="L70" s="262">
        <v>10</v>
      </c>
      <c r="M70" s="263">
        <v>125</v>
      </c>
      <c r="N70" s="264"/>
      <c r="O70" s="265">
        <f t="shared" si="5"/>
        <v>0</v>
      </c>
      <c r="P70" s="266">
        <v>4607109966426</v>
      </c>
      <c r="Q70" s="137"/>
      <c r="R70" s="267">
        <v>12.5</v>
      </c>
    </row>
    <row r="71" spans="1:18" s="280" customFormat="1" ht="25.5">
      <c r="A71" s="241">
        <v>32</v>
      </c>
      <c r="B71" s="255">
        <v>2701</v>
      </c>
      <c r="C71" s="256" t="s">
        <v>1461</v>
      </c>
      <c r="D71" s="256"/>
      <c r="E71" s="273" t="s">
        <v>1279</v>
      </c>
      <c r="F71" s="258" t="s">
        <v>1462</v>
      </c>
      <c r="G71" s="259" t="str">
        <f t="shared" si="3"/>
        <v>фото</v>
      </c>
      <c r="H71" s="137">
        <f t="shared" si="4"/>
      </c>
      <c r="I71" s="260" t="s">
        <v>1463</v>
      </c>
      <c r="J71" s="137" t="s">
        <v>1282</v>
      </c>
      <c r="K71" s="261" t="s">
        <v>1294</v>
      </c>
      <c r="L71" s="271">
        <v>10</v>
      </c>
      <c r="M71" s="263">
        <v>138.7</v>
      </c>
      <c r="N71" s="264"/>
      <c r="O71" s="265">
        <f t="shared" si="5"/>
        <v>0</v>
      </c>
      <c r="P71" s="266">
        <v>4607109956762</v>
      </c>
      <c r="Q71" s="137"/>
      <c r="R71" s="267">
        <v>13.87</v>
      </c>
    </row>
    <row r="72" spans="1:18" s="285" customFormat="1" ht="38.25">
      <c r="A72" s="241">
        <v>31</v>
      </c>
      <c r="B72" s="255">
        <v>3476</v>
      </c>
      <c r="C72" s="256" t="s">
        <v>1464</v>
      </c>
      <c r="D72" s="256"/>
      <c r="E72" s="257" t="s">
        <v>1279</v>
      </c>
      <c r="F72" s="258" t="s">
        <v>1465</v>
      </c>
      <c r="G72" s="259" t="str">
        <f t="shared" si="3"/>
        <v>фото</v>
      </c>
      <c r="H72" s="137">
        <f t="shared" si="4"/>
      </c>
      <c r="I72" s="260" t="s">
        <v>1466</v>
      </c>
      <c r="J72" s="137" t="s">
        <v>1467</v>
      </c>
      <c r="K72" s="269" t="s">
        <v>1294</v>
      </c>
      <c r="L72" s="262">
        <v>10</v>
      </c>
      <c r="M72" s="263">
        <v>113.5</v>
      </c>
      <c r="N72" s="264"/>
      <c r="O72" s="265">
        <f t="shared" si="5"/>
        <v>0</v>
      </c>
      <c r="P72" s="266">
        <v>4607109951927</v>
      </c>
      <c r="Q72" s="137"/>
      <c r="R72" s="267">
        <v>11.35</v>
      </c>
    </row>
    <row r="73" spans="1:18" s="285" customFormat="1" ht="38.25">
      <c r="A73" s="241">
        <v>33</v>
      </c>
      <c r="B73" s="255">
        <v>7520</v>
      </c>
      <c r="C73" s="282" t="s">
        <v>1468</v>
      </c>
      <c r="D73" s="282" t="s">
        <v>1469</v>
      </c>
      <c r="E73" s="283" t="s">
        <v>1279</v>
      </c>
      <c r="F73" s="258" t="s">
        <v>1470</v>
      </c>
      <c r="G73" s="259" t="str">
        <f t="shared" si="3"/>
        <v>фото</v>
      </c>
      <c r="H73" s="137" t="str">
        <f t="shared" si="4"/>
        <v>фото2</v>
      </c>
      <c r="I73" s="260" t="s">
        <v>1471</v>
      </c>
      <c r="J73" s="284" t="s">
        <v>1282</v>
      </c>
      <c r="K73" s="269" t="s">
        <v>1283</v>
      </c>
      <c r="L73" s="262">
        <v>10</v>
      </c>
      <c r="M73" s="263">
        <v>384.1</v>
      </c>
      <c r="N73" s="264"/>
      <c r="O73" s="265">
        <f t="shared" si="5"/>
        <v>0</v>
      </c>
      <c r="P73" s="266">
        <v>4607109939727</v>
      </c>
      <c r="Q73" s="137" t="s">
        <v>80</v>
      </c>
      <c r="R73" s="267">
        <v>38.410000000000004</v>
      </c>
    </row>
    <row r="74" spans="1:18" s="112" customFormat="1" ht="25.5">
      <c r="A74" s="241">
        <v>28</v>
      </c>
      <c r="B74" s="255">
        <v>38</v>
      </c>
      <c r="C74" s="256" t="s">
        <v>1472</v>
      </c>
      <c r="D74" s="256" t="s">
        <v>1473</v>
      </c>
      <c r="E74" s="257" t="s">
        <v>1279</v>
      </c>
      <c r="F74" s="258" t="s">
        <v>1474</v>
      </c>
      <c r="G74" s="259" t="str">
        <f t="shared" si="3"/>
        <v>фото</v>
      </c>
      <c r="H74" s="137" t="str">
        <f t="shared" si="4"/>
        <v>фото2</v>
      </c>
      <c r="I74" s="260" t="s">
        <v>1475</v>
      </c>
      <c r="J74" s="137" t="s">
        <v>1282</v>
      </c>
      <c r="K74" s="269" t="s">
        <v>1294</v>
      </c>
      <c r="L74" s="262">
        <v>10</v>
      </c>
      <c r="M74" s="263">
        <v>189</v>
      </c>
      <c r="N74" s="264"/>
      <c r="O74" s="265">
        <f t="shared" si="5"/>
        <v>0</v>
      </c>
      <c r="P74" s="266" t="s">
        <v>1476</v>
      </c>
      <c r="Q74" s="137"/>
      <c r="R74" s="267">
        <v>18.9</v>
      </c>
    </row>
    <row r="75" spans="1:18" s="268" customFormat="1" ht="25.5">
      <c r="A75" s="241">
        <v>29</v>
      </c>
      <c r="B75" s="255">
        <v>6809</v>
      </c>
      <c r="C75" s="256" t="s">
        <v>1477</v>
      </c>
      <c r="D75" s="256"/>
      <c r="E75" s="257" t="s">
        <v>1279</v>
      </c>
      <c r="F75" s="258" t="s">
        <v>1478</v>
      </c>
      <c r="G75" s="259" t="str">
        <f t="shared" si="3"/>
        <v>фото</v>
      </c>
      <c r="H75" s="137">
        <f t="shared" si="4"/>
      </c>
      <c r="I75" s="279" t="s">
        <v>1479</v>
      </c>
      <c r="J75" s="137" t="s">
        <v>1282</v>
      </c>
      <c r="K75" s="269" t="s">
        <v>1294</v>
      </c>
      <c r="L75" s="262">
        <v>10</v>
      </c>
      <c r="M75" s="263">
        <v>145</v>
      </c>
      <c r="N75" s="264"/>
      <c r="O75" s="265">
        <f t="shared" si="5"/>
        <v>0</v>
      </c>
      <c r="P75" s="266">
        <v>4607109943250</v>
      </c>
      <c r="Q75" s="137" t="s">
        <v>111</v>
      </c>
      <c r="R75" s="267">
        <v>14.5</v>
      </c>
    </row>
    <row r="76" spans="1:18" s="268" customFormat="1" ht="12.75">
      <c r="A76" s="241">
        <v>84</v>
      </c>
      <c r="B76" s="248"/>
      <c r="C76" s="248"/>
      <c r="D76" s="248"/>
      <c r="E76" s="249" t="s">
        <v>1480</v>
      </c>
      <c r="F76" s="286"/>
      <c r="G76" s="251"/>
      <c r="H76" s="251"/>
      <c r="I76" s="252"/>
      <c r="J76" s="251"/>
      <c r="K76" s="253"/>
      <c r="L76" s="254"/>
      <c r="M76" s="254"/>
      <c r="N76" s="251"/>
      <c r="O76" s="251"/>
      <c r="P76" s="251"/>
      <c r="Q76" s="251"/>
      <c r="R76" s="251"/>
    </row>
    <row r="77" spans="1:18" s="112" customFormat="1" ht="15.75">
      <c r="A77" s="241">
        <v>85</v>
      </c>
      <c r="B77" s="255">
        <v>1365</v>
      </c>
      <c r="C77" s="256" t="s">
        <v>1481</v>
      </c>
      <c r="D77" s="256"/>
      <c r="E77" s="257" t="s">
        <v>1279</v>
      </c>
      <c r="F77" s="258" t="s">
        <v>1482</v>
      </c>
      <c r="G77" s="259" t="str">
        <f aca="true" t="shared" si="6" ref="G77:G110">HYPERLINK("http://www.gardenbulbs.ru/images/summer_CL/Tulip/"&amp;C77&amp;".jpg","фото")</f>
        <v>фото</v>
      </c>
      <c r="H77" s="137">
        <f aca="true" t="shared" si="7" ref="H77:H110">IF(D77&gt;0,HYPERLINK("http://www.gardenbulbs.ru/images/summer_CL/Tulip/"&amp;D77&amp;".jpg","фото2"),"")</f>
      </c>
      <c r="I77" s="260" t="s">
        <v>1483</v>
      </c>
      <c r="J77" s="137" t="s">
        <v>1484</v>
      </c>
      <c r="K77" s="269" t="s">
        <v>1294</v>
      </c>
      <c r="L77" s="262">
        <v>10</v>
      </c>
      <c r="M77" s="263">
        <v>100.9</v>
      </c>
      <c r="N77" s="264"/>
      <c r="O77" s="265">
        <f aca="true" t="shared" si="8" ref="O77:O110">IF(ISERROR(M77*N77),0,M77*N77)</f>
        <v>0</v>
      </c>
      <c r="P77" s="266">
        <v>4607109962626</v>
      </c>
      <c r="Q77" s="137"/>
      <c r="R77" s="267">
        <v>10.09</v>
      </c>
    </row>
    <row r="78" spans="1:18" s="112" customFormat="1" ht="15.75">
      <c r="A78" s="241">
        <v>86</v>
      </c>
      <c r="B78" s="255">
        <v>6792</v>
      </c>
      <c r="C78" s="256" t="s">
        <v>1485</v>
      </c>
      <c r="D78" s="256"/>
      <c r="E78" s="273" t="s">
        <v>1279</v>
      </c>
      <c r="F78" s="258" t="s">
        <v>1486</v>
      </c>
      <c r="G78" s="259" t="str">
        <f t="shared" si="6"/>
        <v>фото</v>
      </c>
      <c r="H78" s="137">
        <f t="shared" si="7"/>
      </c>
      <c r="I78" s="260" t="s">
        <v>824</v>
      </c>
      <c r="J78" s="137" t="s">
        <v>1282</v>
      </c>
      <c r="K78" s="269" t="s">
        <v>1294</v>
      </c>
      <c r="L78" s="271">
        <v>10</v>
      </c>
      <c r="M78" s="263">
        <v>176.4</v>
      </c>
      <c r="N78" s="264"/>
      <c r="O78" s="265">
        <f t="shared" si="8"/>
        <v>0</v>
      </c>
      <c r="P78" s="266">
        <v>4607109943083</v>
      </c>
      <c r="Q78" s="137" t="s">
        <v>111</v>
      </c>
      <c r="R78" s="267">
        <v>17.64</v>
      </c>
    </row>
    <row r="79" spans="1:18" s="112" customFormat="1" ht="25.5">
      <c r="A79" s="241">
        <v>87</v>
      </c>
      <c r="B79" s="255">
        <v>7534</v>
      </c>
      <c r="C79" s="256" t="s">
        <v>1487</v>
      </c>
      <c r="D79" s="256" t="s">
        <v>1488</v>
      </c>
      <c r="E79" s="287" t="s">
        <v>1279</v>
      </c>
      <c r="F79" s="288" t="s">
        <v>1489</v>
      </c>
      <c r="G79" s="289" t="str">
        <f t="shared" si="6"/>
        <v>фото</v>
      </c>
      <c r="H79" s="290" t="str">
        <f t="shared" si="7"/>
        <v>фото2</v>
      </c>
      <c r="I79" s="291" t="s">
        <v>1490</v>
      </c>
      <c r="J79" s="290"/>
      <c r="K79" s="292" t="s">
        <v>1294</v>
      </c>
      <c r="L79" s="293">
        <v>5</v>
      </c>
      <c r="M79" s="294">
        <v>185.9</v>
      </c>
      <c r="N79" s="264"/>
      <c r="O79" s="265">
        <f t="shared" si="8"/>
        <v>0</v>
      </c>
      <c r="P79" s="266">
        <v>4607109939581</v>
      </c>
      <c r="Q79" s="137" t="s">
        <v>80</v>
      </c>
      <c r="R79" s="267">
        <v>37.18</v>
      </c>
    </row>
    <row r="80" spans="1:18" s="268" customFormat="1" ht="15.75">
      <c r="A80" s="241">
        <v>88</v>
      </c>
      <c r="B80" s="255">
        <v>2675</v>
      </c>
      <c r="C80" s="256" t="s">
        <v>1491</v>
      </c>
      <c r="D80" s="256"/>
      <c r="E80" s="257" t="s">
        <v>1279</v>
      </c>
      <c r="F80" s="258" t="s">
        <v>1492</v>
      </c>
      <c r="G80" s="259" t="str">
        <f t="shared" si="6"/>
        <v>фото</v>
      </c>
      <c r="H80" s="137">
        <f t="shared" si="7"/>
      </c>
      <c r="I80" s="260" t="s">
        <v>1493</v>
      </c>
      <c r="J80" s="137" t="s">
        <v>1293</v>
      </c>
      <c r="K80" s="269" t="s">
        <v>1294</v>
      </c>
      <c r="L80" s="262">
        <v>10</v>
      </c>
      <c r="M80" s="263">
        <v>113.5</v>
      </c>
      <c r="N80" s="264"/>
      <c r="O80" s="265">
        <f t="shared" si="8"/>
        <v>0</v>
      </c>
      <c r="P80" s="266">
        <v>4607109956410</v>
      </c>
      <c r="Q80" s="137"/>
      <c r="R80" s="267">
        <v>11.35</v>
      </c>
    </row>
    <row r="81" spans="1:18" s="268" customFormat="1" ht="15.75">
      <c r="A81" s="241">
        <v>129</v>
      </c>
      <c r="B81" s="255">
        <v>1368</v>
      </c>
      <c r="C81" s="256" t="s">
        <v>1494</v>
      </c>
      <c r="D81" s="256"/>
      <c r="E81" s="257" t="s">
        <v>1279</v>
      </c>
      <c r="F81" s="258" t="s">
        <v>1495</v>
      </c>
      <c r="G81" s="259" t="str">
        <f t="shared" si="6"/>
        <v>фото</v>
      </c>
      <c r="H81" s="137">
        <f t="shared" si="7"/>
      </c>
      <c r="I81" s="260" t="s">
        <v>1496</v>
      </c>
      <c r="J81" s="137" t="s">
        <v>1346</v>
      </c>
      <c r="K81" s="269" t="s">
        <v>1294</v>
      </c>
      <c r="L81" s="262">
        <v>10</v>
      </c>
      <c r="M81" s="263">
        <v>98.4</v>
      </c>
      <c r="N81" s="264"/>
      <c r="O81" s="265">
        <f t="shared" si="8"/>
        <v>0</v>
      </c>
      <c r="P81" s="266">
        <v>4607109963425</v>
      </c>
      <c r="Q81" s="137"/>
      <c r="R81" s="267">
        <v>9.84</v>
      </c>
    </row>
    <row r="82" spans="1:18" s="268" customFormat="1" ht="15.75">
      <c r="A82" s="241">
        <v>130</v>
      </c>
      <c r="B82" s="255">
        <v>1498</v>
      </c>
      <c r="C82" s="256" t="s">
        <v>1497</v>
      </c>
      <c r="D82" s="256"/>
      <c r="E82" s="257" t="s">
        <v>1279</v>
      </c>
      <c r="F82" s="258" t="s">
        <v>1498</v>
      </c>
      <c r="G82" s="259" t="str">
        <f t="shared" si="6"/>
        <v>фото</v>
      </c>
      <c r="H82" s="137">
        <f t="shared" si="7"/>
      </c>
      <c r="I82" s="260" t="s">
        <v>1499</v>
      </c>
      <c r="J82" s="137" t="s">
        <v>1282</v>
      </c>
      <c r="K82" s="269" t="s">
        <v>1294</v>
      </c>
      <c r="L82" s="262">
        <v>10</v>
      </c>
      <c r="M82" s="263">
        <v>100.9</v>
      </c>
      <c r="N82" s="264"/>
      <c r="O82" s="265">
        <f t="shared" si="8"/>
        <v>0</v>
      </c>
      <c r="P82" s="266" t="s">
        <v>1500</v>
      </c>
      <c r="Q82" s="137" t="s">
        <v>1285</v>
      </c>
      <c r="R82" s="267">
        <v>10.09</v>
      </c>
    </row>
    <row r="83" spans="1:18" s="268" customFormat="1" ht="25.5">
      <c r="A83" s="241">
        <v>133</v>
      </c>
      <c r="B83" s="255">
        <v>3015</v>
      </c>
      <c r="C83" s="256" t="s">
        <v>1501</v>
      </c>
      <c r="D83" s="256"/>
      <c r="E83" s="257" t="s">
        <v>1279</v>
      </c>
      <c r="F83" s="258" t="s">
        <v>1502</v>
      </c>
      <c r="G83" s="259" t="str">
        <f t="shared" si="6"/>
        <v>фото</v>
      </c>
      <c r="H83" s="137">
        <f t="shared" si="7"/>
      </c>
      <c r="I83" s="260" t="s">
        <v>1503</v>
      </c>
      <c r="J83" s="137" t="s">
        <v>1282</v>
      </c>
      <c r="K83" s="269" t="s">
        <v>1294</v>
      </c>
      <c r="L83" s="262">
        <v>10</v>
      </c>
      <c r="M83" s="263">
        <v>145</v>
      </c>
      <c r="N83" s="264"/>
      <c r="O83" s="265">
        <f t="shared" si="8"/>
        <v>0</v>
      </c>
      <c r="P83" s="266" t="s">
        <v>1504</v>
      </c>
      <c r="Q83" s="137" t="s">
        <v>1285</v>
      </c>
      <c r="R83" s="267">
        <v>14.5</v>
      </c>
    </row>
    <row r="84" spans="1:18" s="280" customFormat="1" ht="15.75">
      <c r="A84" s="241">
        <v>105</v>
      </c>
      <c r="B84" s="255">
        <v>3337</v>
      </c>
      <c r="C84" s="256" t="s">
        <v>1505</v>
      </c>
      <c r="D84" s="256"/>
      <c r="E84" s="257" t="s">
        <v>1279</v>
      </c>
      <c r="F84" s="258" t="s">
        <v>1506</v>
      </c>
      <c r="G84" s="259" t="str">
        <f t="shared" si="6"/>
        <v>фото</v>
      </c>
      <c r="H84" s="137">
        <f t="shared" si="7"/>
      </c>
      <c r="I84" s="295" t="s">
        <v>341</v>
      </c>
      <c r="J84" s="137" t="s">
        <v>1346</v>
      </c>
      <c r="K84" s="269" t="s">
        <v>1294</v>
      </c>
      <c r="L84" s="262">
        <v>10</v>
      </c>
      <c r="M84" s="263">
        <v>104.7</v>
      </c>
      <c r="N84" s="264"/>
      <c r="O84" s="265">
        <f t="shared" si="8"/>
        <v>0</v>
      </c>
      <c r="P84" s="266">
        <v>4607109951781</v>
      </c>
      <c r="Q84" s="137"/>
      <c r="R84" s="267">
        <v>10.47</v>
      </c>
    </row>
    <row r="85" spans="1:18" s="280" customFormat="1" ht="15.75">
      <c r="A85" s="241">
        <v>106</v>
      </c>
      <c r="B85" s="255">
        <v>1511</v>
      </c>
      <c r="C85" s="256" t="s">
        <v>1507</v>
      </c>
      <c r="D85" s="256"/>
      <c r="E85" s="257" t="s">
        <v>1279</v>
      </c>
      <c r="F85" s="258" t="s">
        <v>1508</v>
      </c>
      <c r="G85" s="259" t="str">
        <f t="shared" si="6"/>
        <v>фото</v>
      </c>
      <c r="H85" s="137">
        <f t="shared" si="7"/>
      </c>
      <c r="I85" s="260" t="s">
        <v>1509</v>
      </c>
      <c r="J85" s="137" t="s">
        <v>1282</v>
      </c>
      <c r="K85" s="269" t="s">
        <v>1294</v>
      </c>
      <c r="L85" s="262">
        <v>10</v>
      </c>
      <c r="M85" s="263">
        <v>157.5</v>
      </c>
      <c r="N85" s="264"/>
      <c r="O85" s="265">
        <f t="shared" si="8"/>
        <v>0</v>
      </c>
      <c r="P85" s="266" t="s">
        <v>1510</v>
      </c>
      <c r="Q85" s="137" t="s">
        <v>1285</v>
      </c>
      <c r="R85" s="267">
        <v>15.75</v>
      </c>
    </row>
    <row r="86" spans="1:18" s="280" customFormat="1" ht="25.5">
      <c r="A86" s="241">
        <v>93</v>
      </c>
      <c r="B86" s="255">
        <v>7537</v>
      </c>
      <c r="C86" s="256" t="s">
        <v>1511</v>
      </c>
      <c r="D86" s="256"/>
      <c r="E86" s="257" t="s">
        <v>1279</v>
      </c>
      <c r="F86" s="258" t="s">
        <v>1512</v>
      </c>
      <c r="G86" s="259" t="str">
        <f t="shared" si="6"/>
        <v>фото</v>
      </c>
      <c r="H86" s="137">
        <f t="shared" si="7"/>
      </c>
      <c r="I86" s="260" t="s">
        <v>1513</v>
      </c>
      <c r="J86" s="137" t="s">
        <v>1282</v>
      </c>
      <c r="K86" s="269" t="s">
        <v>1294</v>
      </c>
      <c r="L86" s="262">
        <v>10</v>
      </c>
      <c r="M86" s="263">
        <v>214.2</v>
      </c>
      <c r="N86" s="264"/>
      <c r="O86" s="265">
        <f t="shared" si="8"/>
        <v>0</v>
      </c>
      <c r="P86" s="266">
        <v>4607109939550</v>
      </c>
      <c r="Q86" s="137" t="s">
        <v>80</v>
      </c>
      <c r="R86" s="267">
        <v>21.42</v>
      </c>
    </row>
    <row r="87" spans="1:18" s="280" customFormat="1" ht="25.5">
      <c r="A87" s="241">
        <v>94</v>
      </c>
      <c r="B87" s="255">
        <v>7538</v>
      </c>
      <c r="C87" s="256" t="s">
        <v>1514</v>
      </c>
      <c r="D87" s="282"/>
      <c r="E87" s="283" t="s">
        <v>1279</v>
      </c>
      <c r="F87" s="258" t="s">
        <v>1515</v>
      </c>
      <c r="G87" s="259" t="str">
        <f t="shared" si="6"/>
        <v>фото</v>
      </c>
      <c r="H87" s="137">
        <f t="shared" si="7"/>
      </c>
      <c r="I87" s="260" t="s">
        <v>1516</v>
      </c>
      <c r="J87" s="296" t="s">
        <v>1282</v>
      </c>
      <c r="K87" s="269" t="s">
        <v>1294</v>
      </c>
      <c r="L87" s="262">
        <v>10</v>
      </c>
      <c r="M87" s="263">
        <v>189</v>
      </c>
      <c r="N87" s="264"/>
      <c r="O87" s="265">
        <f t="shared" si="8"/>
        <v>0</v>
      </c>
      <c r="P87" s="266">
        <v>4607109939543</v>
      </c>
      <c r="Q87" s="137" t="s">
        <v>80</v>
      </c>
      <c r="R87" s="267">
        <v>18.9</v>
      </c>
    </row>
    <row r="88" spans="1:18" s="280" customFormat="1" ht="25.5">
      <c r="A88" s="241">
        <v>108</v>
      </c>
      <c r="B88" s="255">
        <v>3355</v>
      </c>
      <c r="C88" s="256" t="s">
        <v>1517</v>
      </c>
      <c r="D88" s="256"/>
      <c r="E88" s="257" t="s">
        <v>1279</v>
      </c>
      <c r="F88" s="258" t="s">
        <v>1518</v>
      </c>
      <c r="G88" s="259" t="str">
        <f t="shared" si="6"/>
        <v>фото</v>
      </c>
      <c r="H88" s="137">
        <f t="shared" si="7"/>
      </c>
      <c r="I88" s="260" t="s">
        <v>1519</v>
      </c>
      <c r="J88" s="137" t="s">
        <v>1282</v>
      </c>
      <c r="K88" s="269" t="s">
        <v>1294</v>
      </c>
      <c r="L88" s="262">
        <v>10</v>
      </c>
      <c r="M88" s="263">
        <v>163.8</v>
      </c>
      <c r="N88" s="264"/>
      <c r="O88" s="265">
        <f t="shared" si="8"/>
        <v>0</v>
      </c>
      <c r="P88" s="266">
        <v>4607109951576</v>
      </c>
      <c r="Q88" s="137"/>
      <c r="R88" s="267">
        <v>16.380000000000003</v>
      </c>
    </row>
    <row r="89" spans="1:18" s="280" customFormat="1" ht="15.75">
      <c r="A89" s="241">
        <v>107</v>
      </c>
      <c r="B89" s="255">
        <v>6821</v>
      </c>
      <c r="C89" s="256" t="s">
        <v>1520</v>
      </c>
      <c r="D89" s="256"/>
      <c r="E89" s="257" t="s">
        <v>1279</v>
      </c>
      <c r="F89" s="258" t="s">
        <v>1521</v>
      </c>
      <c r="G89" s="259" t="str">
        <f t="shared" si="6"/>
        <v>фото</v>
      </c>
      <c r="H89" s="137">
        <f t="shared" si="7"/>
      </c>
      <c r="I89" s="260" t="s">
        <v>1522</v>
      </c>
      <c r="J89" s="137" t="s">
        <v>1346</v>
      </c>
      <c r="K89" s="269" t="s">
        <v>1289</v>
      </c>
      <c r="L89" s="262">
        <v>10</v>
      </c>
      <c r="M89" s="263">
        <v>201.6</v>
      </c>
      <c r="N89" s="264"/>
      <c r="O89" s="265">
        <f t="shared" si="8"/>
        <v>0</v>
      </c>
      <c r="P89" s="266">
        <v>4607109943373</v>
      </c>
      <c r="Q89" s="137" t="s">
        <v>111</v>
      </c>
      <c r="R89" s="267">
        <v>20.16</v>
      </c>
    </row>
    <row r="90" spans="1:18" s="280" customFormat="1" ht="22.5">
      <c r="A90" s="241">
        <v>89</v>
      </c>
      <c r="B90" s="255">
        <v>7535</v>
      </c>
      <c r="C90" s="256" t="s">
        <v>1523</v>
      </c>
      <c r="D90" s="256" t="s">
        <v>1524</v>
      </c>
      <c r="E90" s="257" t="s">
        <v>1279</v>
      </c>
      <c r="F90" s="258" t="s">
        <v>1525</v>
      </c>
      <c r="G90" s="259" t="str">
        <f t="shared" si="6"/>
        <v>фото</v>
      </c>
      <c r="H90" s="137" t="str">
        <f t="shared" si="7"/>
        <v>фото2</v>
      </c>
      <c r="I90" s="260" t="s">
        <v>1526</v>
      </c>
      <c r="J90" s="137" t="s">
        <v>1484</v>
      </c>
      <c r="K90" s="269" t="s">
        <v>1527</v>
      </c>
      <c r="L90" s="262">
        <v>10</v>
      </c>
      <c r="M90" s="263">
        <v>157.5</v>
      </c>
      <c r="N90" s="264"/>
      <c r="O90" s="265">
        <f t="shared" si="8"/>
        <v>0</v>
      </c>
      <c r="P90" s="266">
        <v>4607109939574</v>
      </c>
      <c r="Q90" s="137" t="s">
        <v>80</v>
      </c>
      <c r="R90" s="267">
        <v>15.75</v>
      </c>
    </row>
    <row r="91" spans="1:18" s="280" customFormat="1" ht="25.5">
      <c r="A91" s="241">
        <v>90</v>
      </c>
      <c r="B91" s="255">
        <v>3374</v>
      </c>
      <c r="C91" s="256" t="s">
        <v>1528</v>
      </c>
      <c r="D91" s="256"/>
      <c r="E91" s="257" t="s">
        <v>1279</v>
      </c>
      <c r="F91" s="258" t="s">
        <v>1529</v>
      </c>
      <c r="G91" s="259" t="str">
        <f t="shared" si="6"/>
        <v>фото</v>
      </c>
      <c r="H91" s="137">
        <f t="shared" si="7"/>
      </c>
      <c r="I91" s="295" t="s">
        <v>341</v>
      </c>
      <c r="J91" s="137" t="s">
        <v>1346</v>
      </c>
      <c r="K91" s="269" t="s">
        <v>1294</v>
      </c>
      <c r="L91" s="262">
        <v>10</v>
      </c>
      <c r="M91" s="263">
        <v>157.5</v>
      </c>
      <c r="N91" s="264"/>
      <c r="O91" s="265">
        <f t="shared" si="8"/>
        <v>0</v>
      </c>
      <c r="P91" s="266">
        <v>4607109951835</v>
      </c>
      <c r="Q91" s="137"/>
      <c r="R91" s="267">
        <v>15.75</v>
      </c>
    </row>
    <row r="92" spans="1:18" s="280" customFormat="1" ht="15.75">
      <c r="A92" s="241">
        <v>91</v>
      </c>
      <c r="B92" s="255">
        <v>2474</v>
      </c>
      <c r="C92" s="256" t="s">
        <v>1530</v>
      </c>
      <c r="D92" s="256"/>
      <c r="E92" s="257" t="s">
        <v>1279</v>
      </c>
      <c r="F92" s="258" t="s">
        <v>1531</v>
      </c>
      <c r="G92" s="259" t="str">
        <f t="shared" si="6"/>
        <v>фото</v>
      </c>
      <c r="H92" s="137">
        <f t="shared" si="7"/>
      </c>
      <c r="I92" s="260" t="s">
        <v>1532</v>
      </c>
      <c r="J92" s="137" t="s">
        <v>1346</v>
      </c>
      <c r="K92" s="269" t="s">
        <v>1294</v>
      </c>
      <c r="L92" s="262">
        <v>10</v>
      </c>
      <c r="M92" s="263">
        <v>122.3</v>
      </c>
      <c r="N92" s="264"/>
      <c r="O92" s="265">
        <f t="shared" si="8"/>
        <v>0</v>
      </c>
      <c r="P92" s="266">
        <v>4607109966488</v>
      </c>
      <c r="Q92" s="137"/>
      <c r="R92" s="267">
        <v>12.23</v>
      </c>
    </row>
    <row r="93" spans="1:18" s="247" customFormat="1" ht="25.5">
      <c r="A93" s="241">
        <v>92</v>
      </c>
      <c r="B93" s="255">
        <v>7536</v>
      </c>
      <c r="C93" s="256" t="s">
        <v>1533</v>
      </c>
      <c r="D93" s="256"/>
      <c r="E93" s="273" t="s">
        <v>1279</v>
      </c>
      <c r="F93" s="258" t="s">
        <v>1534</v>
      </c>
      <c r="G93" s="259" t="str">
        <f t="shared" si="6"/>
        <v>фото</v>
      </c>
      <c r="H93" s="137">
        <f t="shared" si="7"/>
      </c>
      <c r="I93" s="260" t="s">
        <v>1535</v>
      </c>
      <c r="J93" s="137" t="s">
        <v>1282</v>
      </c>
      <c r="K93" s="269" t="s">
        <v>1294</v>
      </c>
      <c r="L93" s="271">
        <v>10</v>
      </c>
      <c r="M93" s="263">
        <v>113.5</v>
      </c>
      <c r="N93" s="264"/>
      <c r="O93" s="265">
        <f t="shared" si="8"/>
        <v>0</v>
      </c>
      <c r="P93" s="266">
        <v>4607109939567</v>
      </c>
      <c r="Q93" s="137" t="s">
        <v>80</v>
      </c>
      <c r="R93" s="267">
        <v>11.35</v>
      </c>
    </row>
    <row r="94" spans="1:18" s="280" customFormat="1" ht="15.75">
      <c r="A94" s="241">
        <v>110</v>
      </c>
      <c r="B94" s="255">
        <v>894</v>
      </c>
      <c r="C94" s="256" t="s">
        <v>1536</v>
      </c>
      <c r="D94" s="256"/>
      <c r="E94" s="257" t="s">
        <v>1279</v>
      </c>
      <c r="F94" s="258" t="s">
        <v>1537</v>
      </c>
      <c r="G94" s="259" t="str">
        <f t="shared" si="6"/>
        <v>фото</v>
      </c>
      <c r="H94" s="137">
        <f t="shared" si="7"/>
      </c>
      <c r="I94" s="260" t="s">
        <v>1538</v>
      </c>
      <c r="J94" s="297" t="s">
        <v>1346</v>
      </c>
      <c r="K94" s="269" t="s">
        <v>1294</v>
      </c>
      <c r="L94" s="262">
        <v>10</v>
      </c>
      <c r="M94" s="263">
        <v>98</v>
      </c>
      <c r="N94" s="264"/>
      <c r="O94" s="265">
        <f t="shared" si="8"/>
        <v>0</v>
      </c>
      <c r="P94" s="266">
        <v>4607109956571</v>
      </c>
      <c r="Q94" s="137"/>
      <c r="R94" s="267">
        <v>9.8</v>
      </c>
    </row>
    <row r="95" spans="1:18" s="280" customFormat="1" ht="15.75">
      <c r="A95" s="241">
        <v>113</v>
      </c>
      <c r="B95" s="255">
        <v>2483</v>
      </c>
      <c r="C95" s="256" t="s">
        <v>1539</v>
      </c>
      <c r="D95" s="256"/>
      <c r="E95" s="257" t="s">
        <v>1279</v>
      </c>
      <c r="F95" s="258" t="s">
        <v>1540</v>
      </c>
      <c r="G95" s="259" t="str">
        <f t="shared" si="6"/>
        <v>фото</v>
      </c>
      <c r="H95" s="137">
        <f t="shared" si="7"/>
      </c>
      <c r="I95" s="260" t="s">
        <v>1541</v>
      </c>
      <c r="J95" s="137" t="s">
        <v>1346</v>
      </c>
      <c r="K95" s="269" t="s">
        <v>1294</v>
      </c>
      <c r="L95" s="262">
        <v>10</v>
      </c>
      <c r="M95" s="263">
        <v>108.5</v>
      </c>
      <c r="N95" s="264"/>
      <c r="O95" s="265">
        <f t="shared" si="8"/>
        <v>0</v>
      </c>
      <c r="P95" s="266">
        <v>4607109966525</v>
      </c>
      <c r="Q95" s="137"/>
      <c r="R95" s="267">
        <v>10.85</v>
      </c>
    </row>
    <row r="96" spans="1:18" s="281" customFormat="1" ht="15.75">
      <c r="A96" s="241">
        <v>114</v>
      </c>
      <c r="B96" s="255">
        <v>1366</v>
      </c>
      <c r="C96" s="256" t="s">
        <v>1542</v>
      </c>
      <c r="D96" s="256"/>
      <c r="E96" s="257" t="s">
        <v>1279</v>
      </c>
      <c r="F96" s="258" t="s">
        <v>1543</v>
      </c>
      <c r="G96" s="259" t="str">
        <f t="shared" si="6"/>
        <v>фото</v>
      </c>
      <c r="H96" s="137">
        <f t="shared" si="7"/>
      </c>
      <c r="I96" s="295" t="s">
        <v>341</v>
      </c>
      <c r="J96" s="137" t="s">
        <v>1346</v>
      </c>
      <c r="K96" s="269" t="s">
        <v>1294</v>
      </c>
      <c r="L96" s="262">
        <v>10</v>
      </c>
      <c r="M96" s="263">
        <v>107.2</v>
      </c>
      <c r="N96" s="264"/>
      <c r="O96" s="265">
        <f t="shared" si="8"/>
        <v>0</v>
      </c>
      <c r="P96" s="266">
        <v>4607109963203</v>
      </c>
      <c r="Q96" s="137"/>
      <c r="R96" s="267">
        <v>10.72</v>
      </c>
    </row>
    <row r="97" spans="1:18" s="280" customFormat="1" ht="15.75">
      <c r="A97" s="241">
        <v>115</v>
      </c>
      <c r="B97" s="255">
        <v>1367</v>
      </c>
      <c r="C97" s="256" t="s">
        <v>1544</v>
      </c>
      <c r="D97" s="256"/>
      <c r="E97" s="257" t="s">
        <v>1279</v>
      </c>
      <c r="F97" s="258" t="s">
        <v>1545</v>
      </c>
      <c r="G97" s="259" t="str">
        <f t="shared" si="6"/>
        <v>фото</v>
      </c>
      <c r="H97" s="137">
        <f t="shared" si="7"/>
      </c>
      <c r="I97" s="260" t="s">
        <v>1546</v>
      </c>
      <c r="J97" s="137" t="s">
        <v>1346</v>
      </c>
      <c r="K97" s="269" t="s">
        <v>1294</v>
      </c>
      <c r="L97" s="262">
        <v>10</v>
      </c>
      <c r="M97" s="263">
        <v>97.1</v>
      </c>
      <c r="N97" s="264"/>
      <c r="O97" s="265">
        <f t="shared" si="8"/>
        <v>0</v>
      </c>
      <c r="P97" s="266">
        <v>4607109963210</v>
      </c>
      <c r="Q97" s="137"/>
      <c r="R97" s="267">
        <v>9.709999999999999</v>
      </c>
    </row>
    <row r="98" spans="1:18" s="280" customFormat="1" ht="15.75">
      <c r="A98" s="241">
        <v>117</v>
      </c>
      <c r="B98" s="255">
        <v>3403</v>
      </c>
      <c r="C98" s="256" t="s">
        <v>1547</v>
      </c>
      <c r="D98" s="256"/>
      <c r="E98" s="257" t="s">
        <v>1279</v>
      </c>
      <c r="F98" s="258" t="s">
        <v>1548</v>
      </c>
      <c r="G98" s="259" t="str">
        <f t="shared" si="6"/>
        <v>фото</v>
      </c>
      <c r="H98" s="137">
        <f t="shared" si="7"/>
      </c>
      <c r="I98" s="295" t="s">
        <v>1549</v>
      </c>
      <c r="J98" s="137" t="s">
        <v>1346</v>
      </c>
      <c r="K98" s="269" t="s">
        <v>1294</v>
      </c>
      <c r="L98" s="262">
        <v>10</v>
      </c>
      <c r="M98" s="263">
        <v>107.2</v>
      </c>
      <c r="N98" s="264"/>
      <c r="O98" s="265">
        <f t="shared" si="8"/>
        <v>0</v>
      </c>
      <c r="P98" s="266">
        <v>4607109951750</v>
      </c>
      <c r="Q98" s="137"/>
      <c r="R98" s="267">
        <v>10.72</v>
      </c>
    </row>
    <row r="99" spans="1:18" s="280" customFormat="1" ht="15.75">
      <c r="A99" s="241">
        <v>118</v>
      </c>
      <c r="B99" s="255">
        <v>1312</v>
      </c>
      <c r="C99" s="256" t="s">
        <v>1550</v>
      </c>
      <c r="D99" s="256"/>
      <c r="E99" s="257" t="s">
        <v>1279</v>
      </c>
      <c r="F99" s="258" t="s">
        <v>1551</v>
      </c>
      <c r="G99" s="259" t="str">
        <f t="shared" si="6"/>
        <v>фото</v>
      </c>
      <c r="H99" s="137">
        <f t="shared" si="7"/>
      </c>
      <c r="I99" s="260" t="s">
        <v>1552</v>
      </c>
      <c r="J99" s="137" t="s">
        <v>1282</v>
      </c>
      <c r="K99" s="269" t="s">
        <v>1294</v>
      </c>
      <c r="L99" s="262">
        <v>10</v>
      </c>
      <c r="M99" s="263">
        <v>98.4</v>
      </c>
      <c r="N99" s="264"/>
      <c r="O99" s="265">
        <f t="shared" si="8"/>
        <v>0</v>
      </c>
      <c r="P99" s="266" t="s">
        <v>1553</v>
      </c>
      <c r="Q99" s="137" t="s">
        <v>1285</v>
      </c>
      <c r="R99" s="267">
        <v>9.84</v>
      </c>
    </row>
    <row r="100" spans="1:18" s="280" customFormat="1" ht="15.75">
      <c r="A100" s="241">
        <v>121</v>
      </c>
      <c r="B100" s="255">
        <v>3415</v>
      </c>
      <c r="C100" s="256" t="s">
        <v>1554</v>
      </c>
      <c r="D100" s="256"/>
      <c r="E100" s="257" t="s">
        <v>1279</v>
      </c>
      <c r="F100" s="258" t="s">
        <v>1555</v>
      </c>
      <c r="G100" s="259" t="str">
        <f t="shared" si="6"/>
        <v>фото</v>
      </c>
      <c r="H100" s="137">
        <f t="shared" si="7"/>
      </c>
      <c r="I100" s="295" t="s">
        <v>1556</v>
      </c>
      <c r="J100" s="137" t="s">
        <v>1282</v>
      </c>
      <c r="K100" s="269" t="s">
        <v>1294</v>
      </c>
      <c r="L100" s="262">
        <v>10</v>
      </c>
      <c r="M100" s="263">
        <v>126.1</v>
      </c>
      <c r="N100" s="264"/>
      <c r="O100" s="265">
        <f t="shared" si="8"/>
        <v>0</v>
      </c>
      <c r="P100" s="266">
        <v>4607109951743</v>
      </c>
      <c r="Q100" s="137"/>
      <c r="R100" s="267">
        <v>12.61</v>
      </c>
    </row>
    <row r="101" spans="1:18" s="280" customFormat="1" ht="22.5">
      <c r="A101" s="241">
        <v>124</v>
      </c>
      <c r="B101" s="255">
        <v>1268</v>
      </c>
      <c r="C101" s="256" t="s">
        <v>1557</v>
      </c>
      <c r="D101" s="256"/>
      <c r="E101" s="257" t="s">
        <v>1279</v>
      </c>
      <c r="F101" s="258" t="s">
        <v>1558</v>
      </c>
      <c r="G101" s="259" t="str">
        <f t="shared" si="6"/>
        <v>фото</v>
      </c>
      <c r="H101" s="137">
        <f t="shared" si="7"/>
      </c>
      <c r="I101" s="260" t="s">
        <v>1559</v>
      </c>
      <c r="J101" s="137" t="s">
        <v>1282</v>
      </c>
      <c r="K101" s="269" t="s">
        <v>1283</v>
      </c>
      <c r="L101" s="262">
        <v>10</v>
      </c>
      <c r="M101" s="263">
        <v>201.6</v>
      </c>
      <c r="N101" s="264"/>
      <c r="O101" s="265">
        <f t="shared" si="8"/>
        <v>0</v>
      </c>
      <c r="P101" s="266" t="s">
        <v>1560</v>
      </c>
      <c r="Q101" s="137" t="s">
        <v>1561</v>
      </c>
      <c r="R101" s="267">
        <v>20.16</v>
      </c>
    </row>
    <row r="102" spans="1:18" s="280" customFormat="1" ht="25.5">
      <c r="A102" s="241">
        <v>125</v>
      </c>
      <c r="B102" s="255">
        <v>7540</v>
      </c>
      <c r="C102" s="256" t="s">
        <v>1562</v>
      </c>
      <c r="D102" s="256" t="s">
        <v>1563</v>
      </c>
      <c r="E102" s="257" t="s">
        <v>1279</v>
      </c>
      <c r="F102" s="258" t="s">
        <v>1564</v>
      </c>
      <c r="G102" s="259" t="str">
        <f t="shared" si="6"/>
        <v>фото</v>
      </c>
      <c r="H102" s="137" t="str">
        <f t="shared" si="7"/>
        <v>фото2</v>
      </c>
      <c r="I102" s="260" t="s">
        <v>1565</v>
      </c>
      <c r="J102" s="297" t="s">
        <v>1282</v>
      </c>
      <c r="K102" s="269" t="s">
        <v>1283</v>
      </c>
      <c r="L102" s="262">
        <v>10</v>
      </c>
      <c r="M102" s="263">
        <v>176.4</v>
      </c>
      <c r="N102" s="264"/>
      <c r="O102" s="265">
        <f t="shared" si="8"/>
        <v>0</v>
      </c>
      <c r="P102" s="266">
        <v>4607109939529</v>
      </c>
      <c r="Q102" s="137" t="s">
        <v>80</v>
      </c>
      <c r="R102" s="267">
        <v>17.64</v>
      </c>
    </row>
    <row r="103" spans="1:18" s="280" customFormat="1" ht="15.75">
      <c r="A103" s="241">
        <v>126</v>
      </c>
      <c r="B103" s="255">
        <v>3439</v>
      </c>
      <c r="C103" s="256" t="s">
        <v>1566</v>
      </c>
      <c r="D103" s="256"/>
      <c r="E103" s="257" t="s">
        <v>1279</v>
      </c>
      <c r="F103" s="258" t="s">
        <v>1567</v>
      </c>
      <c r="G103" s="259" t="str">
        <f t="shared" si="6"/>
        <v>фото</v>
      </c>
      <c r="H103" s="137">
        <f t="shared" si="7"/>
      </c>
      <c r="I103" s="295" t="s">
        <v>1493</v>
      </c>
      <c r="J103" s="297" t="s">
        <v>1346</v>
      </c>
      <c r="K103" s="269" t="s">
        <v>1294</v>
      </c>
      <c r="L103" s="262">
        <v>10</v>
      </c>
      <c r="M103" s="263">
        <v>145</v>
      </c>
      <c r="N103" s="264"/>
      <c r="O103" s="265">
        <f t="shared" si="8"/>
        <v>0</v>
      </c>
      <c r="P103" s="266">
        <v>4607109951729</v>
      </c>
      <c r="Q103" s="298"/>
      <c r="R103" s="267">
        <v>14.5</v>
      </c>
    </row>
    <row r="104" spans="1:18" s="281" customFormat="1" ht="15.75">
      <c r="A104" s="241">
        <v>96</v>
      </c>
      <c r="B104" s="255">
        <v>2496</v>
      </c>
      <c r="C104" s="256" t="s">
        <v>1568</v>
      </c>
      <c r="D104" s="256"/>
      <c r="E104" s="257" t="s">
        <v>1279</v>
      </c>
      <c r="F104" s="258" t="s">
        <v>1569</v>
      </c>
      <c r="G104" s="259" t="str">
        <f t="shared" si="6"/>
        <v>фото</v>
      </c>
      <c r="H104" s="137">
        <f t="shared" si="7"/>
      </c>
      <c r="I104" s="260" t="s">
        <v>1570</v>
      </c>
      <c r="J104" s="137" t="s">
        <v>1346</v>
      </c>
      <c r="K104" s="269" t="s">
        <v>1294</v>
      </c>
      <c r="L104" s="262">
        <v>10</v>
      </c>
      <c r="M104" s="263">
        <v>99.6</v>
      </c>
      <c r="N104" s="264"/>
      <c r="O104" s="265">
        <f t="shared" si="8"/>
        <v>0</v>
      </c>
      <c r="P104" s="266">
        <v>4607109966495</v>
      </c>
      <c r="Q104" s="137"/>
      <c r="R104" s="267">
        <v>9.959999999999999</v>
      </c>
    </row>
    <row r="105" spans="1:18" s="281" customFormat="1" ht="25.5">
      <c r="A105" s="241">
        <v>128</v>
      </c>
      <c r="B105" s="255">
        <v>7541</v>
      </c>
      <c r="C105" s="256" t="s">
        <v>1571</v>
      </c>
      <c r="D105" s="256" t="s">
        <v>1572</v>
      </c>
      <c r="E105" s="257" t="s">
        <v>1279</v>
      </c>
      <c r="F105" s="258" t="s">
        <v>1573</v>
      </c>
      <c r="G105" s="259" t="str">
        <f t="shared" si="6"/>
        <v>фото</v>
      </c>
      <c r="H105" s="137" t="str">
        <f t="shared" si="7"/>
        <v>фото2</v>
      </c>
      <c r="I105" s="260" t="s">
        <v>1574</v>
      </c>
      <c r="J105" s="137" t="s">
        <v>1282</v>
      </c>
      <c r="K105" s="269" t="s">
        <v>1294</v>
      </c>
      <c r="L105" s="262">
        <v>10</v>
      </c>
      <c r="M105" s="263">
        <v>163.8</v>
      </c>
      <c r="N105" s="264"/>
      <c r="O105" s="265">
        <f t="shared" si="8"/>
        <v>0</v>
      </c>
      <c r="P105" s="266">
        <v>4607109939512</v>
      </c>
      <c r="Q105" s="137" t="s">
        <v>80</v>
      </c>
      <c r="R105" s="267">
        <v>16.380000000000003</v>
      </c>
    </row>
    <row r="106" spans="1:18" s="280" customFormat="1" ht="15.75">
      <c r="A106" s="241">
        <v>131</v>
      </c>
      <c r="B106" s="255">
        <v>2499</v>
      </c>
      <c r="C106" s="256" t="s">
        <v>1575</v>
      </c>
      <c r="D106" s="256"/>
      <c r="E106" s="257" t="s">
        <v>1279</v>
      </c>
      <c r="F106" s="258" t="s">
        <v>1576</v>
      </c>
      <c r="G106" s="259" t="str">
        <f t="shared" si="6"/>
        <v>фото</v>
      </c>
      <c r="H106" s="137">
        <f t="shared" si="7"/>
      </c>
      <c r="I106" s="260" t="s">
        <v>341</v>
      </c>
      <c r="J106" s="297" t="s">
        <v>1484</v>
      </c>
      <c r="K106" s="269" t="s">
        <v>1294</v>
      </c>
      <c r="L106" s="262">
        <v>10</v>
      </c>
      <c r="M106" s="263">
        <v>163.8</v>
      </c>
      <c r="N106" s="264"/>
      <c r="O106" s="265">
        <f t="shared" si="8"/>
        <v>0</v>
      </c>
      <c r="P106" s="266">
        <v>4607109966532</v>
      </c>
      <c r="Q106" s="137"/>
      <c r="R106" s="267">
        <v>16.380000000000003</v>
      </c>
    </row>
    <row r="107" spans="1:18" s="280" customFormat="1" ht="15.75">
      <c r="A107" s="241">
        <v>120</v>
      </c>
      <c r="B107" s="255">
        <v>1327</v>
      </c>
      <c r="C107" s="256" t="s">
        <v>1577</v>
      </c>
      <c r="D107" s="256"/>
      <c r="E107" s="257" t="s">
        <v>1279</v>
      </c>
      <c r="F107" s="258" t="s">
        <v>1578</v>
      </c>
      <c r="G107" s="259" t="str">
        <f t="shared" si="6"/>
        <v>фото</v>
      </c>
      <c r="H107" s="137">
        <f t="shared" si="7"/>
      </c>
      <c r="I107" s="260" t="s">
        <v>1579</v>
      </c>
      <c r="J107" s="137" t="s">
        <v>1315</v>
      </c>
      <c r="K107" s="269" t="s">
        <v>1294</v>
      </c>
      <c r="L107" s="262">
        <v>10</v>
      </c>
      <c r="M107" s="263">
        <v>170.1</v>
      </c>
      <c r="N107" s="264"/>
      <c r="O107" s="265">
        <f t="shared" si="8"/>
        <v>0</v>
      </c>
      <c r="P107" s="266" t="s">
        <v>1580</v>
      </c>
      <c r="Q107" s="137" t="s">
        <v>1285</v>
      </c>
      <c r="R107" s="267">
        <v>17.009999999999998</v>
      </c>
    </row>
    <row r="108" spans="1:18" s="280" customFormat="1" ht="15.75">
      <c r="A108" s="241">
        <v>104</v>
      </c>
      <c r="B108" s="255">
        <v>2503</v>
      </c>
      <c r="C108" s="256" t="s">
        <v>1581</v>
      </c>
      <c r="D108" s="256"/>
      <c r="E108" s="257" t="s">
        <v>1279</v>
      </c>
      <c r="F108" s="258" t="s">
        <v>1582</v>
      </c>
      <c r="G108" s="259" t="str">
        <f t="shared" si="6"/>
        <v>фото</v>
      </c>
      <c r="H108" s="137">
        <f t="shared" si="7"/>
      </c>
      <c r="I108" s="260" t="s">
        <v>1583</v>
      </c>
      <c r="J108" s="137" t="s">
        <v>1346</v>
      </c>
      <c r="K108" s="269" t="s">
        <v>1294</v>
      </c>
      <c r="L108" s="262">
        <v>10</v>
      </c>
      <c r="M108" s="263">
        <v>109.7</v>
      </c>
      <c r="N108" s="264"/>
      <c r="O108" s="265">
        <f t="shared" si="8"/>
        <v>0</v>
      </c>
      <c r="P108" s="266">
        <v>4607109966518</v>
      </c>
      <c r="Q108" s="137"/>
      <c r="R108" s="267">
        <v>10.97</v>
      </c>
    </row>
    <row r="109" spans="1:18" s="280" customFormat="1" ht="15.75">
      <c r="A109" s="241">
        <v>95</v>
      </c>
      <c r="B109" s="255">
        <v>6801</v>
      </c>
      <c r="C109" s="256" t="s">
        <v>1584</v>
      </c>
      <c r="D109" s="256"/>
      <c r="E109" s="257" t="s">
        <v>1279</v>
      </c>
      <c r="F109" s="258" t="s">
        <v>1585</v>
      </c>
      <c r="G109" s="259" t="str">
        <f t="shared" si="6"/>
        <v>фото</v>
      </c>
      <c r="H109" s="137">
        <f t="shared" si="7"/>
      </c>
      <c r="I109" s="260" t="s">
        <v>1586</v>
      </c>
      <c r="J109" s="137" t="s">
        <v>1282</v>
      </c>
      <c r="K109" s="269" t="s">
        <v>1294</v>
      </c>
      <c r="L109" s="262">
        <v>10</v>
      </c>
      <c r="M109" s="263">
        <v>176.4</v>
      </c>
      <c r="N109" s="264"/>
      <c r="O109" s="265">
        <f t="shared" si="8"/>
        <v>0</v>
      </c>
      <c r="P109" s="266">
        <v>4607109943175</v>
      </c>
      <c r="Q109" s="137" t="s">
        <v>111</v>
      </c>
      <c r="R109" s="267">
        <v>17.64</v>
      </c>
    </row>
    <row r="110" spans="1:18" s="280" customFormat="1" ht="15.75">
      <c r="A110" s="241">
        <v>127</v>
      </c>
      <c r="B110" s="255">
        <v>1244</v>
      </c>
      <c r="C110" s="256" t="s">
        <v>1587</v>
      </c>
      <c r="D110" s="256"/>
      <c r="E110" s="257" t="s">
        <v>1279</v>
      </c>
      <c r="F110" s="258" t="s">
        <v>1588</v>
      </c>
      <c r="G110" s="259" t="str">
        <f t="shared" si="6"/>
        <v>фото</v>
      </c>
      <c r="H110" s="137">
        <f t="shared" si="7"/>
      </c>
      <c r="I110" s="260" t="s">
        <v>1589</v>
      </c>
      <c r="J110" s="297" t="s">
        <v>1282</v>
      </c>
      <c r="K110" s="269" t="s">
        <v>1283</v>
      </c>
      <c r="L110" s="262">
        <v>10</v>
      </c>
      <c r="M110" s="263">
        <v>189</v>
      </c>
      <c r="N110" s="264"/>
      <c r="O110" s="265">
        <f t="shared" si="8"/>
        <v>0</v>
      </c>
      <c r="P110" s="266" t="s">
        <v>1590</v>
      </c>
      <c r="Q110" s="137" t="s">
        <v>1285</v>
      </c>
      <c r="R110" s="267">
        <v>18.9</v>
      </c>
    </row>
    <row r="111" spans="1:18" s="281" customFormat="1" ht="12.75">
      <c r="A111" s="241">
        <v>135</v>
      </c>
      <c r="B111" s="248"/>
      <c r="C111" s="248"/>
      <c r="D111" s="248"/>
      <c r="E111" s="249" t="s">
        <v>1591</v>
      </c>
      <c r="F111" s="286"/>
      <c r="G111" s="251"/>
      <c r="H111" s="251"/>
      <c r="I111" s="299"/>
      <c r="J111" s="251"/>
      <c r="K111" s="253"/>
      <c r="L111" s="254"/>
      <c r="M111" s="254"/>
      <c r="N111" s="251"/>
      <c r="O111" s="251"/>
      <c r="P111" s="251"/>
      <c r="Q111" s="251"/>
      <c r="R111" s="251"/>
    </row>
    <row r="112" spans="1:18" s="280" customFormat="1" ht="12.75">
      <c r="A112" s="241">
        <v>140</v>
      </c>
      <c r="B112" s="248"/>
      <c r="C112" s="248"/>
      <c r="D112" s="248"/>
      <c r="E112" s="249" t="s">
        <v>1592</v>
      </c>
      <c r="F112" s="286"/>
      <c r="G112" s="251"/>
      <c r="H112" s="251"/>
      <c r="I112" s="299"/>
      <c r="J112" s="251"/>
      <c r="K112" s="253"/>
      <c r="L112" s="254"/>
      <c r="M112" s="254"/>
      <c r="N112" s="251"/>
      <c r="O112" s="251"/>
      <c r="P112" s="251"/>
      <c r="Q112" s="251"/>
      <c r="R112" s="251"/>
    </row>
    <row r="113" spans="1:18" s="280" customFormat="1" ht="38.25">
      <c r="A113" s="241">
        <v>141</v>
      </c>
      <c r="B113" s="255">
        <v>2451</v>
      </c>
      <c r="C113" s="256" t="s">
        <v>1593</v>
      </c>
      <c r="D113" s="256"/>
      <c r="E113" s="257" t="s">
        <v>1279</v>
      </c>
      <c r="F113" s="258" t="s">
        <v>1594</v>
      </c>
      <c r="G113" s="259" t="str">
        <f aca="true" t="shared" si="9" ref="G113:G155">HYPERLINK("http://www.gardenbulbs.ru/images/summer_CL/Tulip/"&amp;C113&amp;".jpg","фото")</f>
        <v>фото</v>
      </c>
      <c r="H113" s="137">
        <f aca="true" t="shared" si="10" ref="H113:H155">IF(D113&gt;0,HYPERLINK("http://www.gardenbulbs.ru/images/summer_CL/Tulip/"&amp;D113&amp;".jpg","фото2"),"")</f>
      </c>
      <c r="I113" s="260" t="s">
        <v>1595</v>
      </c>
      <c r="J113" s="137" t="s">
        <v>1282</v>
      </c>
      <c r="K113" s="269" t="s">
        <v>1294</v>
      </c>
      <c r="L113" s="262">
        <v>10</v>
      </c>
      <c r="M113" s="263">
        <v>126.1</v>
      </c>
      <c r="N113" s="264"/>
      <c r="O113" s="265">
        <f aca="true" t="shared" si="11" ref="O113:O155">IF(ISERROR(M113*N113),0,M113*N113)</f>
        <v>0</v>
      </c>
      <c r="P113" s="266">
        <v>4607109966549</v>
      </c>
      <c r="Q113" s="137"/>
      <c r="R113" s="267">
        <v>12.61</v>
      </c>
    </row>
    <row r="114" spans="1:18" s="281" customFormat="1" ht="25.5">
      <c r="A114" s="241">
        <v>148</v>
      </c>
      <c r="B114" s="255">
        <v>6793</v>
      </c>
      <c r="C114" s="256" t="s">
        <v>1596</v>
      </c>
      <c r="D114" s="256" t="s">
        <v>1597</v>
      </c>
      <c r="E114" s="257" t="s">
        <v>1279</v>
      </c>
      <c r="F114" s="258" t="s">
        <v>1598</v>
      </c>
      <c r="G114" s="259" t="str">
        <f t="shared" si="9"/>
        <v>фото</v>
      </c>
      <c r="H114" s="137" t="str">
        <f t="shared" si="10"/>
        <v>фото2</v>
      </c>
      <c r="I114" s="260" t="s">
        <v>1599</v>
      </c>
      <c r="J114" s="137" t="s">
        <v>1293</v>
      </c>
      <c r="K114" s="269" t="s">
        <v>1294</v>
      </c>
      <c r="L114" s="262">
        <v>10</v>
      </c>
      <c r="M114" s="263">
        <v>132.4</v>
      </c>
      <c r="N114" s="264"/>
      <c r="O114" s="265">
        <f t="shared" si="11"/>
        <v>0</v>
      </c>
      <c r="P114" s="266">
        <v>4607109943090</v>
      </c>
      <c r="Q114" s="137" t="s">
        <v>111</v>
      </c>
      <c r="R114" s="267">
        <v>13.24</v>
      </c>
    </row>
    <row r="115" spans="1:21" s="281" customFormat="1" ht="15.75">
      <c r="A115" s="241">
        <v>188</v>
      </c>
      <c r="B115" s="255">
        <v>39</v>
      </c>
      <c r="C115" s="256" t="s">
        <v>1600</v>
      </c>
      <c r="D115" s="256"/>
      <c r="E115" s="287" t="s">
        <v>1279</v>
      </c>
      <c r="F115" s="288" t="s">
        <v>1601</v>
      </c>
      <c r="G115" s="289" t="str">
        <f t="shared" si="9"/>
        <v>фото</v>
      </c>
      <c r="H115" s="290">
        <f t="shared" si="10"/>
      </c>
      <c r="I115" s="291" t="s">
        <v>1602</v>
      </c>
      <c r="J115" s="290" t="s">
        <v>1282</v>
      </c>
      <c r="K115" s="292" t="s">
        <v>1294</v>
      </c>
      <c r="L115" s="293">
        <v>10</v>
      </c>
      <c r="M115" s="294">
        <v>138.7</v>
      </c>
      <c r="N115" s="264"/>
      <c r="O115" s="300">
        <f t="shared" si="11"/>
        <v>0</v>
      </c>
      <c r="P115" s="301" t="s">
        <v>1603</v>
      </c>
      <c r="Q115" s="302"/>
      <c r="R115" s="303">
        <v>13.87</v>
      </c>
      <c r="S115" s="304"/>
      <c r="T115" s="305"/>
      <c r="U115" s="305"/>
    </row>
    <row r="116" spans="1:18" s="281" customFormat="1" ht="38.25">
      <c r="A116" s="241">
        <v>142</v>
      </c>
      <c r="B116" s="255">
        <v>2670</v>
      </c>
      <c r="C116" s="256" t="s">
        <v>1604</v>
      </c>
      <c r="D116" s="256"/>
      <c r="E116" s="257" t="s">
        <v>1279</v>
      </c>
      <c r="F116" s="258" t="s">
        <v>1605</v>
      </c>
      <c r="G116" s="259" t="str">
        <f t="shared" si="9"/>
        <v>фото</v>
      </c>
      <c r="H116" s="137">
        <f t="shared" si="10"/>
      </c>
      <c r="I116" s="260" t="s">
        <v>1606</v>
      </c>
      <c r="J116" s="137" t="s">
        <v>1282</v>
      </c>
      <c r="K116" s="269" t="s">
        <v>1294</v>
      </c>
      <c r="L116" s="262">
        <v>10</v>
      </c>
      <c r="M116" s="263">
        <v>145</v>
      </c>
      <c r="N116" s="264"/>
      <c r="O116" s="265">
        <f t="shared" si="11"/>
        <v>0</v>
      </c>
      <c r="P116" s="266">
        <v>4607109956359</v>
      </c>
      <c r="Q116" s="137"/>
      <c r="R116" s="267">
        <v>14.5</v>
      </c>
    </row>
    <row r="117" spans="1:18" s="281" customFormat="1" ht="15.75">
      <c r="A117" s="241">
        <v>145</v>
      </c>
      <c r="B117" s="255">
        <v>1371</v>
      </c>
      <c r="C117" s="256" t="s">
        <v>1607</v>
      </c>
      <c r="D117" s="256"/>
      <c r="E117" s="257" t="s">
        <v>1279</v>
      </c>
      <c r="F117" s="258" t="s">
        <v>1608</v>
      </c>
      <c r="G117" s="259" t="str">
        <f t="shared" si="9"/>
        <v>фото</v>
      </c>
      <c r="H117" s="137">
        <f t="shared" si="10"/>
      </c>
      <c r="I117" s="260" t="s">
        <v>1609</v>
      </c>
      <c r="J117" s="137" t="s">
        <v>1282</v>
      </c>
      <c r="K117" s="269" t="s">
        <v>1294</v>
      </c>
      <c r="L117" s="262">
        <v>10</v>
      </c>
      <c r="M117" s="263">
        <v>126.1</v>
      </c>
      <c r="N117" s="264"/>
      <c r="O117" s="265">
        <f t="shared" si="11"/>
        <v>0</v>
      </c>
      <c r="P117" s="266">
        <v>4607109962664</v>
      </c>
      <c r="Q117" s="137"/>
      <c r="R117" s="267">
        <v>12.61</v>
      </c>
    </row>
    <row r="118" spans="1:18" s="247" customFormat="1" ht="15.75">
      <c r="A118" s="241">
        <v>146</v>
      </c>
      <c r="B118" s="255">
        <v>1372</v>
      </c>
      <c r="C118" s="256" t="s">
        <v>1610</v>
      </c>
      <c r="D118" s="256"/>
      <c r="E118" s="273" t="s">
        <v>1279</v>
      </c>
      <c r="F118" s="258" t="s">
        <v>1611</v>
      </c>
      <c r="G118" s="259" t="str">
        <f t="shared" si="9"/>
        <v>фото</v>
      </c>
      <c r="H118" s="137">
        <f t="shared" si="10"/>
      </c>
      <c r="I118" s="260" t="s">
        <v>1612</v>
      </c>
      <c r="J118" s="137" t="s">
        <v>1346</v>
      </c>
      <c r="K118" s="269" t="s">
        <v>1294</v>
      </c>
      <c r="L118" s="271">
        <v>10</v>
      </c>
      <c r="M118" s="263">
        <v>119.8</v>
      </c>
      <c r="N118" s="264"/>
      <c r="O118" s="265">
        <f t="shared" si="11"/>
        <v>0</v>
      </c>
      <c r="P118" s="266">
        <v>4607109962695</v>
      </c>
      <c r="Q118" s="137"/>
      <c r="R118" s="267">
        <v>11.98</v>
      </c>
    </row>
    <row r="119" spans="1:18" s="281" customFormat="1" ht="15.75">
      <c r="A119" s="241">
        <v>150</v>
      </c>
      <c r="B119" s="255">
        <v>1373</v>
      </c>
      <c r="C119" s="256" t="s">
        <v>1613</v>
      </c>
      <c r="D119" s="256"/>
      <c r="E119" s="257" t="s">
        <v>1279</v>
      </c>
      <c r="F119" s="258" t="s">
        <v>1614</v>
      </c>
      <c r="G119" s="259" t="str">
        <f t="shared" si="9"/>
        <v>фото</v>
      </c>
      <c r="H119" s="137">
        <f t="shared" si="10"/>
      </c>
      <c r="I119" s="260" t="s">
        <v>1615</v>
      </c>
      <c r="J119" s="137" t="s">
        <v>1346</v>
      </c>
      <c r="K119" s="269" t="s">
        <v>1294</v>
      </c>
      <c r="L119" s="262">
        <v>10</v>
      </c>
      <c r="M119" s="263">
        <v>201.6</v>
      </c>
      <c r="N119" s="264"/>
      <c r="O119" s="265">
        <f t="shared" si="11"/>
        <v>0</v>
      </c>
      <c r="P119" s="266">
        <v>4607109962756</v>
      </c>
      <c r="Q119" s="137"/>
      <c r="R119" s="267">
        <v>20.16</v>
      </c>
    </row>
    <row r="120" spans="1:18" s="281" customFormat="1" ht="15.75">
      <c r="A120" s="241">
        <v>151</v>
      </c>
      <c r="B120" s="255">
        <v>1374</v>
      </c>
      <c r="C120" s="256" t="s">
        <v>1616</v>
      </c>
      <c r="D120" s="256"/>
      <c r="E120" s="257" t="s">
        <v>1279</v>
      </c>
      <c r="F120" s="258" t="s">
        <v>1617</v>
      </c>
      <c r="G120" s="259" t="str">
        <f t="shared" si="9"/>
        <v>фото</v>
      </c>
      <c r="H120" s="137">
        <f t="shared" si="10"/>
      </c>
      <c r="I120" s="260" t="s">
        <v>1618</v>
      </c>
      <c r="J120" s="137" t="s">
        <v>1282</v>
      </c>
      <c r="K120" s="269" t="s">
        <v>1294</v>
      </c>
      <c r="L120" s="262">
        <v>10</v>
      </c>
      <c r="M120" s="263">
        <v>109</v>
      </c>
      <c r="N120" s="264"/>
      <c r="O120" s="265">
        <f t="shared" si="11"/>
        <v>0</v>
      </c>
      <c r="P120" s="266">
        <v>4607109962787</v>
      </c>
      <c r="Q120" s="137"/>
      <c r="R120" s="267">
        <v>10.9</v>
      </c>
    </row>
    <row r="121" spans="1:18" s="281" customFormat="1" ht="25.5">
      <c r="A121" s="241">
        <v>153</v>
      </c>
      <c r="B121" s="255">
        <v>3331</v>
      </c>
      <c r="C121" s="256" t="s">
        <v>1619</v>
      </c>
      <c r="D121" s="256"/>
      <c r="E121" s="257" t="s">
        <v>1279</v>
      </c>
      <c r="F121" s="258" t="s">
        <v>1620</v>
      </c>
      <c r="G121" s="259" t="str">
        <f t="shared" si="9"/>
        <v>фото</v>
      </c>
      <c r="H121" s="137">
        <f t="shared" si="10"/>
      </c>
      <c r="I121" s="260" t="s">
        <v>1621</v>
      </c>
      <c r="J121" s="137" t="s">
        <v>1282</v>
      </c>
      <c r="K121" s="269" t="s">
        <v>1294</v>
      </c>
      <c r="L121" s="262">
        <v>10</v>
      </c>
      <c r="M121" s="263">
        <v>126.1</v>
      </c>
      <c r="N121" s="264"/>
      <c r="O121" s="265">
        <f t="shared" si="11"/>
        <v>0</v>
      </c>
      <c r="P121" s="266">
        <v>4607109951668</v>
      </c>
      <c r="Q121" s="137"/>
      <c r="R121" s="267">
        <v>12.61</v>
      </c>
    </row>
    <row r="122" spans="1:18" s="247" customFormat="1" ht="25.5">
      <c r="A122" s="241">
        <v>181</v>
      </c>
      <c r="B122" s="255">
        <v>941</v>
      </c>
      <c r="C122" s="256" t="s">
        <v>1622</v>
      </c>
      <c r="D122" s="256"/>
      <c r="E122" s="257" t="s">
        <v>1279</v>
      </c>
      <c r="F122" s="258" t="s">
        <v>1623</v>
      </c>
      <c r="G122" s="259" t="str">
        <f t="shared" si="9"/>
        <v>фото</v>
      </c>
      <c r="H122" s="137">
        <f t="shared" si="10"/>
      </c>
      <c r="I122" s="260" t="s">
        <v>1624</v>
      </c>
      <c r="J122" s="297" t="s">
        <v>1282</v>
      </c>
      <c r="K122" s="269" t="s">
        <v>1294</v>
      </c>
      <c r="L122" s="262">
        <v>10</v>
      </c>
      <c r="M122" s="263">
        <v>126.1</v>
      </c>
      <c r="N122" s="264"/>
      <c r="O122" s="265">
        <f t="shared" si="11"/>
        <v>0</v>
      </c>
      <c r="P122" s="266">
        <v>4607109963074</v>
      </c>
      <c r="Q122" s="137"/>
      <c r="R122" s="267">
        <v>12.61</v>
      </c>
    </row>
    <row r="123" spans="1:18" s="281" customFormat="1" ht="25.5">
      <c r="A123" s="241">
        <v>182</v>
      </c>
      <c r="B123" s="255">
        <v>7551</v>
      </c>
      <c r="C123" s="256" t="s">
        <v>1625</v>
      </c>
      <c r="D123" s="256"/>
      <c r="E123" s="257" t="s">
        <v>1279</v>
      </c>
      <c r="F123" s="258" t="s">
        <v>1626</v>
      </c>
      <c r="G123" s="259" t="str">
        <f t="shared" si="9"/>
        <v>фото</v>
      </c>
      <c r="H123" s="137">
        <f t="shared" si="10"/>
      </c>
      <c r="I123" s="260" t="s">
        <v>1627</v>
      </c>
      <c r="J123" s="137" t="s">
        <v>1282</v>
      </c>
      <c r="K123" s="269" t="s">
        <v>1294</v>
      </c>
      <c r="L123" s="262">
        <v>10</v>
      </c>
      <c r="M123" s="263">
        <v>239.4</v>
      </c>
      <c r="N123" s="264"/>
      <c r="O123" s="265">
        <f t="shared" si="11"/>
        <v>0</v>
      </c>
      <c r="P123" s="266">
        <v>4607109939413</v>
      </c>
      <c r="Q123" s="137" t="s">
        <v>80</v>
      </c>
      <c r="R123" s="267">
        <v>23.94</v>
      </c>
    </row>
    <row r="124" spans="1:18" s="281" customFormat="1" ht="25.5">
      <c r="A124" s="241">
        <v>183</v>
      </c>
      <c r="B124" s="255">
        <v>2461</v>
      </c>
      <c r="C124" s="256" t="s">
        <v>1628</v>
      </c>
      <c r="D124" s="256"/>
      <c r="E124" s="257" t="s">
        <v>1279</v>
      </c>
      <c r="F124" s="258" t="s">
        <v>1629</v>
      </c>
      <c r="G124" s="259" t="str">
        <f t="shared" si="9"/>
        <v>фото</v>
      </c>
      <c r="H124" s="137">
        <f t="shared" si="10"/>
      </c>
      <c r="I124" s="260" t="s">
        <v>1630</v>
      </c>
      <c r="J124" s="137" t="s">
        <v>1282</v>
      </c>
      <c r="K124" s="269" t="s">
        <v>1294</v>
      </c>
      <c r="L124" s="262">
        <v>10</v>
      </c>
      <c r="M124" s="263">
        <v>113.5</v>
      </c>
      <c r="N124" s="264"/>
      <c r="O124" s="265">
        <f t="shared" si="11"/>
        <v>0</v>
      </c>
      <c r="P124" s="266">
        <v>4607109966587</v>
      </c>
      <c r="Q124" s="137"/>
      <c r="R124" s="267">
        <v>11.35</v>
      </c>
    </row>
    <row r="125" spans="1:18" s="281" customFormat="1" ht="15.75">
      <c r="A125" s="241">
        <v>187</v>
      </c>
      <c r="B125" s="255">
        <v>2462</v>
      </c>
      <c r="C125" s="256" t="s">
        <v>1631</v>
      </c>
      <c r="D125" s="256"/>
      <c r="E125" s="257" t="s">
        <v>1279</v>
      </c>
      <c r="F125" s="258" t="s">
        <v>1632</v>
      </c>
      <c r="G125" s="259" t="str">
        <f t="shared" si="9"/>
        <v>фото</v>
      </c>
      <c r="H125" s="137">
        <f t="shared" si="10"/>
      </c>
      <c r="I125" s="260" t="s">
        <v>1633</v>
      </c>
      <c r="J125" s="137" t="s">
        <v>1282</v>
      </c>
      <c r="K125" s="269" t="s">
        <v>1294</v>
      </c>
      <c r="L125" s="262">
        <v>10</v>
      </c>
      <c r="M125" s="263">
        <v>132.4</v>
      </c>
      <c r="N125" s="264"/>
      <c r="O125" s="265">
        <f t="shared" si="11"/>
        <v>0</v>
      </c>
      <c r="P125" s="266">
        <v>4607109966594</v>
      </c>
      <c r="Q125" s="137"/>
      <c r="R125" s="267">
        <v>13.24</v>
      </c>
    </row>
    <row r="126" spans="1:18" s="281" customFormat="1" ht="38.25">
      <c r="A126" s="241">
        <v>186</v>
      </c>
      <c r="B126" s="255">
        <v>7552</v>
      </c>
      <c r="C126" s="256" t="s">
        <v>1634</v>
      </c>
      <c r="D126" s="256" t="s">
        <v>1635</v>
      </c>
      <c r="E126" s="257" t="s">
        <v>1279</v>
      </c>
      <c r="F126" s="258" t="s">
        <v>1636</v>
      </c>
      <c r="G126" s="259" t="str">
        <f t="shared" si="9"/>
        <v>фото</v>
      </c>
      <c r="H126" s="137" t="str">
        <f t="shared" si="10"/>
        <v>фото2</v>
      </c>
      <c r="I126" s="260" t="s">
        <v>1637</v>
      </c>
      <c r="J126" s="137" t="s">
        <v>1282</v>
      </c>
      <c r="K126" s="269" t="s">
        <v>1283</v>
      </c>
      <c r="L126" s="262">
        <v>10</v>
      </c>
      <c r="M126" s="263">
        <v>151.3</v>
      </c>
      <c r="N126" s="264"/>
      <c r="O126" s="265">
        <f t="shared" si="11"/>
        <v>0</v>
      </c>
      <c r="P126" s="266">
        <v>4607109939406</v>
      </c>
      <c r="Q126" s="137" t="s">
        <v>80</v>
      </c>
      <c r="R126" s="267">
        <v>15.13</v>
      </c>
    </row>
    <row r="127" spans="1:18" s="281" customFormat="1" ht="15.75">
      <c r="A127" s="241">
        <v>185</v>
      </c>
      <c r="B127" s="255">
        <v>1380</v>
      </c>
      <c r="C127" s="256" t="s">
        <v>1638</v>
      </c>
      <c r="D127" s="256"/>
      <c r="E127" s="257" t="s">
        <v>1279</v>
      </c>
      <c r="F127" s="258" t="s">
        <v>1639</v>
      </c>
      <c r="G127" s="259" t="str">
        <f t="shared" si="9"/>
        <v>фото</v>
      </c>
      <c r="H127" s="137">
        <f t="shared" si="10"/>
      </c>
      <c r="I127" s="260" t="s">
        <v>1640</v>
      </c>
      <c r="J127" s="137" t="s">
        <v>1282</v>
      </c>
      <c r="K127" s="269" t="s">
        <v>1294</v>
      </c>
      <c r="L127" s="262">
        <v>10</v>
      </c>
      <c r="M127" s="263">
        <v>132.4</v>
      </c>
      <c r="N127" s="264"/>
      <c r="O127" s="265">
        <f t="shared" si="11"/>
        <v>0</v>
      </c>
      <c r="P127" s="266">
        <v>4607109951583</v>
      </c>
      <c r="Q127" s="137"/>
      <c r="R127" s="267">
        <v>13.24</v>
      </c>
    </row>
    <row r="128" spans="1:18" s="247" customFormat="1" ht="38.25">
      <c r="A128" s="241">
        <v>165</v>
      </c>
      <c r="B128" s="255">
        <v>2464</v>
      </c>
      <c r="C128" s="256" t="s">
        <v>1641</v>
      </c>
      <c r="D128" s="256"/>
      <c r="E128" s="257" t="s">
        <v>1279</v>
      </c>
      <c r="F128" s="258" t="s">
        <v>1642</v>
      </c>
      <c r="G128" s="259" t="str">
        <f t="shared" si="9"/>
        <v>фото</v>
      </c>
      <c r="H128" s="137">
        <f t="shared" si="10"/>
      </c>
      <c r="I128" s="260" t="s">
        <v>1643</v>
      </c>
      <c r="J128" s="137" t="s">
        <v>1282</v>
      </c>
      <c r="K128" s="269" t="s">
        <v>1294</v>
      </c>
      <c r="L128" s="262">
        <v>10</v>
      </c>
      <c r="M128" s="263">
        <v>97.1</v>
      </c>
      <c r="N128" s="264"/>
      <c r="O128" s="265">
        <f t="shared" si="11"/>
        <v>0</v>
      </c>
      <c r="P128" s="266">
        <v>4607109966556</v>
      </c>
      <c r="Q128" s="137"/>
      <c r="R128" s="267">
        <v>9.709999999999999</v>
      </c>
    </row>
    <row r="129" spans="1:18" s="281" customFormat="1" ht="22.5">
      <c r="A129" s="241">
        <v>168</v>
      </c>
      <c r="B129" s="255">
        <v>6806</v>
      </c>
      <c r="C129" s="256" t="s">
        <v>1644</v>
      </c>
      <c r="D129" s="256" t="s">
        <v>1645</v>
      </c>
      <c r="E129" s="273" t="s">
        <v>1279</v>
      </c>
      <c r="F129" s="258" t="s">
        <v>1646</v>
      </c>
      <c r="G129" s="259" t="str">
        <f t="shared" si="9"/>
        <v>фото</v>
      </c>
      <c r="H129" s="137" t="str">
        <f t="shared" si="10"/>
        <v>фото2</v>
      </c>
      <c r="I129" s="260" t="s">
        <v>1647</v>
      </c>
      <c r="J129" s="137" t="s">
        <v>1282</v>
      </c>
      <c r="K129" s="269" t="s">
        <v>1294</v>
      </c>
      <c r="L129" s="271">
        <v>10</v>
      </c>
      <c r="M129" s="263">
        <v>327.5</v>
      </c>
      <c r="N129" s="264"/>
      <c r="O129" s="265">
        <f t="shared" si="11"/>
        <v>0</v>
      </c>
      <c r="P129" s="266">
        <v>4607109943229</v>
      </c>
      <c r="Q129" s="137" t="s">
        <v>111</v>
      </c>
      <c r="R129" s="267">
        <v>32.75</v>
      </c>
    </row>
    <row r="130" spans="1:18" s="281" customFormat="1" ht="15.75">
      <c r="A130" s="241">
        <v>170</v>
      </c>
      <c r="B130" s="255">
        <v>6808</v>
      </c>
      <c r="C130" s="256" t="s">
        <v>1648</v>
      </c>
      <c r="D130" s="256"/>
      <c r="E130" s="257" t="s">
        <v>1279</v>
      </c>
      <c r="F130" s="258" t="s">
        <v>1649</v>
      </c>
      <c r="G130" s="259" t="str">
        <f t="shared" si="9"/>
        <v>фото</v>
      </c>
      <c r="H130" s="137">
        <f t="shared" si="10"/>
      </c>
      <c r="I130" s="260" t="s">
        <v>1650</v>
      </c>
      <c r="J130" s="137" t="s">
        <v>1282</v>
      </c>
      <c r="K130" s="269" t="s">
        <v>1294</v>
      </c>
      <c r="L130" s="262">
        <v>10</v>
      </c>
      <c r="M130" s="263">
        <v>126.1</v>
      </c>
      <c r="N130" s="264"/>
      <c r="O130" s="265">
        <f t="shared" si="11"/>
        <v>0</v>
      </c>
      <c r="P130" s="266">
        <v>4607109943243</v>
      </c>
      <c r="Q130" s="137" t="s">
        <v>111</v>
      </c>
      <c r="R130" s="267">
        <v>12.61</v>
      </c>
    </row>
    <row r="131" spans="1:18" s="281" customFormat="1" ht="15.75">
      <c r="A131" s="241">
        <v>164</v>
      </c>
      <c r="B131" s="255">
        <v>7549</v>
      </c>
      <c r="C131" s="272" t="s">
        <v>1651</v>
      </c>
      <c r="D131" s="272"/>
      <c r="E131" s="273" t="s">
        <v>1279</v>
      </c>
      <c r="F131" s="274" t="s">
        <v>1652</v>
      </c>
      <c r="G131" s="259" t="str">
        <f t="shared" si="9"/>
        <v>фото</v>
      </c>
      <c r="H131" s="137">
        <f t="shared" si="10"/>
      </c>
      <c r="I131" s="260" t="s">
        <v>1653</v>
      </c>
      <c r="J131" s="275" t="s">
        <v>1282</v>
      </c>
      <c r="K131" s="269" t="s">
        <v>1294</v>
      </c>
      <c r="L131" s="271">
        <v>10</v>
      </c>
      <c r="M131" s="263">
        <v>133.6</v>
      </c>
      <c r="N131" s="264"/>
      <c r="O131" s="265">
        <f t="shared" si="11"/>
        <v>0</v>
      </c>
      <c r="P131" s="266">
        <v>4607109939437</v>
      </c>
      <c r="Q131" s="137" t="s">
        <v>80</v>
      </c>
      <c r="R131" s="267">
        <v>13.36</v>
      </c>
    </row>
    <row r="132" spans="1:18" s="281" customFormat="1" ht="15.75">
      <c r="A132" s="241">
        <v>163</v>
      </c>
      <c r="B132" s="255">
        <v>3361</v>
      </c>
      <c r="C132" s="256" t="s">
        <v>1654</v>
      </c>
      <c r="D132" s="256"/>
      <c r="E132" s="257" t="s">
        <v>1279</v>
      </c>
      <c r="F132" s="258" t="s">
        <v>1655</v>
      </c>
      <c r="G132" s="259" t="str">
        <f t="shared" si="9"/>
        <v>фото</v>
      </c>
      <c r="H132" s="137">
        <f t="shared" si="10"/>
      </c>
      <c r="I132" s="260" t="s">
        <v>1656</v>
      </c>
      <c r="J132" s="137" t="s">
        <v>1282</v>
      </c>
      <c r="K132" s="269" t="s">
        <v>1283</v>
      </c>
      <c r="L132" s="262">
        <v>7</v>
      </c>
      <c r="M132" s="263">
        <v>275.2</v>
      </c>
      <c r="N132" s="264"/>
      <c r="O132" s="265">
        <f t="shared" si="11"/>
        <v>0</v>
      </c>
      <c r="P132" s="266">
        <v>4607109951651</v>
      </c>
      <c r="Q132" s="137"/>
      <c r="R132" s="267">
        <v>39.31428571428571</v>
      </c>
    </row>
    <row r="133" spans="1:18" s="281" customFormat="1" ht="15.75">
      <c r="A133" s="241">
        <v>216</v>
      </c>
      <c r="B133" s="255">
        <v>3362</v>
      </c>
      <c r="C133" s="256" t="s">
        <v>1657</v>
      </c>
      <c r="D133" s="256"/>
      <c r="E133" s="257" t="s">
        <v>1279</v>
      </c>
      <c r="F133" s="258" t="s">
        <v>1658</v>
      </c>
      <c r="G133" s="259" t="str">
        <f t="shared" si="9"/>
        <v>фото</v>
      </c>
      <c r="H133" s="137">
        <f t="shared" si="10"/>
      </c>
      <c r="I133" s="260" t="s">
        <v>1659</v>
      </c>
      <c r="J133" s="137" t="s">
        <v>1346</v>
      </c>
      <c r="K133" s="269" t="s">
        <v>1294</v>
      </c>
      <c r="L133" s="262">
        <v>10</v>
      </c>
      <c r="M133" s="263">
        <v>138.7</v>
      </c>
      <c r="N133" s="264"/>
      <c r="O133" s="265">
        <f t="shared" si="11"/>
        <v>0</v>
      </c>
      <c r="P133" s="266">
        <v>4607109951477</v>
      </c>
      <c r="Q133" s="137"/>
      <c r="R133" s="267">
        <v>13.87</v>
      </c>
    </row>
    <row r="134" spans="1:18" s="281" customFormat="1" ht="25.5">
      <c r="A134" s="241">
        <v>222</v>
      </c>
      <c r="B134" s="255">
        <v>1382</v>
      </c>
      <c r="C134" s="256" t="s">
        <v>1660</v>
      </c>
      <c r="D134" s="256"/>
      <c r="E134" s="257" t="s">
        <v>1279</v>
      </c>
      <c r="F134" s="258" t="s">
        <v>1661</v>
      </c>
      <c r="G134" s="259" t="str">
        <f t="shared" si="9"/>
        <v>фото</v>
      </c>
      <c r="H134" s="137">
        <f t="shared" si="10"/>
      </c>
      <c r="I134" s="260" t="s">
        <v>1662</v>
      </c>
      <c r="J134" s="137" t="s">
        <v>1282</v>
      </c>
      <c r="K134" s="269" t="s">
        <v>1283</v>
      </c>
      <c r="L134" s="262">
        <v>10</v>
      </c>
      <c r="M134" s="263">
        <v>189</v>
      </c>
      <c r="N134" s="264"/>
      <c r="O134" s="265">
        <f t="shared" si="11"/>
        <v>0</v>
      </c>
      <c r="P134" s="266">
        <v>4607109963517</v>
      </c>
      <c r="Q134" s="137"/>
      <c r="R134" s="267">
        <v>18.9</v>
      </c>
    </row>
    <row r="135" spans="1:18" s="281" customFormat="1" ht="15.75">
      <c r="A135" s="241">
        <v>221</v>
      </c>
      <c r="B135" s="255">
        <v>3366</v>
      </c>
      <c r="C135" s="256" t="s">
        <v>1663</v>
      </c>
      <c r="D135" s="256"/>
      <c r="E135" s="257" t="s">
        <v>1279</v>
      </c>
      <c r="F135" s="258" t="s">
        <v>1664</v>
      </c>
      <c r="G135" s="259" t="str">
        <f t="shared" si="9"/>
        <v>фото</v>
      </c>
      <c r="H135" s="137">
        <f t="shared" si="10"/>
      </c>
      <c r="I135" s="260" t="s">
        <v>1665</v>
      </c>
      <c r="J135" s="297" t="s">
        <v>1346</v>
      </c>
      <c r="K135" s="269" t="s">
        <v>1294</v>
      </c>
      <c r="L135" s="262">
        <v>10</v>
      </c>
      <c r="M135" s="263">
        <v>88.3</v>
      </c>
      <c r="N135" s="264"/>
      <c r="O135" s="265">
        <f t="shared" si="11"/>
        <v>0</v>
      </c>
      <c r="P135" s="266">
        <v>4607109951453</v>
      </c>
      <c r="Q135" s="137"/>
      <c r="R135" s="267">
        <v>8.83</v>
      </c>
    </row>
    <row r="136" spans="1:18" s="281" customFormat="1" ht="15.75">
      <c r="A136" s="241">
        <v>155</v>
      </c>
      <c r="B136" s="255">
        <v>1375</v>
      </c>
      <c r="C136" s="256" t="s">
        <v>1666</v>
      </c>
      <c r="D136" s="256"/>
      <c r="E136" s="273" t="s">
        <v>1279</v>
      </c>
      <c r="F136" s="258" t="s">
        <v>1667</v>
      </c>
      <c r="G136" s="259" t="str">
        <f t="shared" si="9"/>
        <v>фото</v>
      </c>
      <c r="H136" s="137">
        <f t="shared" si="10"/>
      </c>
      <c r="I136" s="260" t="s">
        <v>1668</v>
      </c>
      <c r="J136" s="137" t="s">
        <v>1346</v>
      </c>
      <c r="K136" s="269" t="s">
        <v>1294</v>
      </c>
      <c r="L136" s="271">
        <v>10</v>
      </c>
      <c r="M136" s="263">
        <v>132.4</v>
      </c>
      <c r="N136" s="264"/>
      <c r="O136" s="265">
        <f t="shared" si="11"/>
        <v>0</v>
      </c>
      <c r="P136" s="266">
        <v>4607109962862</v>
      </c>
      <c r="Q136" s="137"/>
      <c r="R136" s="267">
        <v>13.24</v>
      </c>
    </row>
    <row r="137" spans="1:18" s="281" customFormat="1" ht="15.75">
      <c r="A137" s="241">
        <v>156</v>
      </c>
      <c r="B137" s="255">
        <v>1376</v>
      </c>
      <c r="C137" s="256" t="s">
        <v>1669</v>
      </c>
      <c r="D137" s="256"/>
      <c r="E137" s="257" t="s">
        <v>1279</v>
      </c>
      <c r="F137" s="258" t="s">
        <v>1670</v>
      </c>
      <c r="G137" s="259" t="str">
        <f t="shared" si="9"/>
        <v>фото</v>
      </c>
      <c r="H137" s="137">
        <f t="shared" si="10"/>
      </c>
      <c r="I137" s="260" t="s">
        <v>1671</v>
      </c>
      <c r="J137" s="137" t="s">
        <v>1282</v>
      </c>
      <c r="K137" s="269" t="s">
        <v>1294</v>
      </c>
      <c r="L137" s="262">
        <v>10</v>
      </c>
      <c r="M137" s="263">
        <v>115</v>
      </c>
      <c r="N137" s="264"/>
      <c r="O137" s="265">
        <f t="shared" si="11"/>
        <v>0</v>
      </c>
      <c r="P137" s="266">
        <v>4607109962879</v>
      </c>
      <c r="Q137" s="137"/>
      <c r="R137" s="267">
        <v>11.5</v>
      </c>
    </row>
    <row r="138" spans="1:18" s="281" customFormat="1" ht="25.5">
      <c r="A138" s="241">
        <v>161</v>
      </c>
      <c r="B138" s="255">
        <v>7548</v>
      </c>
      <c r="C138" s="256" t="s">
        <v>1672</v>
      </c>
      <c r="D138" s="256" t="s">
        <v>1673</v>
      </c>
      <c r="E138" s="257" t="s">
        <v>1279</v>
      </c>
      <c r="F138" s="258" t="s">
        <v>1674</v>
      </c>
      <c r="G138" s="259" t="str">
        <f t="shared" si="9"/>
        <v>фото</v>
      </c>
      <c r="H138" s="137" t="str">
        <f t="shared" si="10"/>
        <v>фото2</v>
      </c>
      <c r="I138" s="260" t="s">
        <v>1675</v>
      </c>
      <c r="J138" s="137" t="s">
        <v>1346</v>
      </c>
      <c r="K138" s="269" t="s">
        <v>1294</v>
      </c>
      <c r="L138" s="262">
        <v>10</v>
      </c>
      <c r="M138" s="263">
        <v>195.3</v>
      </c>
      <c r="N138" s="264"/>
      <c r="O138" s="265">
        <f t="shared" si="11"/>
        <v>0</v>
      </c>
      <c r="P138" s="266">
        <v>4607109939444</v>
      </c>
      <c r="Q138" s="137" t="s">
        <v>80</v>
      </c>
      <c r="R138" s="267">
        <v>19.53</v>
      </c>
    </row>
    <row r="139" spans="1:18" s="281" customFormat="1" ht="38.25">
      <c r="A139" s="241">
        <v>191</v>
      </c>
      <c r="B139" s="255">
        <v>1571</v>
      </c>
      <c r="C139" s="256" t="s">
        <v>1676</v>
      </c>
      <c r="D139" s="256"/>
      <c r="E139" s="257" t="s">
        <v>1279</v>
      </c>
      <c r="F139" s="258" t="s">
        <v>1677</v>
      </c>
      <c r="G139" s="259" t="str">
        <f t="shared" si="9"/>
        <v>фото</v>
      </c>
      <c r="H139" s="137">
        <f t="shared" si="10"/>
      </c>
      <c r="I139" s="260" t="s">
        <v>1678</v>
      </c>
      <c r="J139" s="137" t="s">
        <v>1315</v>
      </c>
      <c r="K139" s="269" t="s">
        <v>1283</v>
      </c>
      <c r="L139" s="262">
        <v>10</v>
      </c>
      <c r="M139" s="263">
        <v>239.4</v>
      </c>
      <c r="N139" s="264"/>
      <c r="O139" s="265">
        <f t="shared" si="11"/>
        <v>0</v>
      </c>
      <c r="P139" s="266" t="s">
        <v>1679</v>
      </c>
      <c r="Q139" s="137" t="s">
        <v>1285</v>
      </c>
      <c r="R139" s="267">
        <v>23.94</v>
      </c>
    </row>
    <row r="140" spans="1:18" s="247" customFormat="1" ht="15.75">
      <c r="A140" s="241">
        <v>196</v>
      </c>
      <c r="B140" s="255">
        <v>1381</v>
      </c>
      <c r="C140" s="272" t="s">
        <v>1680</v>
      </c>
      <c r="D140" s="272"/>
      <c r="E140" s="273" t="s">
        <v>1279</v>
      </c>
      <c r="F140" s="274" t="s">
        <v>1681</v>
      </c>
      <c r="G140" s="259" t="str">
        <f t="shared" si="9"/>
        <v>фото</v>
      </c>
      <c r="H140" s="137">
        <f t="shared" si="10"/>
      </c>
      <c r="I140" s="260" t="s">
        <v>1602</v>
      </c>
      <c r="J140" s="275" t="s">
        <v>1346</v>
      </c>
      <c r="K140" s="269" t="s">
        <v>1294</v>
      </c>
      <c r="L140" s="271">
        <v>10</v>
      </c>
      <c r="M140" s="263">
        <v>119.8</v>
      </c>
      <c r="N140" s="264"/>
      <c r="O140" s="265">
        <f t="shared" si="11"/>
        <v>0</v>
      </c>
      <c r="P140" s="266">
        <v>4607109963227</v>
      </c>
      <c r="Q140" s="137"/>
      <c r="R140" s="267">
        <v>11.98</v>
      </c>
    </row>
    <row r="141" spans="1:18" s="247" customFormat="1" ht="15.75">
      <c r="A141" s="241">
        <v>197</v>
      </c>
      <c r="B141" s="255">
        <v>1294</v>
      </c>
      <c r="C141" s="256" t="s">
        <v>1682</v>
      </c>
      <c r="D141" s="256"/>
      <c r="E141" s="257" t="s">
        <v>1279</v>
      </c>
      <c r="F141" s="258" t="s">
        <v>1683</v>
      </c>
      <c r="G141" s="259" t="str">
        <f t="shared" si="9"/>
        <v>фото</v>
      </c>
      <c r="H141" s="137">
        <f t="shared" si="10"/>
      </c>
      <c r="I141" s="260" t="s">
        <v>1684</v>
      </c>
      <c r="J141" s="137" t="s">
        <v>1315</v>
      </c>
      <c r="K141" s="269" t="s">
        <v>1294</v>
      </c>
      <c r="L141" s="262">
        <v>7</v>
      </c>
      <c r="M141" s="263">
        <v>182.7</v>
      </c>
      <c r="N141" s="264"/>
      <c r="O141" s="265">
        <f t="shared" si="11"/>
        <v>0</v>
      </c>
      <c r="P141" s="266" t="s">
        <v>1685</v>
      </c>
      <c r="Q141" s="137" t="s">
        <v>1285</v>
      </c>
      <c r="R141" s="267">
        <v>26.1</v>
      </c>
    </row>
    <row r="142" spans="1:18" s="306" customFormat="1" ht="25.5">
      <c r="A142" s="241">
        <v>195</v>
      </c>
      <c r="B142" s="255">
        <v>3398</v>
      </c>
      <c r="C142" s="256" t="s">
        <v>1686</v>
      </c>
      <c r="D142" s="256"/>
      <c r="E142" s="257" t="s">
        <v>1279</v>
      </c>
      <c r="F142" s="258" t="s">
        <v>1687</v>
      </c>
      <c r="G142" s="259" t="str">
        <f t="shared" si="9"/>
        <v>фото</v>
      </c>
      <c r="H142" s="137">
        <f t="shared" si="10"/>
      </c>
      <c r="I142" s="260" t="s">
        <v>1688</v>
      </c>
      <c r="J142" s="137" t="s">
        <v>1282</v>
      </c>
      <c r="K142" s="269" t="s">
        <v>1294</v>
      </c>
      <c r="L142" s="262">
        <v>10</v>
      </c>
      <c r="M142" s="263">
        <v>89</v>
      </c>
      <c r="N142" s="264"/>
      <c r="O142" s="265">
        <f t="shared" si="11"/>
        <v>0</v>
      </c>
      <c r="P142" s="266">
        <v>4607109951538</v>
      </c>
      <c r="Q142" s="137"/>
      <c r="R142" s="267">
        <v>8.9</v>
      </c>
    </row>
    <row r="143" spans="1:18" s="306" customFormat="1" ht="51">
      <c r="A143" s="241">
        <v>199</v>
      </c>
      <c r="B143" s="255">
        <v>2953</v>
      </c>
      <c r="C143" s="256" t="s">
        <v>1689</v>
      </c>
      <c r="D143" s="256"/>
      <c r="E143" s="257" t="s">
        <v>1279</v>
      </c>
      <c r="F143" s="258" t="s">
        <v>1690</v>
      </c>
      <c r="G143" s="259" t="str">
        <f t="shared" si="9"/>
        <v>фото</v>
      </c>
      <c r="H143" s="137">
        <f t="shared" si="10"/>
      </c>
      <c r="I143" s="260" t="s">
        <v>1691</v>
      </c>
      <c r="J143" s="137" t="s">
        <v>1293</v>
      </c>
      <c r="K143" s="269" t="s">
        <v>1294</v>
      </c>
      <c r="L143" s="262">
        <v>10</v>
      </c>
      <c r="M143" s="263">
        <v>145</v>
      </c>
      <c r="N143" s="264"/>
      <c r="O143" s="265">
        <f t="shared" si="11"/>
        <v>0</v>
      </c>
      <c r="P143" s="266" t="s">
        <v>1692</v>
      </c>
      <c r="Q143" s="137"/>
      <c r="R143" s="267">
        <v>14.5</v>
      </c>
    </row>
    <row r="144" spans="1:18" s="247" customFormat="1" ht="15.75">
      <c r="A144" s="241">
        <v>200</v>
      </c>
      <c r="B144" s="255">
        <v>2968</v>
      </c>
      <c r="C144" s="256" t="s">
        <v>1693</v>
      </c>
      <c r="D144" s="256"/>
      <c r="E144" s="257" t="s">
        <v>1279</v>
      </c>
      <c r="F144" s="258" t="s">
        <v>1694</v>
      </c>
      <c r="G144" s="259" t="str">
        <f t="shared" si="9"/>
        <v>фото</v>
      </c>
      <c r="H144" s="137">
        <f t="shared" si="10"/>
      </c>
      <c r="I144" s="307" t="s">
        <v>1695</v>
      </c>
      <c r="J144" s="137" t="s">
        <v>1282</v>
      </c>
      <c r="K144" s="269" t="s">
        <v>1283</v>
      </c>
      <c r="L144" s="262">
        <v>10</v>
      </c>
      <c r="M144" s="263">
        <v>314.9</v>
      </c>
      <c r="N144" s="264"/>
      <c r="O144" s="265">
        <f t="shared" si="11"/>
        <v>0</v>
      </c>
      <c r="P144" s="266" t="s">
        <v>1696</v>
      </c>
      <c r="Q144" s="137"/>
      <c r="R144" s="267">
        <v>31.49</v>
      </c>
    </row>
    <row r="145" spans="1:18" s="180" customFormat="1" ht="38.25">
      <c r="A145" s="241">
        <v>198</v>
      </c>
      <c r="B145" s="255">
        <v>7553</v>
      </c>
      <c r="C145" s="256" t="s">
        <v>1697</v>
      </c>
      <c r="D145" s="256"/>
      <c r="E145" s="257" t="s">
        <v>1279</v>
      </c>
      <c r="F145" s="258" t="s">
        <v>1698</v>
      </c>
      <c r="G145" s="259" t="str">
        <f t="shared" si="9"/>
        <v>фото</v>
      </c>
      <c r="H145" s="137">
        <f t="shared" si="10"/>
      </c>
      <c r="I145" s="277" t="s">
        <v>1699</v>
      </c>
      <c r="J145" s="137" t="s">
        <v>1282</v>
      </c>
      <c r="K145" s="269" t="s">
        <v>1294</v>
      </c>
      <c r="L145" s="262">
        <v>5</v>
      </c>
      <c r="M145" s="263">
        <v>226.8</v>
      </c>
      <c r="N145" s="264"/>
      <c r="O145" s="265">
        <f t="shared" si="11"/>
        <v>0</v>
      </c>
      <c r="P145" s="266">
        <v>4607109939390</v>
      </c>
      <c r="Q145" s="137" t="s">
        <v>80</v>
      </c>
      <c r="R145" s="267">
        <v>45.36</v>
      </c>
    </row>
    <row r="146" spans="1:18" s="306" customFormat="1" ht="25.5">
      <c r="A146" s="241">
        <v>201</v>
      </c>
      <c r="B146" s="255">
        <v>3412</v>
      </c>
      <c r="C146" s="256" t="s">
        <v>1700</v>
      </c>
      <c r="D146" s="256"/>
      <c r="E146" s="257" t="s">
        <v>1279</v>
      </c>
      <c r="F146" s="258" t="s">
        <v>1701</v>
      </c>
      <c r="G146" s="259" t="str">
        <f t="shared" si="9"/>
        <v>фото</v>
      </c>
      <c r="H146" s="137">
        <f t="shared" si="10"/>
      </c>
      <c r="I146" s="260" t="s">
        <v>1702</v>
      </c>
      <c r="J146" s="297" t="s">
        <v>1282</v>
      </c>
      <c r="K146" s="269" t="s">
        <v>1294</v>
      </c>
      <c r="L146" s="262">
        <v>10</v>
      </c>
      <c r="M146" s="263">
        <v>138.7</v>
      </c>
      <c r="N146" s="264"/>
      <c r="O146" s="265">
        <f t="shared" si="11"/>
        <v>0</v>
      </c>
      <c r="P146" s="266">
        <v>4607109951521</v>
      </c>
      <c r="Q146" s="137"/>
      <c r="R146" s="267">
        <v>13.87</v>
      </c>
    </row>
    <row r="147" spans="1:18" s="306" customFormat="1" ht="15.75">
      <c r="A147" s="241">
        <v>202</v>
      </c>
      <c r="B147" s="255">
        <v>3413</v>
      </c>
      <c r="C147" s="256" t="s">
        <v>1703</v>
      </c>
      <c r="D147" s="256"/>
      <c r="E147" s="257" t="s">
        <v>1279</v>
      </c>
      <c r="F147" s="258" t="s">
        <v>1704</v>
      </c>
      <c r="G147" s="259" t="str">
        <f t="shared" si="9"/>
        <v>фото</v>
      </c>
      <c r="H147" s="137">
        <f t="shared" si="10"/>
      </c>
      <c r="I147" s="260" t="s">
        <v>1705</v>
      </c>
      <c r="J147" s="137" t="s">
        <v>1282</v>
      </c>
      <c r="K147" s="269" t="s">
        <v>1294</v>
      </c>
      <c r="L147" s="262">
        <v>10</v>
      </c>
      <c r="M147" s="263">
        <v>113.5</v>
      </c>
      <c r="N147" s="264"/>
      <c r="O147" s="265">
        <f t="shared" si="11"/>
        <v>0</v>
      </c>
      <c r="P147" s="266">
        <v>4607109951514</v>
      </c>
      <c r="Q147" s="137"/>
      <c r="R147" s="267">
        <v>11.35</v>
      </c>
    </row>
    <row r="148" spans="1:18" s="306" customFormat="1" ht="15.75">
      <c r="A148" s="241">
        <v>204</v>
      </c>
      <c r="B148" s="255">
        <v>895</v>
      </c>
      <c r="C148" s="272" t="s">
        <v>1706</v>
      </c>
      <c r="D148" s="272"/>
      <c r="E148" s="273" t="s">
        <v>1279</v>
      </c>
      <c r="F148" s="274" t="s">
        <v>1707</v>
      </c>
      <c r="G148" s="259" t="str">
        <f t="shared" si="9"/>
        <v>фото</v>
      </c>
      <c r="H148" s="137">
        <f t="shared" si="10"/>
      </c>
      <c r="I148" s="260" t="s">
        <v>1708</v>
      </c>
      <c r="J148" s="275" t="s">
        <v>1282</v>
      </c>
      <c r="K148" s="261" t="s">
        <v>1294</v>
      </c>
      <c r="L148" s="262">
        <v>10</v>
      </c>
      <c r="M148" s="263">
        <v>109</v>
      </c>
      <c r="N148" s="264"/>
      <c r="O148" s="265">
        <f t="shared" si="11"/>
        <v>0</v>
      </c>
      <c r="P148" s="266">
        <v>4607109956656</v>
      </c>
      <c r="Q148" s="137"/>
      <c r="R148" s="267">
        <v>10.9</v>
      </c>
    </row>
    <row r="149" spans="1:18" s="306" customFormat="1" ht="25.5">
      <c r="A149" s="241">
        <v>213</v>
      </c>
      <c r="B149" s="255">
        <v>6843</v>
      </c>
      <c r="C149" s="256" t="s">
        <v>1709</v>
      </c>
      <c r="D149" s="256" t="s">
        <v>1710</v>
      </c>
      <c r="E149" s="257" t="s">
        <v>1279</v>
      </c>
      <c r="F149" s="258" t="s">
        <v>1711</v>
      </c>
      <c r="G149" s="259" t="str">
        <f t="shared" si="9"/>
        <v>фото</v>
      </c>
      <c r="H149" s="137" t="str">
        <f t="shared" si="10"/>
        <v>фото2</v>
      </c>
      <c r="I149" s="260" t="s">
        <v>1712</v>
      </c>
      <c r="J149" s="137" t="s">
        <v>1293</v>
      </c>
      <c r="K149" s="269" t="s">
        <v>1294</v>
      </c>
      <c r="L149" s="262">
        <v>10</v>
      </c>
      <c r="M149" s="263">
        <v>176.4</v>
      </c>
      <c r="N149" s="264"/>
      <c r="O149" s="265">
        <f t="shared" si="11"/>
        <v>0</v>
      </c>
      <c r="P149" s="266">
        <v>4607109943595</v>
      </c>
      <c r="Q149" s="137" t="s">
        <v>111</v>
      </c>
      <c r="R149" s="267">
        <v>17.64</v>
      </c>
    </row>
    <row r="150" spans="1:18" s="306" customFormat="1" ht="38.25">
      <c r="A150" s="241">
        <v>212</v>
      </c>
      <c r="B150" s="255">
        <v>2695</v>
      </c>
      <c r="C150" s="256" t="s">
        <v>1713</v>
      </c>
      <c r="D150" s="256"/>
      <c r="E150" s="257" t="s">
        <v>1279</v>
      </c>
      <c r="F150" s="258" t="s">
        <v>1714</v>
      </c>
      <c r="G150" s="259" t="str">
        <f t="shared" si="9"/>
        <v>фото</v>
      </c>
      <c r="H150" s="137">
        <f t="shared" si="10"/>
      </c>
      <c r="I150" s="260" t="s">
        <v>1715</v>
      </c>
      <c r="J150" s="137" t="s">
        <v>1282</v>
      </c>
      <c r="K150" s="269" t="s">
        <v>1294</v>
      </c>
      <c r="L150" s="262">
        <v>10</v>
      </c>
      <c r="M150" s="263">
        <v>94.6</v>
      </c>
      <c r="N150" s="264"/>
      <c r="O150" s="265">
        <f t="shared" si="11"/>
        <v>0</v>
      </c>
      <c r="P150" s="266">
        <v>4607109956687</v>
      </c>
      <c r="Q150" s="137"/>
      <c r="R150" s="267">
        <v>9.459999999999999</v>
      </c>
    </row>
    <row r="151" spans="1:18" s="306" customFormat="1" ht="15.75">
      <c r="A151" s="241">
        <v>214</v>
      </c>
      <c r="B151" s="255">
        <v>1330</v>
      </c>
      <c r="C151" s="272" t="s">
        <v>1716</v>
      </c>
      <c r="D151" s="272"/>
      <c r="E151" s="273" t="s">
        <v>1279</v>
      </c>
      <c r="F151" s="274" t="s">
        <v>1717</v>
      </c>
      <c r="G151" s="259" t="str">
        <f t="shared" si="9"/>
        <v>фото</v>
      </c>
      <c r="H151" s="137">
        <f t="shared" si="10"/>
      </c>
      <c r="I151" s="260" t="s">
        <v>1718</v>
      </c>
      <c r="J151" s="275" t="s">
        <v>1282</v>
      </c>
      <c r="K151" s="261" t="s">
        <v>1283</v>
      </c>
      <c r="L151" s="271">
        <v>10</v>
      </c>
      <c r="M151" s="263">
        <v>189</v>
      </c>
      <c r="N151" s="264"/>
      <c r="O151" s="265">
        <f t="shared" si="11"/>
        <v>0</v>
      </c>
      <c r="P151" s="266" t="s">
        <v>1719</v>
      </c>
      <c r="Q151" s="137" t="s">
        <v>1285</v>
      </c>
      <c r="R151" s="267">
        <v>18.9</v>
      </c>
    </row>
    <row r="152" spans="1:18" s="306" customFormat="1" ht="25.5">
      <c r="A152" s="241">
        <v>215</v>
      </c>
      <c r="B152" s="255">
        <v>3446</v>
      </c>
      <c r="C152" s="256" t="s">
        <v>1720</v>
      </c>
      <c r="D152" s="256"/>
      <c r="E152" s="257" t="s">
        <v>1279</v>
      </c>
      <c r="F152" s="258" t="s">
        <v>1721</v>
      </c>
      <c r="G152" s="259" t="str">
        <f t="shared" si="9"/>
        <v>фото</v>
      </c>
      <c r="H152" s="137">
        <f t="shared" si="10"/>
      </c>
      <c r="I152" s="260" t="s">
        <v>1722</v>
      </c>
      <c r="J152" s="137" t="s">
        <v>1346</v>
      </c>
      <c r="K152" s="269" t="s">
        <v>1294</v>
      </c>
      <c r="L152" s="262">
        <v>10</v>
      </c>
      <c r="M152" s="263">
        <v>126.1</v>
      </c>
      <c r="N152" s="264"/>
      <c r="O152" s="265">
        <f t="shared" si="11"/>
        <v>0</v>
      </c>
      <c r="P152" s="266">
        <v>4607109951484</v>
      </c>
      <c r="Q152" s="137"/>
      <c r="R152" s="267">
        <v>12.61</v>
      </c>
    </row>
    <row r="153" spans="1:18" s="180" customFormat="1" ht="15.75">
      <c r="A153" s="241">
        <v>219</v>
      </c>
      <c r="B153" s="255">
        <v>3452</v>
      </c>
      <c r="C153" s="256" t="s">
        <v>1723</v>
      </c>
      <c r="D153" s="256"/>
      <c r="E153" s="257" t="s">
        <v>1279</v>
      </c>
      <c r="F153" s="258" t="s">
        <v>1724</v>
      </c>
      <c r="G153" s="259" t="str">
        <f t="shared" si="9"/>
        <v>фото</v>
      </c>
      <c r="H153" s="137">
        <f t="shared" si="10"/>
      </c>
      <c r="I153" s="260" t="s">
        <v>1725</v>
      </c>
      <c r="J153" s="137" t="s">
        <v>1346</v>
      </c>
      <c r="K153" s="269" t="s">
        <v>1294</v>
      </c>
      <c r="L153" s="262">
        <v>10</v>
      </c>
      <c r="M153" s="263">
        <v>170.1</v>
      </c>
      <c r="N153" s="264"/>
      <c r="O153" s="265">
        <f t="shared" si="11"/>
        <v>0</v>
      </c>
      <c r="P153" s="266">
        <v>4607109951460</v>
      </c>
      <c r="Q153" s="137"/>
      <c r="R153" s="267">
        <v>17.009999999999998</v>
      </c>
    </row>
    <row r="154" spans="1:18" s="306" customFormat="1" ht="15.75">
      <c r="A154" s="241">
        <v>218</v>
      </c>
      <c r="B154" s="255">
        <v>2995</v>
      </c>
      <c r="C154" s="256" t="s">
        <v>1726</v>
      </c>
      <c r="D154" s="256"/>
      <c r="E154" s="257" t="s">
        <v>1279</v>
      </c>
      <c r="F154" s="258" t="s">
        <v>1727</v>
      </c>
      <c r="G154" s="259" t="str">
        <f t="shared" si="9"/>
        <v>фото</v>
      </c>
      <c r="H154" s="137">
        <f t="shared" si="10"/>
      </c>
      <c r="I154" s="307" t="s">
        <v>341</v>
      </c>
      <c r="J154" s="137" t="s">
        <v>1282</v>
      </c>
      <c r="K154" s="269" t="s">
        <v>1294</v>
      </c>
      <c r="L154" s="262">
        <v>10</v>
      </c>
      <c r="M154" s="263">
        <v>119.8</v>
      </c>
      <c r="N154" s="264"/>
      <c r="O154" s="265">
        <f t="shared" si="11"/>
        <v>0</v>
      </c>
      <c r="P154" s="266" t="s">
        <v>1728</v>
      </c>
      <c r="Q154" s="137"/>
      <c r="R154" s="267">
        <v>11.98</v>
      </c>
    </row>
    <row r="155" spans="1:18" s="306" customFormat="1" ht="38.25">
      <c r="A155" s="241">
        <v>144</v>
      </c>
      <c r="B155" s="255">
        <v>7544</v>
      </c>
      <c r="C155" s="256" t="s">
        <v>1729</v>
      </c>
      <c r="D155" s="256"/>
      <c r="E155" s="257" t="s">
        <v>1279</v>
      </c>
      <c r="F155" s="258" t="s">
        <v>1730</v>
      </c>
      <c r="G155" s="259" t="str">
        <f t="shared" si="9"/>
        <v>фото</v>
      </c>
      <c r="H155" s="137">
        <f t="shared" si="10"/>
      </c>
      <c r="I155" s="260" t="s">
        <v>1731</v>
      </c>
      <c r="J155" s="297" t="s">
        <v>1282</v>
      </c>
      <c r="K155" s="269" t="s">
        <v>1294</v>
      </c>
      <c r="L155" s="262">
        <v>10</v>
      </c>
      <c r="M155" s="263">
        <v>216.7</v>
      </c>
      <c r="N155" s="264"/>
      <c r="O155" s="265">
        <f t="shared" si="11"/>
        <v>0</v>
      </c>
      <c r="P155" s="266">
        <v>4607109939482</v>
      </c>
      <c r="Q155" s="137" t="s">
        <v>80</v>
      </c>
      <c r="R155" s="267">
        <v>21.67</v>
      </c>
    </row>
    <row r="156" spans="1:19" s="180" customFormat="1" ht="12.75">
      <c r="A156" s="241">
        <v>223</v>
      </c>
      <c r="B156" s="248"/>
      <c r="C156" s="248"/>
      <c r="D156" s="248"/>
      <c r="E156" s="249" t="s">
        <v>1732</v>
      </c>
      <c r="F156" s="308"/>
      <c r="G156" s="251"/>
      <c r="H156" s="251"/>
      <c r="I156" s="309"/>
      <c r="J156" s="251"/>
      <c r="K156" s="253"/>
      <c r="L156" s="254"/>
      <c r="M156" s="254"/>
      <c r="N156" s="251"/>
      <c r="O156" s="251"/>
      <c r="P156" s="251"/>
      <c r="Q156" s="251"/>
      <c r="R156" s="251"/>
      <c r="S156" s="310"/>
    </row>
    <row r="157" spans="1:18" s="180" customFormat="1" ht="15.75">
      <c r="A157" s="241">
        <v>224</v>
      </c>
      <c r="B157" s="255">
        <v>3308</v>
      </c>
      <c r="C157" s="256" t="s">
        <v>1733</v>
      </c>
      <c r="D157" s="256"/>
      <c r="E157" s="257" t="s">
        <v>1279</v>
      </c>
      <c r="F157" s="288" t="s">
        <v>1734</v>
      </c>
      <c r="G157" s="259" t="str">
        <f aca="true" t="shared" si="12" ref="G157:G178">HYPERLINK("http://www.gardenbulbs.ru/images/summer_CL/Tulip/"&amp;C157&amp;".jpg","фото")</f>
        <v>фото</v>
      </c>
      <c r="H157" s="137">
        <f aca="true" t="shared" si="13" ref="H157:H178">IF(D157&gt;0,HYPERLINK("http://www.gardenbulbs.ru/images/summer_CL/Tulip/"&amp;D157&amp;".jpg","фото2"),"")</f>
      </c>
      <c r="I157" s="260" t="s">
        <v>1735</v>
      </c>
      <c r="J157" s="137" t="s">
        <v>1293</v>
      </c>
      <c r="K157" s="269" t="s">
        <v>1294</v>
      </c>
      <c r="L157" s="262">
        <v>10</v>
      </c>
      <c r="M157" s="263">
        <v>113.5</v>
      </c>
      <c r="N157" s="264"/>
      <c r="O157" s="265">
        <f aca="true" t="shared" si="14" ref="O157:O178">IF(ISERROR(M157*N157),0,M157*N157)</f>
        <v>0</v>
      </c>
      <c r="P157" s="266">
        <v>4607109951446</v>
      </c>
      <c r="Q157" s="137"/>
      <c r="R157" s="267">
        <v>11.35</v>
      </c>
    </row>
    <row r="158" spans="1:18" s="306" customFormat="1" ht="15.75">
      <c r="A158" s="241">
        <v>225</v>
      </c>
      <c r="B158" s="255">
        <v>1383</v>
      </c>
      <c r="C158" s="256" t="s">
        <v>1736</v>
      </c>
      <c r="D158" s="256"/>
      <c r="E158" s="257" t="s">
        <v>1279</v>
      </c>
      <c r="F158" s="258" t="s">
        <v>1737</v>
      </c>
      <c r="G158" s="259" t="str">
        <f t="shared" si="12"/>
        <v>фото</v>
      </c>
      <c r="H158" s="137">
        <f t="shared" si="13"/>
      </c>
      <c r="I158" s="260" t="s">
        <v>1738</v>
      </c>
      <c r="J158" s="137" t="s">
        <v>1315</v>
      </c>
      <c r="K158" s="269" t="s">
        <v>1294</v>
      </c>
      <c r="L158" s="262">
        <v>10</v>
      </c>
      <c r="M158" s="263">
        <v>113.5</v>
      </c>
      <c r="N158" s="264"/>
      <c r="O158" s="265">
        <f t="shared" si="14"/>
        <v>0</v>
      </c>
      <c r="P158" s="266">
        <v>4607109962640</v>
      </c>
      <c r="Q158" s="137"/>
      <c r="R158" s="267">
        <v>11.35</v>
      </c>
    </row>
    <row r="159" spans="1:18" s="306" customFormat="1" ht="15.75">
      <c r="A159" s="241">
        <v>229</v>
      </c>
      <c r="B159" s="255">
        <v>3323</v>
      </c>
      <c r="C159" s="256" t="s">
        <v>1739</v>
      </c>
      <c r="D159" s="256"/>
      <c r="E159" s="257" t="s">
        <v>1279</v>
      </c>
      <c r="F159" s="258" t="s">
        <v>1740</v>
      </c>
      <c r="G159" s="259" t="str">
        <f t="shared" si="12"/>
        <v>фото</v>
      </c>
      <c r="H159" s="137">
        <f t="shared" si="13"/>
      </c>
      <c r="I159" s="260" t="s">
        <v>1741</v>
      </c>
      <c r="J159" s="137" t="s">
        <v>1282</v>
      </c>
      <c r="K159" s="269" t="s">
        <v>1294</v>
      </c>
      <c r="L159" s="262">
        <v>10</v>
      </c>
      <c r="M159" s="263">
        <v>97.1</v>
      </c>
      <c r="N159" s="264"/>
      <c r="O159" s="265">
        <f t="shared" si="14"/>
        <v>0</v>
      </c>
      <c r="P159" s="266">
        <v>4607109951408</v>
      </c>
      <c r="Q159" s="137"/>
      <c r="R159" s="267">
        <v>9.709999999999999</v>
      </c>
    </row>
    <row r="160" spans="1:18" s="306" customFormat="1" ht="25.5">
      <c r="A160" s="241">
        <v>226</v>
      </c>
      <c r="B160" s="255">
        <v>3324</v>
      </c>
      <c r="C160" s="256" t="s">
        <v>1742</v>
      </c>
      <c r="D160" s="256"/>
      <c r="E160" s="257" t="s">
        <v>1279</v>
      </c>
      <c r="F160" s="258" t="s">
        <v>1743</v>
      </c>
      <c r="G160" s="259" t="str">
        <f t="shared" si="12"/>
        <v>фото</v>
      </c>
      <c r="H160" s="137">
        <f t="shared" si="13"/>
      </c>
      <c r="I160" s="260" t="s">
        <v>1744</v>
      </c>
      <c r="J160" s="137" t="s">
        <v>1293</v>
      </c>
      <c r="K160" s="269" t="s">
        <v>1294</v>
      </c>
      <c r="L160" s="262">
        <v>10</v>
      </c>
      <c r="M160" s="263">
        <v>109.7</v>
      </c>
      <c r="N160" s="264"/>
      <c r="O160" s="265">
        <f t="shared" si="14"/>
        <v>0</v>
      </c>
      <c r="P160" s="266">
        <v>4607109951422</v>
      </c>
      <c r="Q160" s="137"/>
      <c r="R160" s="267">
        <v>10.97</v>
      </c>
    </row>
    <row r="161" spans="1:18" s="306" customFormat="1" ht="15.75">
      <c r="A161" s="241">
        <v>227</v>
      </c>
      <c r="B161" s="255">
        <v>3325</v>
      </c>
      <c r="C161" s="256" t="s">
        <v>1745</v>
      </c>
      <c r="D161" s="256"/>
      <c r="E161" s="257" t="s">
        <v>1279</v>
      </c>
      <c r="F161" s="258" t="s">
        <v>1746</v>
      </c>
      <c r="G161" s="259" t="str">
        <f t="shared" si="12"/>
        <v>фото</v>
      </c>
      <c r="H161" s="137">
        <f t="shared" si="13"/>
      </c>
      <c r="I161" s="260" t="s">
        <v>1549</v>
      </c>
      <c r="J161" s="137" t="s">
        <v>1315</v>
      </c>
      <c r="K161" s="269" t="s">
        <v>1294</v>
      </c>
      <c r="L161" s="262">
        <v>10</v>
      </c>
      <c r="M161" s="263">
        <v>119.8</v>
      </c>
      <c r="N161" s="264"/>
      <c r="O161" s="265">
        <f t="shared" si="14"/>
        <v>0</v>
      </c>
      <c r="P161" s="266">
        <v>4607109951415</v>
      </c>
      <c r="Q161" s="137"/>
      <c r="R161" s="267">
        <v>11.98</v>
      </c>
    </row>
    <row r="162" spans="1:18" s="180" customFormat="1" ht="25.5">
      <c r="A162" s="241">
        <v>228</v>
      </c>
      <c r="B162" s="255">
        <v>7557</v>
      </c>
      <c r="C162" s="256" t="s">
        <v>1747</v>
      </c>
      <c r="D162" s="256"/>
      <c r="E162" s="257" t="s">
        <v>1279</v>
      </c>
      <c r="F162" s="258" t="s">
        <v>1748</v>
      </c>
      <c r="G162" s="259" t="str">
        <f t="shared" si="12"/>
        <v>фото</v>
      </c>
      <c r="H162" s="137">
        <f t="shared" si="13"/>
      </c>
      <c r="I162" s="260" t="s">
        <v>1749</v>
      </c>
      <c r="J162" s="137" t="s">
        <v>1346</v>
      </c>
      <c r="K162" s="269" t="s">
        <v>1294</v>
      </c>
      <c r="L162" s="262">
        <v>10</v>
      </c>
      <c r="M162" s="263">
        <v>157.5</v>
      </c>
      <c r="N162" s="264"/>
      <c r="O162" s="265">
        <f t="shared" si="14"/>
        <v>0</v>
      </c>
      <c r="P162" s="266">
        <v>4607109939352</v>
      </c>
      <c r="Q162" s="137" t="s">
        <v>80</v>
      </c>
      <c r="R162" s="267">
        <v>15.75</v>
      </c>
    </row>
    <row r="163" spans="1:18" s="247" customFormat="1" ht="15.75">
      <c r="A163" s="241">
        <v>231</v>
      </c>
      <c r="B163" s="255">
        <v>2459</v>
      </c>
      <c r="C163" s="256" t="s">
        <v>1750</v>
      </c>
      <c r="D163" s="256"/>
      <c r="E163" s="257" t="s">
        <v>1279</v>
      </c>
      <c r="F163" s="258" t="s">
        <v>1751</v>
      </c>
      <c r="G163" s="259" t="str">
        <f t="shared" si="12"/>
        <v>фото</v>
      </c>
      <c r="H163" s="137">
        <f t="shared" si="13"/>
      </c>
      <c r="I163" s="260" t="s">
        <v>1752</v>
      </c>
      <c r="J163" s="137" t="s">
        <v>1315</v>
      </c>
      <c r="K163" s="269" t="s">
        <v>1294</v>
      </c>
      <c r="L163" s="262">
        <v>10</v>
      </c>
      <c r="M163" s="263">
        <v>151.3</v>
      </c>
      <c r="N163" s="264"/>
      <c r="O163" s="265">
        <f t="shared" si="14"/>
        <v>0</v>
      </c>
      <c r="P163" s="266">
        <v>4607109966624</v>
      </c>
      <c r="Q163" s="137"/>
      <c r="R163" s="267">
        <v>15.13</v>
      </c>
    </row>
    <row r="164" spans="1:18" s="306" customFormat="1" ht="15.75">
      <c r="A164" s="241">
        <v>244</v>
      </c>
      <c r="B164" s="255">
        <v>3354</v>
      </c>
      <c r="C164" s="256" t="s">
        <v>1753</v>
      </c>
      <c r="D164" s="256"/>
      <c r="E164" s="257" t="s">
        <v>1279</v>
      </c>
      <c r="F164" s="258" t="s">
        <v>1754</v>
      </c>
      <c r="G164" s="259" t="str">
        <f t="shared" si="12"/>
        <v>фото</v>
      </c>
      <c r="H164" s="137">
        <f t="shared" si="13"/>
      </c>
      <c r="I164" s="260" t="s">
        <v>1755</v>
      </c>
      <c r="J164" s="137" t="s">
        <v>1315</v>
      </c>
      <c r="K164" s="269" t="s">
        <v>1294</v>
      </c>
      <c r="L164" s="262">
        <v>10</v>
      </c>
      <c r="M164" s="263">
        <v>107.2</v>
      </c>
      <c r="N164" s="264"/>
      <c r="O164" s="265">
        <f t="shared" si="14"/>
        <v>0</v>
      </c>
      <c r="P164" s="266">
        <v>4607109951354</v>
      </c>
      <c r="Q164" s="137"/>
      <c r="R164" s="267">
        <v>10.72</v>
      </c>
    </row>
    <row r="165" spans="1:18" s="180" customFormat="1" ht="15.75">
      <c r="A165" s="241">
        <v>270</v>
      </c>
      <c r="B165" s="255">
        <v>2473</v>
      </c>
      <c r="C165" s="256" t="s">
        <v>1756</v>
      </c>
      <c r="D165" s="256"/>
      <c r="E165" s="257" t="s">
        <v>1279</v>
      </c>
      <c r="F165" s="258" t="s">
        <v>1757</v>
      </c>
      <c r="G165" s="259" t="str">
        <f t="shared" si="12"/>
        <v>фото</v>
      </c>
      <c r="H165" s="137">
        <f t="shared" si="13"/>
      </c>
      <c r="I165" s="260" t="s">
        <v>1758</v>
      </c>
      <c r="J165" s="137" t="s">
        <v>1315</v>
      </c>
      <c r="K165" s="269" t="s">
        <v>1294</v>
      </c>
      <c r="L165" s="262">
        <v>10</v>
      </c>
      <c r="M165" s="263">
        <v>107.2</v>
      </c>
      <c r="N165" s="264"/>
      <c r="O165" s="265">
        <f t="shared" si="14"/>
        <v>0</v>
      </c>
      <c r="P165" s="266">
        <v>4607109966693</v>
      </c>
      <c r="Q165" s="137"/>
      <c r="R165" s="267">
        <v>10.72</v>
      </c>
    </row>
    <row r="166" spans="1:18" s="306" customFormat="1" ht="15.75">
      <c r="A166" s="241">
        <v>234</v>
      </c>
      <c r="B166" s="255">
        <v>1385</v>
      </c>
      <c r="C166" s="256" t="s">
        <v>1759</v>
      </c>
      <c r="D166" s="256"/>
      <c r="E166" s="257" t="s">
        <v>1279</v>
      </c>
      <c r="F166" s="258" t="s">
        <v>1760</v>
      </c>
      <c r="G166" s="259" t="str">
        <f t="shared" si="12"/>
        <v>фото</v>
      </c>
      <c r="H166" s="137">
        <f t="shared" si="13"/>
      </c>
      <c r="I166" s="260" t="s">
        <v>1761</v>
      </c>
      <c r="J166" s="137" t="s">
        <v>1315</v>
      </c>
      <c r="K166" s="269" t="s">
        <v>1294</v>
      </c>
      <c r="L166" s="262">
        <v>10</v>
      </c>
      <c r="M166" s="263">
        <v>88.3</v>
      </c>
      <c r="N166" s="264"/>
      <c r="O166" s="265">
        <f t="shared" si="14"/>
        <v>0</v>
      </c>
      <c r="P166" s="266">
        <v>4607109962947</v>
      </c>
      <c r="Q166" s="137"/>
      <c r="R166" s="267">
        <v>8.83</v>
      </c>
    </row>
    <row r="167" spans="1:18" s="306" customFormat="1" ht="38.25">
      <c r="A167" s="241">
        <v>246</v>
      </c>
      <c r="B167" s="255">
        <v>2480</v>
      </c>
      <c r="C167" s="256" t="s">
        <v>1762</v>
      </c>
      <c r="D167" s="256"/>
      <c r="E167" s="257" t="s">
        <v>1279</v>
      </c>
      <c r="F167" s="258" t="s">
        <v>1763</v>
      </c>
      <c r="G167" s="259" t="str">
        <f t="shared" si="12"/>
        <v>фото</v>
      </c>
      <c r="H167" s="137">
        <f t="shared" si="13"/>
      </c>
      <c r="I167" s="270" t="s">
        <v>1764</v>
      </c>
      <c r="J167" s="137" t="s">
        <v>1315</v>
      </c>
      <c r="K167" s="269" t="s">
        <v>1294</v>
      </c>
      <c r="L167" s="262">
        <v>10</v>
      </c>
      <c r="M167" s="263">
        <v>113.5</v>
      </c>
      <c r="N167" s="264"/>
      <c r="O167" s="265">
        <f t="shared" si="14"/>
        <v>0</v>
      </c>
      <c r="P167" s="266">
        <v>4607109966655</v>
      </c>
      <c r="Q167" s="137"/>
      <c r="R167" s="267">
        <v>11.35</v>
      </c>
    </row>
    <row r="168" spans="1:18" s="180" customFormat="1" ht="22.5">
      <c r="A168" s="241">
        <v>252</v>
      </c>
      <c r="B168" s="255">
        <v>6826</v>
      </c>
      <c r="C168" s="256" t="s">
        <v>1765</v>
      </c>
      <c r="D168" s="256" t="s">
        <v>1766</v>
      </c>
      <c r="E168" s="257" t="s">
        <v>1279</v>
      </c>
      <c r="F168" s="258" t="s">
        <v>1767</v>
      </c>
      <c r="G168" s="259" t="str">
        <f t="shared" si="12"/>
        <v>фото</v>
      </c>
      <c r="H168" s="137" t="str">
        <f t="shared" si="13"/>
        <v>фото2</v>
      </c>
      <c r="I168" s="260" t="s">
        <v>1768</v>
      </c>
      <c r="J168" s="137" t="s">
        <v>1293</v>
      </c>
      <c r="K168" s="269" t="s">
        <v>1294</v>
      </c>
      <c r="L168" s="262">
        <v>10</v>
      </c>
      <c r="M168" s="263">
        <v>163.8</v>
      </c>
      <c r="N168" s="264"/>
      <c r="O168" s="265">
        <f t="shared" si="14"/>
        <v>0</v>
      </c>
      <c r="P168" s="266">
        <v>4607109943427</v>
      </c>
      <c r="Q168" s="137" t="s">
        <v>111</v>
      </c>
      <c r="R168" s="267">
        <v>16.380000000000003</v>
      </c>
    </row>
    <row r="169" spans="1:18" s="306" customFormat="1" ht="15.75">
      <c r="A169" s="241">
        <v>249</v>
      </c>
      <c r="B169" s="255">
        <v>1388</v>
      </c>
      <c r="C169" s="256" t="s">
        <v>1769</v>
      </c>
      <c r="D169" s="256"/>
      <c r="E169" s="257" t="s">
        <v>1279</v>
      </c>
      <c r="F169" s="258" t="s">
        <v>1770</v>
      </c>
      <c r="G169" s="259" t="str">
        <f t="shared" si="12"/>
        <v>фото</v>
      </c>
      <c r="H169" s="137">
        <f t="shared" si="13"/>
      </c>
      <c r="I169" s="260" t="s">
        <v>1771</v>
      </c>
      <c r="J169" s="137" t="s">
        <v>1315</v>
      </c>
      <c r="K169" s="269" t="s">
        <v>1294</v>
      </c>
      <c r="L169" s="262">
        <v>10</v>
      </c>
      <c r="M169" s="263">
        <v>145</v>
      </c>
      <c r="N169" s="264"/>
      <c r="O169" s="265">
        <f t="shared" si="14"/>
        <v>0</v>
      </c>
      <c r="P169" s="266">
        <v>4607109963197</v>
      </c>
      <c r="Q169" s="137"/>
      <c r="R169" s="267">
        <v>14.5</v>
      </c>
    </row>
    <row r="170" spans="1:18" s="306" customFormat="1" ht="15.75">
      <c r="A170" s="241">
        <v>258</v>
      </c>
      <c r="B170" s="255">
        <v>2488</v>
      </c>
      <c r="C170" s="256" t="s">
        <v>1772</v>
      </c>
      <c r="D170" s="256"/>
      <c r="E170" s="257" t="s">
        <v>1279</v>
      </c>
      <c r="F170" s="258" t="s">
        <v>1773</v>
      </c>
      <c r="G170" s="259" t="str">
        <f t="shared" si="12"/>
        <v>фото</v>
      </c>
      <c r="H170" s="137">
        <f t="shared" si="13"/>
      </c>
      <c r="I170" s="260" t="s">
        <v>1589</v>
      </c>
      <c r="J170" s="137" t="s">
        <v>1315</v>
      </c>
      <c r="K170" s="269" t="s">
        <v>1294</v>
      </c>
      <c r="L170" s="262">
        <v>10</v>
      </c>
      <c r="M170" s="263">
        <v>113.5</v>
      </c>
      <c r="N170" s="264"/>
      <c r="O170" s="265">
        <f t="shared" si="14"/>
        <v>0</v>
      </c>
      <c r="P170" s="266">
        <v>4607109966686</v>
      </c>
      <c r="Q170" s="137"/>
      <c r="R170" s="267">
        <v>11.35</v>
      </c>
    </row>
    <row r="171" spans="1:18" s="180" customFormat="1" ht="15.75">
      <c r="A171" s="241">
        <v>259</v>
      </c>
      <c r="B171" s="255">
        <v>3428</v>
      </c>
      <c r="C171" s="256" t="s">
        <v>1774</v>
      </c>
      <c r="D171" s="256"/>
      <c r="E171" s="257" t="s">
        <v>1279</v>
      </c>
      <c r="F171" s="258" t="s">
        <v>1775</v>
      </c>
      <c r="G171" s="259" t="str">
        <f t="shared" si="12"/>
        <v>фото</v>
      </c>
      <c r="H171" s="137">
        <f t="shared" si="13"/>
      </c>
      <c r="I171" s="260" t="s">
        <v>1776</v>
      </c>
      <c r="J171" s="137" t="s">
        <v>1282</v>
      </c>
      <c r="K171" s="269" t="s">
        <v>1294</v>
      </c>
      <c r="L171" s="262">
        <v>10</v>
      </c>
      <c r="M171" s="263">
        <v>132.4</v>
      </c>
      <c r="N171" s="264"/>
      <c r="O171" s="265">
        <f t="shared" si="14"/>
        <v>0</v>
      </c>
      <c r="P171" s="266">
        <v>4607109951262</v>
      </c>
      <c r="Q171" s="137"/>
      <c r="R171" s="267">
        <v>13.24</v>
      </c>
    </row>
    <row r="172" spans="1:18" s="306" customFormat="1" ht="51">
      <c r="A172" s="241">
        <v>261</v>
      </c>
      <c r="B172" s="255">
        <v>3376</v>
      </c>
      <c r="C172" s="256" t="s">
        <v>1777</v>
      </c>
      <c r="D172" s="256"/>
      <c r="E172" s="257" t="s">
        <v>1279</v>
      </c>
      <c r="F172" s="258" t="s">
        <v>1778</v>
      </c>
      <c r="G172" s="259" t="str">
        <f t="shared" si="12"/>
        <v>фото</v>
      </c>
      <c r="H172" s="137">
        <f t="shared" si="13"/>
      </c>
      <c r="I172" s="277" t="s">
        <v>1779</v>
      </c>
      <c r="J172" s="137" t="s">
        <v>1315</v>
      </c>
      <c r="K172" s="269" t="s">
        <v>1294</v>
      </c>
      <c r="L172" s="262">
        <v>10</v>
      </c>
      <c r="M172" s="263">
        <v>100.9</v>
      </c>
      <c r="N172" s="264"/>
      <c r="O172" s="265">
        <f t="shared" si="14"/>
        <v>0</v>
      </c>
      <c r="P172" s="266">
        <v>4607109950326</v>
      </c>
      <c r="Q172" s="137" t="s">
        <v>80</v>
      </c>
      <c r="R172" s="267">
        <v>10.09</v>
      </c>
    </row>
    <row r="173" spans="1:18" s="306" customFormat="1" ht="15.75">
      <c r="A173" s="241">
        <v>265</v>
      </c>
      <c r="B173" s="255">
        <v>1389</v>
      </c>
      <c r="C173" s="256" t="s">
        <v>1780</v>
      </c>
      <c r="D173" s="256"/>
      <c r="E173" s="257" t="s">
        <v>1279</v>
      </c>
      <c r="F173" s="258" t="s">
        <v>1781</v>
      </c>
      <c r="G173" s="259" t="str">
        <f t="shared" si="12"/>
        <v>фото</v>
      </c>
      <c r="H173" s="137">
        <f t="shared" si="13"/>
      </c>
      <c r="I173" s="260" t="s">
        <v>341</v>
      </c>
      <c r="J173" s="137" t="s">
        <v>1315</v>
      </c>
      <c r="K173" s="269" t="s">
        <v>1294</v>
      </c>
      <c r="L173" s="262">
        <v>10</v>
      </c>
      <c r="M173" s="263">
        <v>113.5</v>
      </c>
      <c r="N173" s="264"/>
      <c r="O173" s="265">
        <f t="shared" si="14"/>
        <v>0</v>
      </c>
      <c r="P173" s="266">
        <v>4607109963418</v>
      </c>
      <c r="Q173" s="137"/>
      <c r="R173" s="267">
        <v>11.35</v>
      </c>
    </row>
    <row r="174" spans="1:18" s="180" customFormat="1" ht="15.75">
      <c r="A174" s="241">
        <v>268</v>
      </c>
      <c r="B174" s="255">
        <v>3453</v>
      </c>
      <c r="C174" s="256" t="s">
        <v>1782</v>
      </c>
      <c r="D174" s="256"/>
      <c r="E174" s="257" t="s">
        <v>1279</v>
      </c>
      <c r="F174" s="258" t="s">
        <v>1783</v>
      </c>
      <c r="G174" s="259" t="str">
        <f t="shared" si="12"/>
        <v>фото</v>
      </c>
      <c r="H174" s="137">
        <f t="shared" si="13"/>
      </c>
      <c r="I174" s="260" t="s">
        <v>341</v>
      </c>
      <c r="J174" s="137" t="s">
        <v>1282</v>
      </c>
      <c r="K174" s="269" t="s">
        <v>1294</v>
      </c>
      <c r="L174" s="262">
        <v>10</v>
      </c>
      <c r="M174" s="263">
        <v>119.8</v>
      </c>
      <c r="N174" s="264"/>
      <c r="O174" s="265">
        <f t="shared" si="14"/>
        <v>0</v>
      </c>
      <c r="P174" s="266">
        <v>4607109951224</v>
      </c>
      <c r="Q174" s="137"/>
      <c r="R174" s="267">
        <v>11.98</v>
      </c>
    </row>
    <row r="175" spans="1:18" s="180" customFormat="1" ht="25.5">
      <c r="A175" s="241">
        <v>237</v>
      </c>
      <c r="B175" s="255">
        <v>3456</v>
      </c>
      <c r="C175" s="256" t="s">
        <v>1784</v>
      </c>
      <c r="D175" s="256"/>
      <c r="E175" s="257" t="s">
        <v>1279</v>
      </c>
      <c r="F175" s="258" t="s">
        <v>1785</v>
      </c>
      <c r="G175" s="259" t="str">
        <f t="shared" si="12"/>
        <v>фото</v>
      </c>
      <c r="H175" s="137">
        <f t="shared" si="13"/>
      </c>
      <c r="I175" s="260" t="s">
        <v>1786</v>
      </c>
      <c r="J175" s="137" t="s">
        <v>1315</v>
      </c>
      <c r="K175" s="269" t="s">
        <v>1294</v>
      </c>
      <c r="L175" s="262">
        <v>10</v>
      </c>
      <c r="M175" s="263">
        <v>207.9</v>
      </c>
      <c r="N175" s="264"/>
      <c r="O175" s="265">
        <f t="shared" si="14"/>
        <v>0</v>
      </c>
      <c r="P175" s="266">
        <v>4607109951385</v>
      </c>
      <c r="Q175" s="137"/>
      <c r="R175" s="267">
        <v>20.79</v>
      </c>
    </row>
    <row r="176" spans="1:18" s="306" customFormat="1" ht="25.5">
      <c r="A176" s="241">
        <v>242</v>
      </c>
      <c r="B176" s="255">
        <v>7560</v>
      </c>
      <c r="C176" s="256" t="s">
        <v>1787</v>
      </c>
      <c r="D176" s="256" t="s">
        <v>1788</v>
      </c>
      <c r="E176" s="257" t="s">
        <v>1279</v>
      </c>
      <c r="F176" s="258" t="s">
        <v>1789</v>
      </c>
      <c r="G176" s="259" t="str">
        <f t="shared" si="12"/>
        <v>фото</v>
      </c>
      <c r="H176" s="137" t="str">
        <f t="shared" si="13"/>
        <v>фото2</v>
      </c>
      <c r="I176" s="260" t="s">
        <v>1790</v>
      </c>
      <c r="J176" s="137" t="s">
        <v>1315</v>
      </c>
      <c r="K176" s="269" t="s">
        <v>1283</v>
      </c>
      <c r="L176" s="262">
        <v>10</v>
      </c>
      <c r="M176" s="263">
        <v>113.5</v>
      </c>
      <c r="N176" s="264"/>
      <c r="O176" s="265">
        <f t="shared" si="14"/>
        <v>0</v>
      </c>
      <c r="P176" s="266">
        <v>4607109939321</v>
      </c>
      <c r="Q176" s="137" t="s">
        <v>80</v>
      </c>
      <c r="R176" s="267">
        <v>11.35</v>
      </c>
    </row>
    <row r="177" spans="1:18" s="306" customFormat="1" ht="15.75">
      <c r="A177" s="241">
        <v>271</v>
      </c>
      <c r="B177" s="255">
        <v>2513</v>
      </c>
      <c r="C177" s="256" t="s">
        <v>1791</v>
      </c>
      <c r="D177" s="256"/>
      <c r="E177" s="257" t="s">
        <v>1279</v>
      </c>
      <c r="F177" s="258" t="s">
        <v>1792</v>
      </c>
      <c r="G177" s="259" t="str">
        <f t="shared" si="12"/>
        <v>фото</v>
      </c>
      <c r="H177" s="137">
        <f t="shared" si="13"/>
      </c>
      <c r="I177" s="260" t="s">
        <v>1793</v>
      </c>
      <c r="J177" s="137" t="s">
        <v>1315</v>
      </c>
      <c r="K177" s="269" t="s">
        <v>1294</v>
      </c>
      <c r="L177" s="262">
        <v>10</v>
      </c>
      <c r="M177" s="263">
        <v>107.2</v>
      </c>
      <c r="N177" s="264"/>
      <c r="O177" s="265">
        <f t="shared" si="14"/>
        <v>0</v>
      </c>
      <c r="P177" s="266">
        <v>4607109966709</v>
      </c>
      <c r="Q177" s="137"/>
      <c r="R177" s="267">
        <v>10.72</v>
      </c>
    </row>
    <row r="178" spans="1:18" s="247" customFormat="1" ht="15.75">
      <c r="A178" s="241">
        <v>272</v>
      </c>
      <c r="B178" s="255">
        <v>2514</v>
      </c>
      <c r="C178" s="256" t="s">
        <v>1794</v>
      </c>
      <c r="D178" s="256"/>
      <c r="E178" s="257" t="s">
        <v>1279</v>
      </c>
      <c r="F178" s="258" t="s">
        <v>1795</v>
      </c>
      <c r="G178" s="259" t="str">
        <f t="shared" si="12"/>
        <v>фото</v>
      </c>
      <c r="H178" s="137">
        <f t="shared" si="13"/>
      </c>
      <c r="I178" s="295" t="s">
        <v>1796</v>
      </c>
      <c r="J178" s="137" t="s">
        <v>1315</v>
      </c>
      <c r="K178" s="269" t="s">
        <v>1294</v>
      </c>
      <c r="L178" s="262">
        <v>10</v>
      </c>
      <c r="M178" s="263">
        <v>113.5</v>
      </c>
      <c r="N178" s="264"/>
      <c r="O178" s="265">
        <f t="shared" si="14"/>
        <v>0</v>
      </c>
      <c r="P178" s="266">
        <v>4607109966716</v>
      </c>
      <c r="Q178" s="137"/>
      <c r="R178" s="267">
        <v>11.35</v>
      </c>
    </row>
    <row r="179" spans="1:18" s="180" customFormat="1" ht="12.75">
      <c r="A179" s="241">
        <v>273</v>
      </c>
      <c r="B179" s="248"/>
      <c r="C179" s="248"/>
      <c r="D179" s="248"/>
      <c r="E179" s="249" t="s">
        <v>1797</v>
      </c>
      <c r="F179" s="286"/>
      <c r="G179" s="251"/>
      <c r="H179" s="251"/>
      <c r="I179" s="252"/>
      <c r="J179" s="251"/>
      <c r="K179" s="253"/>
      <c r="L179" s="254"/>
      <c r="M179" s="254"/>
      <c r="N179" s="251"/>
      <c r="O179" s="251"/>
      <c r="P179" s="251"/>
      <c r="Q179" s="251"/>
      <c r="R179" s="251"/>
    </row>
    <row r="180" spans="1:18" s="306" customFormat="1" ht="25.5">
      <c r="A180" s="241">
        <v>274</v>
      </c>
      <c r="B180" s="255">
        <v>3313</v>
      </c>
      <c r="C180" s="256" t="s">
        <v>1798</v>
      </c>
      <c r="D180" s="256"/>
      <c r="E180" s="257" t="s">
        <v>1279</v>
      </c>
      <c r="F180" s="258" t="s">
        <v>1799</v>
      </c>
      <c r="G180" s="259" t="str">
        <f aca="true" t="shared" si="15" ref="G180:G209">HYPERLINK("http://www.gardenbulbs.ru/images/summer_CL/Tulip/"&amp;C180&amp;".jpg","фото")</f>
        <v>фото</v>
      </c>
      <c r="H180" s="137">
        <f aca="true" t="shared" si="16" ref="H180:H209">IF(D180&gt;0,HYPERLINK("http://www.gardenbulbs.ru/images/summer_CL/Tulip/"&amp;D180&amp;".jpg","фото2"),"")</f>
      </c>
      <c r="I180" s="260" t="s">
        <v>1800</v>
      </c>
      <c r="J180" s="137" t="s">
        <v>1484</v>
      </c>
      <c r="K180" s="269" t="s">
        <v>1294</v>
      </c>
      <c r="L180" s="262">
        <v>10</v>
      </c>
      <c r="M180" s="263">
        <v>107.2</v>
      </c>
      <c r="N180" s="264"/>
      <c r="O180" s="265">
        <f aca="true" t="shared" si="17" ref="O180:O209">IF(ISERROR(M180*N180),0,M180*N180)</f>
        <v>0</v>
      </c>
      <c r="P180" s="266">
        <v>4607109951217</v>
      </c>
      <c r="Q180" s="137"/>
      <c r="R180" s="267">
        <v>10.72</v>
      </c>
    </row>
    <row r="181" spans="1:18" s="306" customFormat="1" ht="38.25">
      <c r="A181" s="241">
        <v>275</v>
      </c>
      <c r="B181" s="255">
        <v>1390</v>
      </c>
      <c r="C181" s="256" t="s">
        <v>1801</v>
      </c>
      <c r="D181" s="256"/>
      <c r="E181" s="257" t="s">
        <v>1279</v>
      </c>
      <c r="F181" s="258" t="s">
        <v>1802</v>
      </c>
      <c r="G181" s="259" t="str">
        <f t="shared" si="15"/>
        <v>фото</v>
      </c>
      <c r="H181" s="137">
        <f t="shared" si="16"/>
      </c>
      <c r="I181" s="270" t="s">
        <v>1803</v>
      </c>
      <c r="J181" s="137" t="s">
        <v>1282</v>
      </c>
      <c r="K181" s="269" t="s">
        <v>1294</v>
      </c>
      <c r="L181" s="262">
        <v>10</v>
      </c>
      <c r="M181" s="263">
        <v>129.9</v>
      </c>
      <c r="N181" s="264"/>
      <c r="O181" s="265">
        <f t="shared" si="17"/>
        <v>0</v>
      </c>
      <c r="P181" s="266">
        <v>4607109962688</v>
      </c>
      <c r="Q181" s="137"/>
      <c r="R181" s="267">
        <v>12.99</v>
      </c>
    </row>
    <row r="182" spans="1:18" s="306" customFormat="1" ht="25.5">
      <c r="A182" s="241">
        <v>296</v>
      </c>
      <c r="B182" s="255">
        <v>925</v>
      </c>
      <c r="C182" s="256" t="s">
        <v>1804</v>
      </c>
      <c r="D182" s="256"/>
      <c r="E182" s="257" t="s">
        <v>1279</v>
      </c>
      <c r="F182" s="258" t="s">
        <v>1805</v>
      </c>
      <c r="G182" s="259" t="str">
        <f t="shared" si="15"/>
        <v>фото</v>
      </c>
      <c r="H182" s="137">
        <f t="shared" si="16"/>
      </c>
      <c r="I182" s="260" t="s">
        <v>1806</v>
      </c>
      <c r="J182" s="137" t="s">
        <v>1282</v>
      </c>
      <c r="K182" s="269" t="s">
        <v>1294</v>
      </c>
      <c r="L182" s="262">
        <v>10</v>
      </c>
      <c r="M182" s="263">
        <v>119.8</v>
      </c>
      <c r="N182" s="264"/>
      <c r="O182" s="265">
        <f t="shared" si="17"/>
        <v>0</v>
      </c>
      <c r="P182" s="266">
        <v>4607109956373</v>
      </c>
      <c r="Q182" s="137"/>
      <c r="R182" s="267">
        <v>11.98</v>
      </c>
    </row>
    <row r="183" spans="1:18" s="306" customFormat="1" ht="15.75">
      <c r="A183" s="241">
        <v>310</v>
      </c>
      <c r="B183" s="255">
        <v>1396</v>
      </c>
      <c r="C183" s="256" t="s">
        <v>1807</v>
      </c>
      <c r="D183" s="256"/>
      <c r="E183" s="257" t="s">
        <v>1279</v>
      </c>
      <c r="F183" s="258" t="s">
        <v>1808</v>
      </c>
      <c r="G183" s="259" t="str">
        <f t="shared" si="15"/>
        <v>фото</v>
      </c>
      <c r="H183" s="137">
        <f t="shared" si="16"/>
      </c>
      <c r="I183" s="260" t="s">
        <v>341</v>
      </c>
      <c r="J183" s="137" t="s">
        <v>1282</v>
      </c>
      <c r="K183" s="269" t="s">
        <v>1294</v>
      </c>
      <c r="L183" s="262">
        <v>10</v>
      </c>
      <c r="M183" s="263">
        <v>140</v>
      </c>
      <c r="N183" s="264"/>
      <c r="O183" s="265">
        <f t="shared" si="17"/>
        <v>0</v>
      </c>
      <c r="P183" s="266">
        <v>4607109963432</v>
      </c>
      <c r="Q183" s="137"/>
      <c r="R183" s="267">
        <v>14</v>
      </c>
    </row>
    <row r="184" spans="1:18" s="180" customFormat="1" ht="15.75">
      <c r="A184" s="241">
        <v>282</v>
      </c>
      <c r="B184" s="255">
        <v>2466</v>
      </c>
      <c r="C184" s="256" t="s">
        <v>1809</v>
      </c>
      <c r="D184" s="256"/>
      <c r="E184" s="257" t="s">
        <v>1279</v>
      </c>
      <c r="F184" s="258" t="s">
        <v>1810</v>
      </c>
      <c r="G184" s="259" t="str">
        <f t="shared" si="15"/>
        <v>фото</v>
      </c>
      <c r="H184" s="137">
        <f t="shared" si="16"/>
      </c>
      <c r="I184" s="260" t="s">
        <v>1811</v>
      </c>
      <c r="J184" s="137" t="s">
        <v>1293</v>
      </c>
      <c r="K184" s="269" t="s">
        <v>1294</v>
      </c>
      <c r="L184" s="262">
        <v>10</v>
      </c>
      <c r="M184" s="263">
        <v>132.4</v>
      </c>
      <c r="N184" s="264"/>
      <c r="O184" s="265">
        <f t="shared" si="17"/>
        <v>0</v>
      </c>
      <c r="P184" s="266">
        <v>4607109966730</v>
      </c>
      <c r="Q184" s="137"/>
      <c r="R184" s="267">
        <v>13.24</v>
      </c>
    </row>
    <row r="185" spans="1:18" s="306" customFormat="1" ht="15.75">
      <c r="A185" s="241">
        <v>283</v>
      </c>
      <c r="B185" s="255">
        <v>2680</v>
      </c>
      <c r="C185" s="256" t="s">
        <v>1812</v>
      </c>
      <c r="D185" s="256"/>
      <c r="E185" s="257" t="s">
        <v>1279</v>
      </c>
      <c r="F185" s="258" t="s">
        <v>1813</v>
      </c>
      <c r="G185" s="259" t="str">
        <f t="shared" si="15"/>
        <v>фото</v>
      </c>
      <c r="H185" s="137">
        <f t="shared" si="16"/>
      </c>
      <c r="I185" s="260" t="s">
        <v>1814</v>
      </c>
      <c r="J185" s="137" t="s">
        <v>1282</v>
      </c>
      <c r="K185" s="269" t="s">
        <v>1294</v>
      </c>
      <c r="L185" s="262">
        <v>10</v>
      </c>
      <c r="M185" s="263">
        <v>107.2</v>
      </c>
      <c r="N185" s="264"/>
      <c r="O185" s="265">
        <f t="shared" si="17"/>
        <v>0</v>
      </c>
      <c r="P185" s="266">
        <v>4607109956465</v>
      </c>
      <c r="Q185" s="137"/>
      <c r="R185" s="267">
        <v>10.72</v>
      </c>
    </row>
    <row r="186" spans="1:18" s="306" customFormat="1" ht="25.5">
      <c r="A186" s="241">
        <v>298</v>
      </c>
      <c r="B186" s="255">
        <v>3375</v>
      </c>
      <c r="C186" s="272" t="s">
        <v>1815</v>
      </c>
      <c r="D186" s="272"/>
      <c r="E186" s="273" t="s">
        <v>1279</v>
      </c>
      <c r="F186" s="274" t="s">
        <v>1816</v>
      </c>
      <c r="G186" s="259" t="str">
        <f t="shared" si="15"/>
        <v>фото</v>
      </c>
      <c r="H186" s="137">
        <f t="shared" si="16"/>
      </c>
      <c r="I186" s="260" t="s">
        <v>1817</v>
      </c>
      <c r="J186" s="275" t="s">
        <v>1818</v>
      </c>
      <c r="K186" s="261" t="s">
        <v>1294</v>
      </c>
      <c r="L186" s="271">
        <v>10</v>
      </c>
      <c r="M186" s="263">
        <v>94.6</v>
      </c>
      <c r="N186" s="264"/>
      <c r="O186" s="265">
        <f t="shared" si="17"/>
        <v>0</v>
      </c>
      <c r="P186" s="266">
        <v>4607109951149</v>
      </c>
      <c r="Q186" s="137"/>
      <c r="R186" s="267">
        <v>9.459999999999999</v>
      </c>
    </row>
    <row r="187" spans="1:18" s="306" customFormat="1" ht="15.75">
      <c r="A187" s="241">
        <v>280</v>
      </c>
      <c r="B187" s="255">
        <v>1392</v>
      </c>
      <c r="C187" s="256" t="s">
        <v>1819</v>
      </c>
      <c r="D187" s="256"/>
      <c r="E187" s="257" t="s">
        <v>1279</v>
      </c>
      <c r="F187" s="258" t="s">
        <v>1820</v>
      </c>
      <c r="G187" s="259" t="str">
        <f t="shared" si="15"/>
        <v>фото</v>
      </c>
      <c r="H187" s="137">
        <f t="shared" si="16"/>
      </c>
      <c r="I187" s="260" t="s">
        <v>1821</v>
      </c>
      <c r="J187" s="137" t="s">
        <v>1293</v>
      </c>
      <c r="K187" s="269" t="s">
        <v>1294</v>
      </c>
      <c r="L187" s="262">
        <v>10</v>
      </c>
      <c r="M187" s="263">
        <v>145</v>
      </c>
      <c r="N187" s="264"/>
      <c r="O187" s="265">
        <f t="shared" si="17"/>
        <v>0</v>
      </c>
      <c r="P187" s="266">
        <v>4607109962954</v>
      </c>
      <c r="Q187" s="137"/>
      <c r="R187" s="267">
        <v>14.5</v>
      </c>
    </row>
    <row r="188" spans="1:18" s="306" customFormat="1" ht="15.75">
      <c r="A188" s="241">
        <v>281</v>
      </c>
      <c r="B188" s="255">
        <v>2475</v>
      </c>
      <c r="C188" s="256" t="s">
        <v>1822</v>
      </c>
      <c r="D188" s="256"/>
      <c r="E188" s="273" t="s">
        <v>1279</v>
      </c>
      <c r="F188" s="258" t="s">
        <v>1823</v>
      </c>
      <c r="G188" s="259" t="str">
        <f t="shared" si="15"/>
        <v>фото</v>
      </c>
      <c r="H188" s="137">
        <f t="shared" si="16"/>
      </c>
      <c r="I188" s="260" t="s">
        <v>1824</v>
      </c>
      <c r="J188" s="137" t="s">
        <v>1282</v>
      </c>
      <c r="K188" s="261" t="s">
        <v>1294</v>
      </c>
      <c r="L188" s="271">
        <v>10</v>
      </c>
      <c r="M188" s="263">
        <v>141.2</v>
      </c>
      <c r="N188" s="264"/>
      <c r="O188" s="265">
        <f t="shared" si="17"/>
        <v>0</v>
      </c>
      <c r="P188" s="266">
        <v>4607109966723</v>
      </c>
      <c r="Q188" s="137"/>
      <c r="R188" s="267">
        <v>14.12</v>
      </c>
    </row>
    <row r="189" spans="1:18" s="306" customFormat="1" ht="15.75">
      <c r="A189" s="241">
        <v>278</v>
      </c>
      <c r="B189" s="255">
        <v>3383</v>
      </c>
      <c r="C189" s="256" t="s">
        <v>1825</v>
      </c>
      <c r="D189" s="256"/>
      <c r="E189" s="257" t="s">
        <v>1279</v>
      </c>
      <c r="F189" s="258" t="s">
        <v>1826</v>
      </c>
      <c r="G189" s="259" t="str">
        <f t="shared" si="15"/>
        <v>фото</v>
      </c>
      <c r="H189" s="137">
        <f t="shared" si="16"/>
      </c>
      <c r="I189" s="260" t="s">
        <v>1827</v>
      </c>
      <c r="J189" s="137" t="s">
        <v>1282</v>
      </c>
      <c r="K189" s="269" t="s">
        <v>1283</v>
      </c>
      <c r="L189" s="262">
        <v>10</v>
      </c>
      <c r="M189" s="263">
        <v>170.1</v>
      </c>
      <c r="N189" s="264"/>
      <c r="O189" s="265">
        <f t="shared" si="17"/>
        <v>0</v>
      </c>
      <c r="P189" s="266">
        <v>4607109951200</v>
      </c>
      <c r="Q189" s="137"/>
      <c r="R189" s="267">
        <v>17.009999999999998</v>
      </c>
    </row>
    <row r="190" spans="1:18" s="306" customFormat="1" ht="15.75">
      <c r="A190" s="241">
        <v>277</v>
      </c>
      <c r="B190" s="255">
        <v>1391</v>
      </c>
      <c r="C190" s="256" t="s">
        <v>1828</v>
      </c>
      <c r="D190" s="256"/>
      <c r="E190" s="257" t="s">
        <v>1279</v>
      </c>
      <c r="F190" s="258" t="s">
        <v>1829</v>
      </c>
      <c r="G190" s="259" t="str">
        <f t="shared" si="15"/>
        <v>фото</v>
      </c>
      <c r="H190" s="137">
        <f t="shared" si="16"/>
      </c>
      <c r="I190" s="260" t="s">
        <v>1830</v>
      </c>
      <c r="J190" s="137" t="s">
        <v>1282</v>
      </c>
      <c r="K190" s="269" t="s">
        <v>1294</v>
      </c>
      <c r="L190" s="262">
        <v>10</v>
      </c>
      <c r="M190" s="263">
        <v>157.5</v>
      </c>
      <c r="N190" s="264"/>
      <c r="O190" s="265">
        <f t="shared" si="17"/>
        <v>0</v>
      </c>
      <c r="P190" s="266">
        <v>4607109962855</v>
      </c>
      <c r="Q190" s="137"/>
      <c r="R190" s="267">
        <v>15.75</v>
      </c>
    </row>
    <row r="191" spans="1:18" s="306" customFormat="1" ht="15.75">
      <c r="A191" s="241">
        <v>292</v>
      </c>
      <c r="B191" s="255">
        <v>2687</v>
      </c>
      <c r="C191" s="256" t="s">
        <v>1831</v>
      </c>
      <c r="D191" s="256"/>
      <c r="E191" s="257" t="s">
        <v>1279</v>
      </c>
      <c r="F191" s="258" t="s">
        <v>1832</v>
      </c>
      <c r="G191" s="259" t="str">
        <f t="shared" si="15"/>
        <v>фото</v>
      </c>
      <c r="H191" s="137">
        <f t="shared" si="16"/>
      </c>
      <c r="I191" s="260" t="s">
        <v>1833</v>
      </c>
      <c r="J191" s="137" t="s">
        <v>1282</v>
      </c>
      <c r="K191" s="269" t="s">
        <v>1294</v>
      </c>
      <c r="L191" s="262">
        <v>10</v>
      </c>
      <c r="M191" s="263">
        <v>107.2</v>
      </c>
      <c r="N191" s="264"/>
      <c r="O191" s="265">
        <f t="shared" si="17"/>
        <v>0</v>
      </c>
      <c r="P191" s="266">
        <v>4607109956595</v>
      </c>
      <c r="Q191" s="137"/>
      <c r="R191" s="267">
        <v>10.72</v>
      </c>
    </row>
    <row r="192" spans="1:18" s="306" customFormat="1" ht="25.5">
      <c r="A192" s="241">
        <v>294</v>
      </c>
      <c r="B192" s="255">
        <v>7561</v>
      </c>
      <c r="C192" s="256" t="s">
        <v>1834</v>
      </c>
      <c r="D192" s="256"/>
      <c r="E192" s="257" t="s">
        <v>1279</v>
      </c>
      <c r="F192" s="258" t="s">
        <v>1835</v>
      </c>
      <c r="G192" s="259" t="str">
        <f t="shared" si="15"/>
        <v>фото</v>
      </c>
      <c r="H192" s="137">
        <f t="shared" si="16"/>
      </c>
      <c r="I192" s="260" t="s">
        <v>1836</v>
      </c>
      <c r="J192" s="137" t="s">
        <v>1837</v>
      </c>
      <c r="K192" s="269" t="s">
        <v>1294</v>
      </c>
      <c r="L192" s="262">
        <v>10</v>
      </c>
      <c r="M192" s="263">
        <v>145</v>
      </c>
      <c r="N192" s="264"/>
      <c r="O192" s="265">
        <f t="shared" si="17"/>
        <v>0</v>
      </c>
      <c r="P192" s="266">
        <v>4607109939314</v>
      </c>
      <c r="Q192" s="137" t="s">
        <v>80</v>
      </c>
      <c r="R192" s="267">
        <v>14.5</v>
      </c>
    </row>
    <row r="193" spans="1:18" s="180" customFormat="1" ht="15.75">
      <c r="A193" s="241">
        <v>293</v>
      </c>
      <c r="B193" s="255">
        <v>2484</v>
      </c>
      <c r="C193" s="256" t="s">
        <v>1838</v>
      </c>
      <c r="D193" s="256"/>
      <c r="E193" s="257" t="s">
        <v>1279</v>
      </c>
      <c r="F193" s="258" t="s">
        <v>1839</v>
      </c>
      <c r="G193" s="259" t="str">
        <f t="shared" si="15"/>
        <v>фото</v>
      </c>
      <c r="H193" s="137">
        <f t="shared" si="16"/>
      </c>
      <c r="I193" s="260" t="s">
        <v>1840</v>
      </c>
      <c r="J193" s="137" t="s">
        <v>1293</v>
      </c>
      <c r="K193" s="269" t="s">
        <v>1294</v>
      </c>
      <c r="L193" s="262">
        <v>10</v>
      </c>
      <c r="M193" s="263">
        <v>155</v>
      </c>
      <c r="N193" s="264"/>
      <c r="O193" s="265">
        <f t="shared" si="17"/>
        <v>0</v>
      </c>
      <c r="P193" s="266">
        <v>4607109966754</v>
      </c>
      <c r="Q193" s="137"/>
      <c r="R193" s="267">
        <v>15.5</v>
      </c>
    </row>
    <row r="194" spans="1:18" s="306" customFormat="1" ht="25.5">
      <c r="A194" s="241">
        <v>295</v>
      </c>
      <c r="B194" s="255">
        <v>7562</v>
      </c>
      <c r="C194" s="256" t="s">
        <v>1841</v>
      </c>
      <c r="D194" s="256"/>
      <c r="E194" s="257" t="s">
        <v>1279</v>
      </c>
      <c r="F194" s="258" t="s">
        <v>1842</v>
      </c>
      <c r="G194" s="259" t="str">
        <f t="shared" si="15"/>
        <v>фото</v>
      </c>
      <c r="H194" s="137">
        <f t="shared" si="16"/>
      </c>
      <c r="I194" s="260" t="s">
        <v>1843</v>
      </c>
      <c r="J194" s="137" t="s">
        <v>1282</v>
      </c>
      <c r="K194" s="269" t="s">
        <v>1294</v>
      </c>
      <c r="L194" s="262">
        <v>10</v>
      </c>
      <c r="M194" s="263">
        <v>157.5</v>
      </c>
      <c r="N194" s="264"/>
      <c r="O194" s="265">
        <f t="shared" si="17"/>
        <v>0</v>
      </c>
      <c r="P194" s="266">
        <v>4607109939307</v>
      </c>
      <c r="Q194" s="137" t="s">
        <v>80</v>
      </c>
      <c r="R194" s="267">
        <v>15.75</v>
      </c>
    </row>
    <row r="195" spans="1:18" s="306" customFormat="1" ht="15.75">
      <c r="A195" s="241">
        <v>297</v>
      </c>
      <c r="B195" s="255">
        <v>3427</v>
      </c>
      <c r="C195" s="256" t="s">
        <v>1844</v>
      </c>
      <c r="D195" s="256"/>
      <c r="E195" s="257" t="s">
        <v>1279</v>
      </c>
      <c r="F195" s="258" t="s">
        <v>1845</v>
      </c>
      <c r="G195" s="259" t="str">
        <f t="shared" si="15"/>
        <v>фото</v>
      </c>
      <c r="H195" s="137">
        <f t="shared" si="16"/>
      </c>
      <c r="I195" s="260" t="s">
        <v>1493</v>
      </c>
      <c r="J195" s="137" t="s">
        <v>1282</v>
      </c>
      <c r="K195" s="269" t="s">
        <v>1294</v>
      </c>
      <c r="L195" s="262">
        <v>10</v>
      </c>
      <c r="M195" s="263">
        <v>138.7</v>
      </c>
      <c r="N195" s="264"/>
      <c r="O195" s="265">
        <f t="shared" si="17"/>
        <v>0</v>
      </c>
      <c r="P195" s="266">
        <v>4607109951156</v>
      </c>
      <c r="Q195" s="137"/>
      <c r="R195" s="267">
        <v>13.87</v>
      </c>
    </row>
    <row r="196" spans="1:18" s="306" customFormat="1" ht="15.75">
      <c r="A196" s="241">
        <v>299</v>
      </c>
      <c r="B196" s="255">
        <v>2491</v>
      </c>
      <c r="C196" s="256" t="s">
        <v>1846</v>
      </c>
      <c r="D196" s="256"/>
      <c r="E196" s="257" t="s">
        <v>1279</v>
      </c>
      <c r="F196" s="258" t="s">
        <v>1847</v>
      </c>
      <c r="G196" s="259" t="str">
        <f t="shared" si="15"/>
        <v>фото</v>
      </c>
      <c r="H196" s="137">
        <f t="shared" si="16"/>
      </c>
      <c r="I196" s="260" t="s">
        <v>1483</v>
      </c>
      <c r="J196" s="137" t="s">
        <v>1282</v>
      </c>
      <c r="K196" s="269" t="s">
        <v>1294</v>
      </c>
      <c r="L196" s="262">
        <v>10</v>
      </c>
      <c r="M196" s="263">
        <v>176.4</v>
      </c>
      <c r="N196" s="264"/>
      <c r="O196" s="265">
        <f t="shared" si="17"/>
        <v>0</v>
      </c>
      <c r="P196" s="266">
        <v>4607109966761</v>
      </c>
      <c r="Q196" s="137"/>
      <c r="R196" s="267">
        <v>17.64</v>
      </c>
    </row>
    <row r="197" spans="1:18" s="180" customFormat="1" ht="25.5">
      <c r="A197" s="241">
        <v>301</v>
      </c>
      <c r="B197" s="255">
        <v>3437</v>
      </c>
      <c r="C197" s="256" t="s">
        <v>1848</v>
      </c>
      <c r="D197" s="256"/>
      <c r="E197" s="257" t="s">
        <v>1279</v>
      </c>
      <c r="F197" s="258" t="s">
        <v>1849</v>
      </c>
      <c r="G197" s="259" t="str">
        <f t="shared" si="15"/>
        <v>фото</v>
      </c>
      <c r="H197" s="137">
        <f t="shared" si="16"/>
      </c>
      <c r="I197" s="260" t="s">
        <v>1850</v>
      </c>
      <c r="J197" s="137" t="s">
        <v>1282</v>
      </c>
      <c r="K197" s="269" t="s">
        <v>1283</v>
      </c>
      <c r="L197" s="262">
        <v>10</v>
      </c>
      <c r="M197" s="263">
        <v>207.9</v>
      </c>
      <c r="N197" s="264"/>
      <c r="O197" s="265">
        <f t="shared" si="17"/>
        <v>0</v>
      </c>
      <c r="P197" s="266">
        <v>4607109951125</v>
      </c>
      <c r="Q197" s="137"/>
      <c r="R197" s="267">
        <v>20.79</v>
      </c>
    </row>
    <row r="198" spans="1:18" s="306" customFormat="1" ht="38.25">
      <c r="A198" s="241">
        <v>305</v>
      </c>
      <c r="B198" s="255">
        <v>2696</v>
      </c>
      <c r="C198" s="256" t="s">
        <v>1851</v>
      </c>
      <c r="D198" s="256"/>
      <c r="E198" s="257" t="s">
        <v>1279</v>
      </c>
      <c r="F198" s="258" t="s">
        <v>1852</v>
      </c>
      <c r="G198" s="259" t="str">
        <f t="shared" si="15"/>
        <v>фото</v>
      </c>
      <c r="H198" s="137">
        <f t="shared" si="16"/>
      </c>
      <c r="I198" s="270" t="s">
        <v>1853</v>
      </c>
      <c r="J198" s="137" t="s">
        <v>1282</v>
      </c>
      <c r="K198" s="269" t="s">
        <v>1294</v>
      </c>
      <c r="L198" s="262">
        <v>10</v>
      </c>
      <c r="M198" s="263">
        <v>163.8</v>
      </c>
      <c r="N198" s="264"/>
      <c r="O198" s="265">
        <f t="shared" si="17"/>
        <v>0</v>
      </c>
      <c r="P198" s="266">
        <v>4607109956694</v>
      </c>
      <c r="Q198" s="137"/>
      <c r="R198" s="267">
        <v>16.380000000000003</v>
      </c>
    </row>
    <row r="199" spans="1:18" s="247" customFormat="1" ht="15.75">
      <c r="A199" s="241">
        <v>302</v>
      </c>
      <c r="B199" s="255">
        <v>3442</v>
      </c>
      <c r="C199" s="256" t="s">
        <v>1854</v>
      </c>
      <c r="D199" s="256"/>
      <c r="E199" s="257" t="s">
        <v>1279</v>
      </c>
      <c r="F199" s="258" t="s">
        <v>1855</v>
      </c>
      <c r="G199" s="259" t="str">
        <f t="shared" si="15"/>
        <v>фото</v>
      </c>
      <c r="H199" s="137">
        <f t="shared" si="16"/>
      </c>
      <c r="I199" s="260" t="s">
        <v>1856</v>
      </c>
      <c r="J199" s="137" t="s">
        <v>1293</v>
      </c>
      <c r="K199" s="269" t="s">
        <v>1294</v>
      </c>
      <c r="L199" s="262">
        <v>10</v>
      </c>
      <c r="M199" s="263">
        <v>119.8</v>
      </c>
      <c r="N199" s="264"/>
      <c r="O199" s="265">
        <f t="shared" si="17"/>
        <v>0</v>
      </c>
      <c r="P199" s="266">
        <v>4607109951118</v>
      </c>
      <c r="Q199" s="137"/>
      <c r="R199" s="267">
        <v>11.98</v>
      </c>
    </row>
    <row r="200" spans="1:18" s="247" customFormat="1" ht="15.75">
      <c r="A200" s="241">
        <v>304</v>
      </c>
      <c r="B200" s="255">
        <v>7563</v>
      </c>
      <c r="C200" s="256" t="s">
        <v>1857</v>
      </c>
      <c r="D200" s="256"/>
      <c r="E200" s="257" t="s">
        <v>1279</v>
      </c>
      <c r="F200" s="258" t="s">
        <v>1858</v>
      </c>
      <c r="G200" s="259" t="str">
        <f t="shared" si="15"/>
        <v>фото</v>
      </c>
      <c r="H200" s="137">
        <f t="shared" si="16"/>
      </c>
      <c r="I200" s="260" t="s">
        <v>1859</v>
      </c>
      <c r="J200" s="137" t="s">
        <v>1315</v>
      </c>
      <c r="K200" s="269" t="s">
        <v>1294</v>
      </c>
      <c r="L200" s="262">
        <v>7</v>
      </c>
      <c r="M200" s="263">
        <v>134.3</v>
      </c>
      <c r="N200" s="264"/>
      <c r="O200" s="265">
        <f t="shared" si="17"/>
        <v>0</v>
      </c>
      <c r="P200" s="266">
        <v>4607109939291</v>
      </c>
      <c r="Q200" s="137" t="s">
        <v>80</v>
      </c>
      <c r="R200" s="267">
        <v>19.185714285714287</v>
      </c>
    </row>
    <row r="201" spans="1:18" s="247" customFormat="1" ht="25.5">
      <c r="A201" s="241">
        <v>279</v>
      </c>
      <c r="B201" s="255">
        <v>3443</v>
      </c>
      <c r="C201" s="256" t="s">
        <v>1860</v>
      </c>
      <c r="D201" s="256"/>
      <c r="E201" s="257" t="s">
        <v>1279</v>
      </c>
      <c r="F201" s="258" t="s">
        <v>1861</v>
      </c>
      <c r="G201" s="259" t="str">
        <f t="shared" si="15"/>
        <v>фото</v>
      </c>
      <c r="H201" s="137">
        <f t="shared" si="16"/>
      </c>
      <c r="I201" s="260" t="s">
        <v>1862</v>
      </c>
      <c r="J201" s="137" t="s">
        <v>1818</v>
      </c>
      <c r="K201" s="269" t="s">
        <v>1294</v>
      </c>
      <c r="L201" s="262">
        <v>10</v>
      </c>
      <c r="M201" s="263">
        <v>104.7</v>
      </c>
      <c r="N201" s="264"/>
      <c r="O201" s="265">
        <f t="shared" si="17"/>
        <v>0</v>
      </c>
      <c r="P201" s="266">
        <v>4607109951194</v>
      </c>
      <c r="Q201" s="137"/>
      <c r="R201" s="267">
        <v>10.47</v>
      </c>
    </row>
    <row r="202" spans="1:18" s="247" customFormat="1" ht="15.75">
      <c r="A202" s="241">
        <v>306</v>
      </c>
      <c r="B202" s="255">
        <v>3447</v>
      </c>
      <c r="C202" s="256" t="s">
        <v>1863</v>
      </c>
      <c r="D202" s="256"/>
      <c r="E202" s="257" t="s">
        <v>1279</v>
      </c>
      <c r="F202" s="258" t="s">
        <v>1864</v>
      </c>
      <c r="G202" s="259" t="str">
        <f t="shared" si="15"/>
        <v>фото</v>
      </c>
      <c r="H202" s="137">
        <f t="shared" si="16"/>
      </c>
      <c r="I202" s="260" t="s">
        <v>1865</v>
      </c>
      <c r="J202" s="137" t="s">
        <v>1818</v>
      </c>
      <c r="K202" s="269" t="s">
        <v>1294</v>
      </c>
      <c r="L202" s="262">
        <v>10</v>
      </c>
      <c r="M202" s="263">
        <v>88.3</v>
      </c>
      <c r="N202" s="264"/>
      <c r="O202" s="265">
        <f t="shared" si="17"/>
        <v>0</v>
      </c>
      <c r="P202" s="266">
        <v>4607109951101</v>
      </c>
      <c r="Q202" s="137"/>
      <c r="R202" s="267">
        <v>8.83</v>
      </c>
    </row>
    <row r="203" spans="1:18" s="247" customFormat="1" ht="25.5">
      <c r="A203" s="241">
        <v>308</v>
      </c>
      <c r="B203" s="255">
        <v>3449</v>
      </c>
      <c r="C203" s="256" t="s">
        <v>1866</v>
      </c>
      <c r="D203" s="256"/>
      <c r="E203" s="257" t="s">
        <v>1279</v>
      </c>
      <c r="F203" s="258" t="s">
        <v>1867</v>
      </c>
      <c r="G203" s="259" t="str">
        <f t="shared" si="15"/>
        <v>фото</v>
      </c>
      <c r="H203" s="137">
        <f t="shared" si="16"/>
      </c>
      <c r="I203" s="260" t="s">
        <v>1868</v>
      </c>
      <c r="J203" s="137" t="s">
        <v>1282</v>
      </c>
      <c r="K203" s="269" t="s">
        <v>1294</v>
      </c>
      <c r="L203" s="262">
        <v>10</v>
      </c>
      <c r="M203" s="263">
        <v>119.8</v>
      </c>
      <c r="N203" s="264"/>
      <c r="O203" s="265">
        <f t="shared" si="17"/>
        <v>0</v>
      </c>
      <c r="P203" s="266">
        <v>4607109951095</v>
      </c>
      <c r="Q203" s="137"/>
      <c r="R203" s="267">
        <v>11.98</v>
      </c>
    </row>
    <row r="204" spans="1:18" s="247" customFormat="1" ht="15.75">
      <c r="A204" s="241">
        <v>307</v>
      </c>
      <c r="B204" s="255">
        <v>2498</v>
      </c>
      <c r="C204" s="256" t="s">
        <v>1869</v>
      </c>
      <c r="D204" s="256"/>
      <c r="E204" s="257" t="s">
        <v>1279</v>
      </c>
      <c r="F204" s="258" t="s">
        <v>1870</v>
      </c>
      <c r="G204" s="259" t="str">
        <f t="shared" si="15"/>
        <v>фото</v>
      </c>
      <c r="H204" s="137">
        <f t="shared" si="16"/>
      </c>
      <c r="I204" s="260" t="s">
        <v>1532</v>
      </c>
      <c r="J204" s="137" t="s">
        <v>1282</v>
      </c>
      <c r="K204" s="269" t="s">
        <v>1294</v>
      </c>
      <c r="L204" s="262">
        <v>10</v>
      </c>
      <c r="M204" s="263">
        <v>132.4</v>
      </c>
      <c r="N204" s="264"/>
      <c r="O204" s="265">
        <f t="shared" si="17"/>
        <v>0</v>
      </c>
      <c r="P204" s="266">
        <v>4607109966778</v>
      </c>
      <c r="Q204" s="137"/>
      <c r="R204" s="267">
        <v>13.24</v>
      </c>
    </row>
    <row r="205" spans="1:18" s="247" customFormat="1" ht="15.75">
      <c r="A205" s="241">
        <v>309</v>
      </c>
      <c r="B205" s="255">
        <v>2698</v>
      </c>
      <c r="C205" s="256" t="s">
        <v>1871</v>
      </c>
      <c r="D205" s="256"/>
      <c r="E205" s="257" t="s">
        <v>1279</v>
      </c>
      <c r="F205" s="258" t="s">
        <v>1872</v>
      </c>
      <c r="G205" s="259" t="str">
        <f t="shared" si="15"/>
        <v>фото</v>
      </c>
      <c r="H205" s="137">
        <f t="shared" si="16"/>
      </c>
      <c r="I205" s="260" t="s">
        <v>1612</v>
      </c>
      <c r="J205" s="137" t="s">
        <v>1282</v>
      </c>
      <c r="K205" s="269" t="s">
        <v>1294</v>
      </c>
      <c r="L205" s="262">
        <v>10</v>
      </c>
      <c r="M205" s="263">
        <v>145</v>
      </c>
      <c r="N205" s="264"/>
      <c r="O205" s="265">
        <f t="shared" si="17"/>
        <v>0</v>
      </c>
      <c r="P205" s="266">
        <v>4607109956731</v>
      </c>
      <c r="Q205" s="137"/>
      <c r="R205" s="267">
        <v>14.5</v>
      </c>
    </row>
    <row r="206" spans="1:18" s="247" customFormat="1" ht="15.75">
      <c r="A206" s="241">
        <v>286</v>
      </c>
      <c r="B206" s="255">
        <v>6810</v>
      </c>
      <c r="C206" s="256" t="s">
        <v>1873</v>
      </c>
      <c r="D206" s="256"/>
      <c r="E206" s="257" t="s">
        <v>1279</v>
      </c>
      <c r="F206" s="258" t="s">
        <v>1874</v>
      </c>
      <c r="G206" s="259" t="str">
        <f t="shared" si="15"/>
        <v>фото</v>
      </c>
      <c r="H206" s="137">
        <f t="shared" si="16"/>
      </c>
      <c r="I206" s="260" t="s">
        <v>1875</v>
      </c>
      <c r="J206" s="137" t="s">
        <v>1282</v>
      </c>
      <c r="K206" s="269" t="s">
        <v>1294</v>
      </c>
      <c r="L206" s="262">
        <v>10</v>
      </c>
      <c r="M206" s="263">
        <v>182.7</v>
      </c>
      <c r="N206" s="264"/>
      <c r="O206" s="265">
        <f t="shared" si="17"/>
        <v>0</v>
      </c>
      <c r="P206" s="266">
        <v>4607109943267</v>
      </c>
      <c r="Q206" s="137" t="s">
        <v>111</v>
      </c>
      <c r="R206" s="267">
        <v>18.27</v>
      </c>
    </row>
    <row r="207" spans="1:18" s="247" customFormat="1" ht="15.75">
      <c r="A207" s="241">
        <v>288</v>
      </c>
      <c r="B207" s="255">
        <v>2502</v>
      </c>
      <c r="C207" s="256" t="s">
        <v>1876</v>
      </c>
      <c r="D207" s="256"/>
      <c r="E207" s="257" t="s">
        <v>1279</v>
      </c>
      <c r="F207" s="258" t="s">
        <v>1877</v>
      </c>
      <c r="G207" s="259" t="str">
        <f t="shared" si="15"/>
        <v>фото</v>
      </c>
      <c r="H207" s="137">
        <f t="shared" si="16"/>
      </c>
      <c r="I207" s="260" t="s">
        <v>1878</v>
      </c>
      <c r="J207" s="297" t="s">
        <v>1293</v>
      </c>
      <c r="K207" s="269" t="s">
        <v>1294</v>
      </c>
      <c r="L207" s="262">
        <v>10</v>
      </c>
      <c r="M207" s="263">
        <v>141.2</v>
      </c>
      <c r="N207" s="264"/>
      <c r="O207" s="265">
        <f t="shared" si="17"/>
        <v>0</v>
      </c>
      <c r="P207" s="266">
        <v>4607109966747</v>
      </c>
      <c r="Q207" s="137"/>
      <c r="R207" s="267">
        <v>14.12</v>
      </c>
    </row>
    <row r="208" spans="1:18" s="247" customFormat="1" ht="25.5">
      <c r="A208" s="241">
        <v>287</v>
      </c>
      <c r="B208" s="255">
        <v>3458</v>
      </c>
      <c r="C208" s="256" t="s">
        <v>1879</v>
      </c>
      <c r="D208" s="256"/>
      <c r="E208" s="257" t="s">
        <v>1279</v>
      </c>
      <c r="F208" s="258" t="s">
        <v>1880</v>
      </c>
      <c r="G208" s="259" t="str">
        <f t="shared" si="15"/>
        <v>фото</v>
      </c>
      <c r="H208" s="137">
        <f t="shared" si="16"/>
      </c>
      <c r="I208" s="260" t="s">
        <v>1881</v>
      </c>
      <c r="J208" s="137" t="s">
        <v>1293</v>
      </c>
      <c r="K208" s="269" t="s">
        <v>1294</v>
      </c>
      <c r="L208" s="262">
        <v>10</v>
      </c>
      <c r="M208" s="263">
        <v>151.3</v>
      </c>
      <c r="N208" s="264"/>
      <c r="O208" s="265">
        <f t="shared" si="17"/>
        <v>0</v>
      </c>
      <c r="P208" s="266">
        <v>4607109951187</v>
      </c>
      <c r="Q208" s="137"/>
      <c r="R208" s="267">
        <v>15.13</v>
      </c>
    </row>
    <row r="209" spans="1:18" s="247" customFormat="1" ht="15.75">
      <c r="A209" s="241">
        <v>285</v>
      </c>
      <c r="B209" s="255">
        <v>1393</v>
      </c>
      <c r="C209" s="256" t="s">
        <v>1882</v>
      </c>
      <c r="D209" s="256"/>
      <c r="E209" s="257" t="s">
        <v>1279</v>
      </c>
      <c r="F209" s="258" t="s">
        <v>1883</v>
      </c>
      <c r="G209" s="259" t="str">
        <f t="shared" si="15"/>
        <v>фото</v>
      </c>
      <c r="H209" s="137">
        <f t="shared" si="16"/>
      </c>
      <c r="I209" s="260" t="s">
        <v>1496</v>
      </c>
      <c r="J209" s="297" t="s">
        <v>1282</v>
      </c>
      <c r="K209" s="269" t="s">
        <v>1294</v>
      </c>
      <c r="L209" s="262">
        <v>10</v>
      </c>
      <c r="M209" s="263">
        <v>107.2</v>
      </c>
      <c r="N209" s="264"/>
      <c r="O209" s="265">
        <f t="shared" si="17"/>
        <v>0</v>
      </c>
      <c r="P209" s="266">
        <v>4607109963012</v>
      </c>
      <c r="Q209" s="137"/>
      <c r="R209" s="267">
        <v>10.72</v>
      </c>
    </row>
    <row r="210" spans="1:18" s="247" customFormat="1" ht="12.75">
      <c r="A210" s="241">
        <v>311</v>
      </c>
      <c r="B210" s="248"/>
      <c r="C210" s="248"/>
      <c r="D210" s="248"/>
      <c r="E210" s="249" t="s">
        <v>1884</v>
      </c>
      <c r="F210" s="286"/>
      <c r="G210" s="251"/>
      <c r="H210" s="251"/>
      <c r="I210" s="299"/>
      <c r="J210" s="251"/>
      <c r="K210" s="253"/>
      <c r="L210" s="254"/>
      <c r="M210" s="254"/>
      <c r="N210" s="251"/>
      <c r="O210" s="251"/>
      <c r="P210" s="251"/>
      <c r="Q210" s="251"/>
      <c r="R210" s="251"/>
    </row>
    <row r="211" spans="1:18" s="247" customFormat="1" ht="25.5">
      <c r="A211" s="241">
        <v>313</v>
      </c>
      <c r="B211" s="255">
        <v>2671</v>
      </c>
      <c r="C211" s="256" t="s">
        <v>1885</v>
      </c>
      <c r="D211" s="256"/>
      <c r="E211" s="257" t="s">
        <v>1279</v>
      </c>
      <c r="F211" s="258" t="s">
        <v>1886</v>
      </c>
      <c r="G211" s="259" t="str">
        <f aca="true" t="shared" si="18" ref="G211:G240">HYPERLINK("http://www.gardenbulbs.ru/images/summer_CL/Tulip/"&amp;C211&amp;".jpg","фото")</f>
        <v>фото</v>
      </c>
      <c r="H211" s="137">
        <f aca="true" t="shared" si="19" ref="H211:H240">IF(D211&gt;0,HYPERLINK("http://www.gardenbulbs.ru/images/summer_CL/Tulip/"&amp;D211&amp;".jpg","фото2"),"")</f>
      </c>
      <c r="I211" s="260" t="s">
        <v>1887</v>
      </c>
      <c r="J211" s="137" t="s">
        <v>1293</v>
      </c>
      <c r="K211" s="269" t="s">
        <v>1294</v>
      </c>
      <c r="L211" s="262">
        <v>10</v>
      </c>
      <c r="M211" s="263">
        <v>163.8</v>
      </c>
      <c r="N211" s="264"/>
      <c r="O211" s="265">
        <f aca="true" t="shared" si="20" ref="O211:O240">IF(ISERROR(M211*N211),0,M211*N211)</f>
        <v>0</v>
      </c>
      <c r="P211" s="266">
        <v>4607109956366</v>
      </c>
      <c r="Q211" s="137"/>
      <c r="R211" s="267">
        <v>16.380000000000003</v>
      </c>
    </row>
    <row r="212" spans="1:18" s="247" customFormat="1" ht="25.5">
      <c r="A212" s="241">
        <v>314</v>
      </c>
      <c r="B212" s="255">
        <v>3319</v>
      </c>
      <c r="C212" s="256" t="s">
        <v>1888</v>
      </c>
      <c r="D212" s="256"/>
      <c r="E212" s="257" t="s">
        <v>1279</v>
      </c>
      <c r="F212" s="258" t="s">
        <v>1889</v>
      </c>
      <c r="G212" s="259" t="str">
        <f t="shared" si="18"/>
        <v>фото</v>
      </c>
      <c r="H212" s="137">
        <f t="shared" si="19"/>
      </c>
      <c r="I212" s="260" t="s">
        <v>1890</v>
      </c>
      <c r="J212" s="137" t="s">
        <v>1346</v>
      </c>
      <c r="K212" s="261" t="s">
        <v>1283</v>
      </c>
      <c r="L212" s="262">
        <v>10</v>
      </c>
      <c r="M212" s="263">
        <v>214.2</v>
      </c>
      <c r="N212" s="264"/>
      <c r="O212" s="265">
        <f t="shared" si="20"/>
        <v>0</v>
      </c>
      <c r="P212" s="266">
        <v>4607109951071</v>
      </c>
      <c r="Q212" s="137"/>
      <c r="R212" s="267">
        <v>21.42</v>
      </c>
    </row>
    <row r="213" spans="1:18" s="247" customFormat="1" ht="15.75">
      <c r="A213" s="241">
        <v>317</v>
      </c>
      <c r="B213" s="255">
        <v>2453</v>
      </c>
      <c r="C213" s="256" t="s">
        <v>1891</v>
      </c>
      <c r="D213" s="256"/>
      <c r="E213" s="257" t="s">
        <v>1279</v>
      </c>
      <c r="F213" s="258" t="s">
        <v>1892</v>
      </c>
      <c r="G213" s="259" t="str">
        <f t="shared" si="18"/>
        <v>фото</v>
      </c>
      <c r="H213" s="137">
        <f t="shared" si="19"/>
      </c>
      <c r="I213" s="276" t="s">
        <v>1893</v>
      </c>
      <c r="J213" s="137" t="s">
        <v>1293</v>
      </c>
      <c r="K213" s="269" t="s">
        <v>1294</v>
      </c>
      <c r="L213" s="262">
        <v>10</v>
      </c>
      <c r="M213" s="263">
        <v>186.5</v>
      </c>
      <c r="N213" s="264"/>
      <c r="O213" s="265">
        <f t="shared" si="20"/>
        <v>0</v>
      </c>
      <c r="P213" s="266">
        <v>4607109966785</v>
      </c>
      <c r="Q213" s="137"/>
      <c r="R213" s="267">
        <v>18.65</v>
      </c>
    </row>
    <row r="214" spans="1:18" s="247" customFormat="1" ht="25.5">
      <c r="A214" s="241">
        <v>340</v>
      </c>
      <c r="B214" s="255">
        <v>7565</v>
      </c>
      <c r="C214" s="272" t="s">
        <v>1894</v>
      </c>
      <c r="D214" s="272"/>
      <c r="E214" s="273" t="s">
        <v>1279</v>
      </c>
      <c r="F214" s="274" t="s">
        <v>1895</v>
      </c>
      <c r="G214" s="259" t="str">
        <f t="shared" si="18"/>
        <v>фото</v>
      </c>
      <c r="H214" s="137">
        <f t="shared" si="19"/>
      </c>
      <c r="I214" s="260" t="s">
        <v>1896</v>
      </c>
      <c r="J214" s="275" t="s">
        <v>1837</v>
      </c>
      <c r="K214" s="261" t="s">
        <v>1294</v>
      </c>
      <c r="L214" s="271">
        <v>10</v>
      </c>
      <c r="M214" s="263">
        <v>170.1</v>
      </c>
      <c r="N214" s="264"/>
      <c r="O214" s="265">
        <f t="shared" si="20"/>
        <v>0</v>
      </c>
      <c r="P214" s="266">
        <v>4607109939277</v>
      </c>
      <c r="Q214" s="137" t="s">
        <v>80</v>
      </c>
      <c r="R214" s="267">
        <v>17.009999999999998</v>
      </c>
    </row>
    <row r="215" spans="1:18" s="247" customFormat="1" ht="15.75">
      <c r="A215" s="241">
        <v>318</v>
      </c>
      <c r="B215" s="255">
        <v>2672</v>
      </c>
      <c r="C215" s="256" t="s">
        <v>1897</v>
      </c>
      <c r="D215" s="256"/>
      <c r="E215" s="257" t="s">
        <v>1279</v>
      </c>
      <c r="F215" s="258" t="s">
        <v>1898</v>
      </c>
      <c r="G215" s="259" t="str">
        <f t="shared" si="18"/>
        <v>фото</v>
      </c>
      <c r="H215" s="137">
        <f t="shared" si="19"/>
      </c>
      <c r="I215" s="260" t="s">
        <v>1899</v>
      </c>
      <c r="J215" s="137" t="s">
        <v>1315</v>
      </c>
      <c r="K215" s="269" t="s">
        <v>1294</v>
      </c>
      <c r="L215" s="262">
        <v>10</v>
      </c>
      <c r="M215" s="263">
        <v>132.4</v>
      </c>
      <c r="N215" s="264"/>
      <c r="O215" s="265">
        <f t="shared" si="20"/>
        <v>0</v>
      </c>
      <c r="P215" s="266">
        <v>4607109962749</v>
      </c>
      <c r="Q215" s="137"/>
      <c r="R215" s="267">
        <v>13.24</v>
      </c>
    </row>
    <row r="216" spans="1:18" s="247" customFormat="1" ht="25.5">
      <c r="A216" s="241">
        <v>319</v>
      </c>
      <c r="B216" s="255">
        <v>2456</v>
      </c>
      <c r="C216" s="256" t="s">
        <v>1900</v>
      </c>
      <c r="D216" s="256"/>
      <c r="E216" s="257" t="s">
        <v>1279</v>
      </c>
      <c r="F216" s="258" t="s">
        <v>1901</v>
      </c>
      <c r="G216" s="259" t="str">
        <f t="shared" si="18"/>
        <v>фото</v>
      </c>
      <c r="H216" s="137">
        <f t="shared" si="19"/>
      </c>
      <c r="I216" s="260" t="s">
        <v>1902</v>
      </c>
      <c r="J216" s="137" t="s">
        <v>1315</v>
      </c>
      <c r="K216" s="269" t="s">
        <v>1294</v>
      </c>
      <c r="L216" s="262">
        <v>10</v>
      </c>
      <c r="M216" s="263">
        <v>258.2</v>
      </c>
      <c r="N216" s="264"/>
      <c r="O216" s="265">
        <f t="shared" si="20"/>
        <v>0</v>
      </c>
      <c r="P216" s="266">
        <v>4607109966792</v>
      </c>
      <c r="Q216" s="137"/>
      <c r="R216" s="267">
        <v>25.82</v>
      </c>
    </row>
    <row r="217" spans="1:18" s="247" customFormat="1" ht="15.75">
      <c r="A217" s="241">
        <v>320</v>
      </c>
      <c r="B217" s="255">
        <v>2457</v>
      </c>
      <c r="C217" s="256" t="s">
        <v>1903</v>
      </c>
      <c r="D217" s="256"/>
      <c r="E217" s="257" t="s">
        <v>1279</v>
      </c>
      <c r="F217" s="258" t="s">
        <v>1904</v>
      </c>
      <c r="G217" s="259" t="str">
        <f t="shared" si="18"/>
        <v>фото</v>
      </c>
      <c r="H217" s="137">
        <f t="shared" si="19"/>
      </c>
      <c r="I217" s="260" t="s">
        <v>1905</v>
      </c>
      <c r="J217" s="137" t="s">
        <v>1293</v>
      </c>
      <c r="K217" s="269" t="s">
        <v>1294</v>
      </c>
      <c r="L217" s="262">
        <v>10</v>
      </c>
      <c r="M217" s="263">
        <v>145</v>
      </c>
      <c r="N217" s="264"/>
      <c r="O217" s="265">
        <f t="shared" si="20"/>
        <v>0</v>
      </c>
      <c r="P217" s="266">
        <v>4607109966808</v>
      </c>
      <c r="Q217" s="137"/>
      <c r="R217" s="267">
        <v>14.5</v>
      </c>
    </row>
    <row r="218" spans="1:18" s="247" customFormat="1" ht="15.75">
      <c r="A218" s="241">
        <v>321</v>
      </c>
      <c r="B218" s="255">
        <v>2902</v>
      </c>
      <c r="C218" s="256" t="s">
        <v>1906</v>
      </c>
      <c r="D218" s="256"/>
      <c r="E218" s="257" t="s">
        <v>1279</v>
      </c>
      <c r="F218" s="258" t="s">
        <v>1907</v>
      </c>
      <c r="G218" s="259" t="str">
        <f t="shared" si="18"/>
        <v>фото</v>
      </c>
      <c r="H218" s="137">
        <f t="shared" si="19"/>
      </c>
      <c r="I218" s="260" t="s">
        <v>1908</v>
      </c>
      <c r="J218" s="137" t="s">
        <v>1293</v>
      </c>
      <c r="K218" s="261" t="s">
        <v>1283</v>
      </c>
      <c r="L218" s="271">
        <v>10</v>
      </c>
      <c r="M218" s="263">
        <v>207.9</v>
      </c>
      <c r="N218" s="264"/>
      <c r="O218" s="265">
        <f t="shared" si="20"/>
        <v>0</v>
      </c>
      <c r="P218" s="266" t="s">
        <v>1909</v>
      </c>
      <c r="Q218" s="137" t="s">
        <v>1285</v>
      </c>
      <c r="R218" s="267">
        <v>20.79</v>
      </c>
    </row>
    <row r="219" spans="1:18" s="247" customFormat="1" ht="38.25">
      <c r="A219" s="241">
        <v>378</v>
      </c>
      <c r="B219" s="255">
        <v>3332</v>
      </c>
      <c r="C219" s="256" t="s">
        <v>1910</v>
      </c>
      <c r="D219" s="256"/>
      <c r="E219" s="273" t="s">
        <v>1279</v>
      </c>
      <c r="F219" s="258" t="s">
        <v>1911</v>
      </c>
      <c r="G219" s="259" t="str">
        <f t="shared" si="18"/>
        <v>фото</v>
      </c>
      <c r="H219" s="137">
        <f t="shared" si="19"/>
      </c>
      <c r="I219" s="260" t="s">
        <v>1912</v>
      </c>
      <c r="J219" s="137" t="s">
        <v>1282</v>
      </c>
      <c r="K219" s="261" t="s">
        <v>1294</v>
      </c>
      <c r="L219" s="271">
        <v>10</v>
      </c>
      <c r="M219" s="263">
        <v>152</v>
      </c>
      <c r="N219" s="264"/>
      <c r="O219" s="265">
        <f t="shared" si="20"/>
        <v>0</v>
      </c>
      <c r="P219" s="266">
        <v>4607109950869</v>
      </c>
      <c r="Q219" s="137"/>
      <c r="R219" s="267">
        <v>15.2</v>
      </c>
    </row>
    <row r="220" spans="1:18" ht="25.5">
      <c r="A220" s="241">
        <v>382</v>
      </c>
      <c r="B220" s="255">
        <v>2266</v>
      </c>
      <c r="C220" s="272" t="s">
        <v>1913</v>
      </c>
      <c r="D220" s="272"/>
      <c r="E220" s="273" t="s">
        <v>1279</v>
      </c>
      <c r="F220" s="274" t="s">
        <v>1914</v>
      </c>
      <c r="G220" s="259" t="str">
        <f t="shared" si="18"/>
        <v>фото</v>
      </c>
      <c r="H220" s="137">
        <f t="shared" si="19"/>
      </c>
      <c r="I220" s="260" t="s">
        <v>1915</v>
      </c>
      <c r="J220" s="275" t="s">
        <v>1282</v>
      </c>
      <c r="K220" s="261" t="s">
        <v>1294</v>
      </c>
      <c r="L220" s="271">
        <v>10</v>
      </c>
      <c r="M220" s="263">
        <v>195.3</v>
      </c>
      <c r="N220" s="264"/>
      <c r="O220" s="265">
        <f t="shared" si="20"/>
        <v>0</v>
      </c>
      <c r="P220" s="266" t="s">
        <v>1916</v>
      </c>
      <c r="Q220" s="137" t="s">
        <v>1285</v>
      </c>
      <c r="R220" s="267">
        <v>19.53</v>
      </c>
    </row>
    <row r="221" spans="1:18" ht="25.5">
      <c r="A221" s="241">
        <v>379</v>
      </c>
      <c r="B221" s="255">
        <v>6847</v>
      </c>
      <c r="C221" s="256" t="s">
        <v>1917</v>
      </c>
      <c r="D221" s="256"/>
      <c r="E221" s="257" t="s">
        <v>1279</v>
      </c>
      <c r="F221" s="258" t="s">
        <v>1918</v>
      </c>
      <c r="G221" s="259" t="str">
        <f t="shared" si="18"/>
        <v>фото</v>
      </c>
      <c r="H221" s="137">
        <f t="shared" si="19"/>
      </c>
      <c r="I221" s="260" t="s">
        <v>1919</v>
      </c>
      <c r="J221" s="137" t="s">
        <v>1282</v>
      </c>
      <c r="K221" s="269" t="s">
        <v>1283</v>
      </c>
      <c r="L221" s="262">
        <v>10</v>
      </c>
      <c r="M221" s="263">
        <v>201.6</v>
      </c>
      <c r="N221" s="264"/>
      <c r="O221" s="265">
        <f t="shared" si="20"/>
        <v>0</v>
      </c>
      <c r="P221" s="266">
        <v>4607109943632</v>
      </c>
      <c r="Q221" s="137" t="s">
        <v>111</v>
      </c>
      <c r="R221" s="267">
        <v>20.16</v>
      </c>
    </row>
    <row r="222" spans="1:18" s="247" customFormat="1" ht="15.75">
      <c r="A222" s="241">
        <v>334</v>
      </c>
      <c r="B222" s="255">
        <v>3353</v>
      </c>
      <c r="C222" s="256" t="s">
        <v>1920</v>
      </c>
      <c r="D222" s="256"/>
      <c r="E222" s="257" t="s">
        <v>1279</v>
      </c>
      <c r="F222" s="258" t="s">
        <v>1921</v>
      </c>
      <c r="G222" s="259" t="str">
        <f t="shared" si="18"/>
        <v>фото</v>
      </c>
      <c r="H222" s="137">
        <f t="shared" si="19"/>
      </c>
      <c r="I222" s="260" t="s">
        <v>341</v>
      </c>
      <c r="J222" s="137" t="s">
        <v>1293</v>
      </c>
      <c r="K222" s="269" t="s">
        <v>1294</v>
      </c>
      <c r="L222" s="262">
        <v>10</v>
      </c>
      <c r="M222" s="263">
        <v>114.7</v>
      </c>
      <c r="N222" s="264"/>
      <c r="O222" s="265">
        <f t="shared" si="20"/>
        <v>0</v>
      </c>
      <c r="P222" s="266">
        <v>4607109951033</v>
      </c>
      <c r="Q222" s="137"/>
      <c r="R222" s="267">
        <v>11.47</v>
      </c>
    </row>
    <row r="223" spans="1:18" s="247" customFormat="1" ht="25.5">
      <c r="A223" s="241">
        <v>332</v>
      </c>
      <c r="B223" s="255">
        <v>2465</v>
      </c>
      <c r="C223" s="256" t="s">
        <v>1922</v>
      </c>
      <c r="D223" s="256"/>
      <c r="E223" s="257" t="s">
        <v>1279</v>
      </c>
      <c r="F223" s="258" t="s">
        <v>1923</v>
      </c>
      <c r="G223" s="259" t="str">
        <f t="shared" si="18"/>
        <v>фото</v>
      </c>
      <c r="H223" s="137">
        <f t="shared" si="19"/>
      </c>
      <c r="I223" s="260" t="s">
        <v>1924</v>
      </c>
      <c r="J223" s="137" t="s">
        <v>1315</v>
      </c>
      <c r="K223" s="269" t="s">
        <v>1294</v>
      </c>
      <c r="L223" s="262">
        <v>10</v>
      </c>
      <c r="M223" s="263">
        <v>107.2</v>
      </c>
      <c r="N223" s="264"/>
      <c r="O223" s="265">
        <f t="shared" si="20"/>
        <v>0</v>
      </c>
      <c r="P223" s="266">
        <v>4607109966846</v>
      </c>
      <c r="Q223" s="137"/>
      <c r="R223" s="267">
        <v>10.72</v>
      </c>
    </row>
    <row r="224" spans="1:18" s="247" customFormat="1" ht="25.5">
      <c r="A224" s="241">
        <v>352</v>
      </c>
      <c r="B224" s="255">
        <v>3357</v>
      </c>
      <c r="C224" s="256" t="s">
        <v>1925</v>
      </c>
      <c r="D224" s="256"/>
      <c r="E224" s="257" t="s">
        <v>1279</v>
      </c>
      <c r="F224" s="258" t="s">
        <v>1926</v>
      </c>
      <c r="G224" s="259" t="str">
        <f t="shared" si="18"/>
        <v>фото</v>
      </c>
      <c r="H224" s="137">
        <f t="shared" si="19"/>
      </c>
      <c r="I224" s="260" t="s">
        <v>1927</v>
      </c>
      <c r="J224" s="137" t="s">
        <v>1293</v>
      </c>
      <c r="K224" s="269" t="s">
        <v>1294</v>
      </c>
      <c r="L224" s="262">
        <v>10</v>
      </c>
      <c r="M224" s="263">
        <v>157.5</v>
      </c>
      <c r="N224" s="264"/>
      <c r="O224" s="265">
        <f t="shared" si="20"/>
        <v>0</v>
      </c>
      <c r="P224" s="266">
        <v>4607109950951</v>
      </c>
      <c r="Q224" s="137"/>
      <c r="R224" s="267">
        <v>15.75</v>
      </c>
    </row>
    <row r="225" spans="1:18" s="247" customFormat="1" ht="15.75">
      <c r="A225" s="241">
        <v>333</v>
      </c>
      <c r="B225" s="255">
        <v>2469</v>
      </c>
      <c r="C225" s="256" t="s">
        <v>1928</v>
      </c>
      <c r="D225" s="256"/>
      <c r="E225" s="257" t="s">
        <v>1279</v>
      </c>
      <c r="F225" s="258" t="s">
        <v>1929</v>
      </c>
      <c r="G225" s="259" t="str">
        <f t="shared" si="18"/>
        <v>фото</v>
      </c>
      <c r="H225" s="137">
        <f t="shared" si="19"/>
      </c>
      <c r="I225" s="260" t="s">
        <v>1930</v>
      </c>
      <c r="J225" s="137" t="s">
        <v>1315</v>
      </c>
      <c r="K225" s="269" t="s">
        <v>1294</v>
      </c>
      <c r="L225" s="262">
        <v>10</v>
      </c>
      <c r="M225" s="263">
        <v>119.8</v>
      </c>
      <c r="N225" s="264"/>
      <c r="O225" s="265">
        <f t="shared" si="20"/>
        <v>0</v>
      </c>
      <c r="P225" s="266">
        <v>4607109966853</v>
      </c>
      <c r="Q225" s="137"/>
      <c r="R225" s="267">
        <v>11.98</v>
      </c>
    </row>
    <row r="226" spans="1:18" s="247" customFormat="1" ht="15.75">
      <c r="A226" s="241">
        <v>325</v>
      </c>
      <c r="B226" s="255">
        <v>1398</v>
      </c>
      <c r="C226" s="256" t="s">
        <v>1931</v>
      </c>
      <c r="D226" s="256"/>
      <c r="E226" s="257" t="s">
        <v>1279</v>
      </c>
      <c r="F226" s="258" t="s">
        <v>1932</v>
      </c>
      <c r="G226" s="259" t="str">
        <f t="shared" si="18"/>
        <v>фото</v>
      </c>
      <c r="H226" s="137">
        <f t="shared" si="19"/>
      </c>
      <c r="I226" s="260" t="s">
        <v>1933</v>
      </c>
      <c r="J226" s="137" t="s">
        <v>1315</v>
      </c>
      <c r="K226" s="269" t="s">
        <v>1294</v>
      </c>
      <c r="L226" s="262">
        <v>10</v>
      </c>
      <c r="M226" s="263">
        <v>108.5</v>
      </c>
      <c r="N226" s="264"/>
      <c r="O226" s="265">
        <f t="shared" si="20"/>
        <v>0</v>
      </c>
      <c r="P226" s="266">
        <v>4607109962848</v>
      </c>
      <c r="Q226" s="137"/>
      <c r="R226" s="267">
        <v>10.85</v>
      </c>
    </row>
    <row r="227" spans="1:18" ht="25.5">
      <c r="A227" s="241">
        <v>326</v>
      </c>
      <c r="B227" s="255">
        <v>936</v>
      </c>
      <c r="C227" s="256" t="s">
        <v>1934</v>
      </c>
      <c r="D227" s="256"/>
      <c r="E227" s="257" t="s">
        <v>1279</v>
      </c>
      <c r="F227" s="258" t="s">
        <v>1935</v>
      </c>
      <c r="G227" s="259" t="str">
        <f t="shared" si="18"/>
        <v>фото</v>
      </c>
      <c r="H227" s="137">
        <f t="shared" si="19"/>
      </c>
      <c r="I227" s="260" t="s">
        <v>1936</v>
      </c>
      <c r="J227" s="137" t="s">
        <v>1315</v>
      </c>
      <c r="K227" s="269" t="s">
        <v>1294</v>
      </c>
      <c r="L227" s="262">
        <v>10</v>
      </c>
      <c r="M227" s="263">
        <v>138.7</v>
      </c>
      <c r="N227" s="264"/>
      <c r="O227" s="265">
        <f t="shared" si="20"/>
        <v>0</v>
      </c>
      <c r="P227" s="266">
        <v>4607109956496</v>
      </c>
      <c r="Q227" s="137"/>
      <c r="R227" s="267">
        <v>13.87</v>
      </c>
    </row>
    <row r="228" spans="1:18" s="247" customFormat="1" ht="25.5">
      <c r="A228" s="241">
        <v>322</v>
      </c>
      <c r="B228" s="255">
        <v>6799</v>
      </c>
      <c r="C228" s="256" t="s">
        <v>1937</v>
      </c>
      <c r="D228" s="256"/>
      <c r="E228" s="257" t="s">
        <v>1279</v>
      </c>
      <c r="F228" s="258" t="s">
        <v>1938</v>
      </c>
      <c r="G228" s="259" t="str">
        <f t="shared" si="18"/>
        <v>фото</v>
      </c>
      <c r="H228" s="137">
        <f t="shared" si="19"/>
      </c>
      <c r="I228" s="260" t="s">
        <v>1939</v>
      </c>
      <c r="J228" s="137" t="s">
        <v>1282</v>
      </c>
      <c r="K228" s="269" t="s">
        <v>1294</v>
      </c>
      <c r="L228" s="262">
        <v>10</v>
      </c>
      <c r="M228" s="263">
        <v>151.3</v>
      </c>
      <c r="N228" s="264"/>
      <c r="O228" s="265">
        <f t="shared" si="20"/>
        <v>0</v>
      </c>
      <c r="P228" s="266">
        <v>4607109943151</v>
      </c>
      <c r="Q228" s="137" t="s">
        <v>111</v>
      </c>
      <c r="R228" s="267">
        <v>15.13</v>
      </c>
    </row>
    <row r="229" spans="1:18" s="247" customFormat="1" ht="15.75">
      <c r="A229" s="241">
        <v>323</v>
      </c>
      <c r="B229" s="255">
        <v>41</v>
      </c>
      <c r="C229" s="256" t="s">
        <v>1940</v>
      </c>
      <c r="D229" s="256"/>
      <c r="E229" s="257" t="s">
        <v>1279</v>
      </c>
      <c r="F229" s="258" t="s">
        <v>1941</v>
      </c>
      <c r="G229" s="259" t="str">
        <f t="shared" si="18"/>
        <v>фото</v>
      </c>
      <c r="H229" s="137">
        <f t="shared" si="19"/>
      </c>
      <c r="I229" s="260" t="s">
        <v>1942</v>
      </c>
      <c r="J229" s="137" t="s">
        <v>1293</v>
      </c>
      <c r="K229" s="269" t="s">
        <v>1294</v>
      </c>
      <c r="L229" s="262">
        <v>10</v>
      </c>
      <c r="M229" s="263">
        <v>163.8</v>
      </c>
      <c r="N229" s="264"/>
      <c r="O229" s="265">
        <f t="shared" si="20"/>
        <v>0</v>
      </c>
      <c r="P229" s="266" t="s">
        <v>1943</v>
      </c>
      <c r="Q229" s="137"/>
      <c r="R229" s="267">
        <v>16.380000000000003</v>
      </c>
    </row>
    <row r="230" spans="1:18" ht="15.75">
      <c r="A230" s="241">
        <v>328</v>
      </c>
      <c r="B230" s="255">
        <v>6803</v>
      </c>
      <c r="C230" s="256" t="s">
        <v>1944</v>
      </c>
      <c r="D230" s="256"/>
      <c r="E230" s="257" t="s">
        <v>1279</v>
      </c>
      <c r="F230" s="258" t="s">
        <v>1945</v>
      </c>
      <c r="G230" s="259" t="str">
        <f t="shared" si="18"/>
        <v>фото</v>
      </c>
      <c r="H230" s="137">
        <f t="shared" si="19"/>
      </c>
      <c r="I230" s="260" t="s">
        <v>1549</v>
      </c>
      <c r="J230" s="137" t="s">
        <v>1282</v>
      </c>
      <c r="K230" s="269" t="s">
        <v>1294</v>
      </c>
      <c r="L230" s="262">
        <v>10</v>
      </c>
      <c r="M230" s="263">
        <v>100.9</v>
      </c>
      <c r="N230" s="264"/>
      <c r="O230" s="265">
        <f t="shared" si="20"/>
        <v>0</v>
      </c>
      <c r="P230" s="266">
        <v>4607109943199</v>
      </c>
      <c r="Q230" s="137" t="s">
        <v>111</v>
      </c>
      <c r="R230" s="267">
        <v>10.09</v>
      </c>
    </row>
    <row r="231" spans="1:18" s="247" customFormat="1" ht="38.25">
      <c r="A231" s="241">
        <v>329</v>
      </c>
      <c r="B231" s="255">
        <v>2476</v>
      </c>
      <c r="C231" s="256" t="s">
        <v>1946</v>
      </c>
      <c r="D231" s="256"/>
      <c r="E231" s="257" t="s">
        <v>1279</v>
      </c>
      <c r="F231" s="258" t="s">
        <v>1947</v>
      </c>
      <c r="G231" s="259" t="str">
        <f t="shared" si="18"/>
        <v>фото</v>
      </c>
      <c r="H231" s="137">
        <f t="shared" si="19"/>
      </c>
      <c r="I231" s="260" t="s">
        <v>1948</v>
      </c>
      <c r="J231" s="137" t="s">
        <v>1315</v>
      </c>
      <c r="K231" s="269" t="s">
        <v>1294</v>
      </c>
      <c r="L231" s="262">
        <v>10</v>
      </c>
      <c r="M231" s="263">
        <v>192.8</v>
      </c>
      <c r="N231" s="264"/>
      <c r="O231" s="265">
        <f t="shared" si="20"/>
        <v>0</v>
      </c>
      <c r="P231" s="266">
        <v>4607109966822</v>
      </c>
      <c r="Q231" s="137"/>
      <c r="R231" s="267">
        <v>19.28</v>
      </c>
    </row>
    <row r="232" spans="1:18" s="247" customFormat="1" ht="25.5">
      <c r="A232" s="241">
        <v>354</v>
      </c>
      <c r="B232" s="255">
        <v>7568</v>
      </c>
      <c r="C232" s="256" t="s">
        <v>1949</v>
      </c>
      <c r="D232" s="256"/>
      <c r="E232" s="257" t="s">
        <v>1279</v>
      </c>
      <c r="F232" s="258" t="s">
        <v>1950</v>
      </c>
      <c r="G232" s="259" t="str">
        <f t="shared" si="18"/>
        <v>фото</v>
      </c>
      <c r="H232" s="137">
        <f t="shared" si="19"/>
      </c>
      <c r="I232" s="260" t="s">
        <v>1951</v>
      </c>
      <c r="J232" s="137" t="s">
        <v>1282</v>
      </c>
      <c r="K232" s="269" t="s">
        <v>1294</v>
      </c>
      <c r="L232" s="262">
        <v>10</v>
      </c>
      <c r="M232" s="263">
        <v>214.2</v>
      </c>
      <c r="N232" s="264"/>
      <c r="O232" s="265">
        <f t="shared" si="20"/>
        <v>0</v>
      </c>
      <c r="P232" s="266">
        <v>4607109939246</v>
      </c>
      <c r="Q232" s="137" t="s">
        <v>80</v>
      </c>
      <c r="R232" s="267">
        <v>21.42</v>
      </c>
    </row>
    <row r="233" spans="1:18" s="247" customFormat="1" ht="15.75">
      <c r="A233" s="241">
        <v>355</v>
      </c>
      <c r="B233" s="255">
        <v>954</v>
      </c>
      <c r="C233" s="256" t="s">
        <v>1952</v>
      </c>
      <c r="D233" s="256"/>
      <c r="E233" s="257" t="s">
        <v>1279</v>
      </c>
      <c r="F233" s="258" t="s">
        <v>1953</v>
      </c>
      <c r="G233" s="259" t="str">
        <f t="shared" si="18"/>
        <v>фото</v>
      </c>
      <c r="H233" s="137">
        <f t="shared" si="19"/>
      </c>
      <c r="I233" s="260" t="s">
        <v>1954</v>
      </c>
      <c r="J233" s="137" t="s">
        <v>1315</v>
      </c>
      <c r="K233" s="269" t="s">
        <v>1294</v>
      </c>
      <c r="L233" s="262">
        <v>10</v>
      </c>
      <c r="M233" s="263">
        <v>126.1</v>
      </c>
      <c r="N233" s="264"/>
      <c r="O233" s="265">
        <f t="shared" si="20"/>
        <v>0</v>
      </c>
      <c r="P233" s="266">
        <v>4607109956540</v>
      </c>
      <c r="Q233" s="137"/>
      <c r="R233" s="267">
        <v>12.61</v>
      </c>
    </row>
    <row r="234" spans="1:18" ht="25.5">
      <c r="A234" s="241">
        <v>361</v>
      </c>
      <c r="B234" s="255">
        <v>1295</v>
      </c>
      <c r="C234" s="256" t="s">
        <v>1955</v>
      </c>
      <c r="D234" s="256"/>
      <c r="E234" s="257" t="s">
        <v>1279</v>
      </c>
      <c r="F234" s="258" t="s">
        <v>1956</v>
      </c>
      <c r="G234" s="259" t="str">
        <f t="shared" si="18"/>
        <v>фото</v>
      </c>
      <c r="H234" s="137">
        <f t="shared" si="19"/>
      </c>
      <c r="I234" s="260" t="s">
        <v>1957</v>
      </c>
      <c r="J234" s="137" t="s">
        <v>1293</v>
      </c>
      <c r="K234" s="269" t="s">
        <v>1294</v>
      </c>
      <c r="L234" s="262">
        <v>10</v>
      </c>
      <c r="M234" s="263">
        <v>170.1</v>
      </c>
      <c r="N234" s="264"/>
      <c r="O234" s="265">
        <f t="shared" si="20"/>
        <v>0</v>
      </c>
      <c r="P234" s="266" t="s">
        <v>1958</v>
      </c>
      <c r="Q234" s="137" t="s">
        <v>1285</v>
      </c>
      <c r="R234" s="267">
        <v>17.009999999999998</v>
      </c>
    </row>
    <row r="235" spans="1:18" ht="15.75">
      <c r="A235" s="241">
        <v>362</v>
      </c>
      <c r="B235" s="255">
        <v>7570</v>
      </c>
      <c r="C235" s="256" t="s">
        <v>1959</v>
      </c>
      <c r="D235" s="256"/>
      <c r="E235" s="257" t="s">
        <v>1279</v>
      </c>
      <c r="F235" s="258" t="s">
        <v>1960</v>
      </c>
      <c r="G235" s="259" t="str">
        <f t="shared" si="18"/>
        <v>фото</v>
      </c>
      <c r="H235" s="137">
        <f t="shared" si="19"/>
      </c>
      <c r="I235" s="260" t="s">
        <v>1961</v>
      </c>
      <c r="J235" s="137" t="s">
        <v>1282</v>
      </c>
      <c r="K235" s="269" t="s">
        <v>1294</v>
      </c>
      <c r="L235" s="262">
        <v>10</v>
      </c>
      <c r="M235" s="263">
        <v>163.8</v>
      </c>
      <c r="N235" s="264"/>
      <c r="O235" s="265">
        <f t="shared" si="20"/>
        <v>0</v>
      </c>
      <c r="P235" s="266">
        <v>4607109939222</v>
      </c>
      <c r="Q235" s="137" t="s">
        <v>80</v>
      </c>
      <c r="R235" s="267">
        <v>16.380000000000003</v>
      </c>
    </row>
    <row r="236" spans="1:18" ht="25.5">
      <c r="A236" s="241">
        <v>369</v>
      </c>
      <c r="B236" s="255">
        <v>6835</v>
      </c>
      <c r="C236" s="256" t="s">
        <v>1962</v>
      </c>
      <c r="D236" s="256"/>
      <c r="E236" s="273" t="s">
        <v>1279</v>
      </c>
      <c r="F236" s="258" t="s">
        <v>1963</v>
      </c>
      <c r="G236" s="259" t="str">
        <f t="shared" si="18"/>
        <v>фото</v>
      </c>
      <c r="H236" s="137">
        <f t="shared" si="19"/>
      </c>
      <c r="I236" s="260" t="s">
        <v>1964</v>
      </c>
      <c r="J236" s="137" t="s">
        <v>1282</v>
      </c>
      <c r="K236" s="261" t="s">
        <v>1294</v>
      </c>
      <c r="L236" s="271">
        <v>10</v>
      </c>
      <c r="M236" s="263">
        <v>163.8</v>
      </c>
      <c r="N236" s="264"/>
      <c r="O236" s="265">
        <f t="shared" si="20"/>
        <v>0</v>
      </c>
      <c r="P236" s="266">
        <v>4607109943519</v>
      </c>
      <c r="Q236" s="137" t="s">
        <v>111</v>
      </c>
      <c r="R236" s="267">
        <v>16.380000000000003</v>
      </c>
    </row>
    <row r="237" spans="1:18" s="247" customFormat="1" ht="38.25">
      <c r="A237" s="241">
        <v>370</v>
      </c>
      <c r="B237" s="255">
        <v>955</v>
      </c>
      <c r="C237" s="272" t="s">
        <v>1965</v>
      </c>
      <c r="D237" s="272"/>
      <c r="E237" s="273" t="s">
        <v>1279</v>
      </c>
      <c r="F237" s="274" t="s">
        <v>1966</v>
      </c>
      <c r="G237" s="259" t="str">
        <f t="shared" si="18"/>
        <v>фото</v>
      </c>
      <c r="H237" s="137">
        <f t="shared" si="19"/>
      </c>
      <c r="I237" s="260" t="s">
        <v>1967</v>
      </c>
      <c r="J237" s="275" t="s">
        <v>1315</v>
      </c>
      <c r="K237" s="261" t="s">
        <v>1294</v>
      </c>
      <c r="L237" s="271">
        <v>10</v>
      </c>
      <c r="M237" s="263">
        <v>182.7</v>
      </c>
      <c r="N237" s="264"/>
      <c r="O237" s="265">
        <f t="shared" si="20"/>
        <v>0</v>
      </c>
      <c r="P237" s="266">
        <v>4607109956663</v>
      </c>
      <c r="Q237" s="137"/>
      <c r="R237" s="267">
        <v>18.27</v>
      </c>
    </row>
    <row r="238" spans="1:18" ht="15.75">
      <c r="A238" s="241">
        <v>373</v>
      </c>
      <c r="B238" s="255">
        <v>3440</v>
      </c>
      <c r="C238" s="256" t="s">
        <v>1968</v>
      </c>
      <c r="D238" s="256"/>
      <c r="E238" s="257" t="s">
        <v>1279</v>
      </c>
      <c r="F238" s="258" t="s">
        <v>1969</v>
      </c>
      <c r="G238" s="259" t="str">
        <f t="shared" si="18"/>
        <v>фото</v>
      </c>
      <c r="H238" s="137">
        <f t="shared" si="19"/>
      </c>
      <c r="I238" s="260" t="s">
        <v>1970</v>
      </c>
      <c r="J238" s="137" t="s">
        <v>1293</v>
      </c>
      <c r="K238" s="269" t="s">
        <v>1294</v>
      </c>
      <c r="L238" s="262">
        <v>10</v>
      </c>
      <c r="M238" s="263">
        <v>170.1</v>
      </c>
      <c r="N238" s="264"/>
      <c r="O238" s="265">
        <f t="shared" si="20"/>
        <v>0</v>
      </c>
      <c r="P238" s="266">
        <v>4607109950883</v>
      </c>
      <c r="Q238" s="137"/>
      <c r="R238" s="267">
        <v>17.009999999999998</v>
      </c>
    </row>
    <row r="239" spans="1:18" ht="15.75">
      <c r="A239" s="241">
        <v>336</v>
      </c>
      <c r="B239" s="255">
        <v>2500</v>
      </c>
      <c r="C239" s="256" t="s">
        <v>1971</v>
      </c>
      <c r="D239" s="256"/>
      <c r="E239" s="257" t="s">
        <v>1279</v>
      </c>
      <c r="F239" s="258" t="s">
        <v>1972</v>
      </c>
      <c r="G239" s="259" t="str">
        <f t="shared" si="18"/>
        <v>фото</v>
      </c>
      <c r="H239" s="137">
        <f t="shared" si="19"/>
      </c>
      <c r="I239" s="295" t="s">
        <v>1973</v>
      </c>
      <c r="J239" s="137" t="s">
        <v>1315</v>
      </c>
      <c r="K239" s="269" t="s">
        <v>1294</v>
      </c>
      <c r="L239" s="262">
        <v>10</v>
      </c>
      <c r="M239" s="263">
        <v>107.2</v>
      </c>
      <c r="N239" s="264"/>
      <c r="O239" s="265">
        <f t="shared" si="20"/>
        <v>0</v>
      </c>
      <c r="P239" s="266">
        <v>4607109966877</v>
      </c>
      <c r="Q239" s="137"/>
      <c r="R239" s="267">
        <v>10.72</v>
      </c>
    </row>
    <row r="240" spans="1:18" ht="25.5">
      <c r="A240" s="241">
        <v>349</v>
      </c>
      <c r="B240" s="255">
        <v>2506</v>
      </c>
      <c r="C240" s="256" t="s">
        <v>1974</v>
      </c>
      <c r="D240" s="256"/>
      <c r="E240" s="257" t="s">
        <v>1279</v>
      </c>
      <c r="F240" s="258" t="s">
        <v>1975</v>
      </c>
      <c r="G240" s="259" t="str">
        <f t="shared" si="18"/>
        <v>фото</v>
      </c>
      <c r="H240" s="137">
        <f t="shared" si="19"/>
      </c>
      <c r="I240" s="260" t="s">
        <v>1976</v>
      </c>
      <c r="J240" s="137" t="s">
        <v>1315</v>
      </c>
      <c r="K240" s="261" t="s">
        <v>1294</v>
      </c>
      <c r="L240" s="262">
        <v>10</v>
      </c>
      <c r="M240" s="263">
        <v>151.3</v>
      </c>
      <c r="N240" s="264"/>
      <c r="O240" s="265">
        <f t="shared" si="20"/>
        <v>0</v>
      </c>
      <c r="P240" s="266">
        <v>4607109966907</v>
      </c>
      <c r="Q240" s="137"/>
      <c r="R240" s="267">
        <v>15.13</v>
      </c>
    </row>
    <row r="241" spans="1:18" s="247" customFormat="1" ht="12.75">
      <c r="A241" s="241">
        <v>383</v>
      </c>
      <c r="B241" s="248"/>
      <c r="C241" s="248"/>
      <c r="D241" s="248"/>
      <c r="E241" s="249" t="s">
        <v>1977</v>
      </c>
      <c r="F241" s="286"/>
      <c r="G241" s="251"/>
      <c r="H241" s="251"/>
      <c r="I241" s="299"/>
      <c r="J241" s="251"/>
      <c r="K241" s="253"/>
      <c r="L241" s="254"/>
      <c r="M241" s="254"/>
      <c r="N241" s="251"/>
      <c r="O241" s="251"/>
      <c r="P241" s="251"/>
      <c r="Q241" s="251"/>
      <c r="R241" s="251"/>
    </row>
    <row r="242" spans="1:18" ht="25.5">
      <c r="A242" s="241">
        <v>385</v>
      </c>
      <c r="B242" s="255">
        <v>1402</v>
      </c>
      <c r="C242" s="256" t="s">
        <v>1978</v>
      </c>
      <c r="D242" s="256"/>
      <c r="E242" s="257" t="s">
        <v>1279</v>
      </c>
      <c r="F242" s="258" t="s">
        <v>1979</v>
      </c>
      <c r="G242" s="259" t="str">
        <f aca="true" t="shared" si="21" ref="G242:G257">HYPERLINK("http://www.gardenbulbs.ru/images/summer_CL/Tulip/"&amp;C242&amp;".jpg","фото")</f>
        <v>фото</v>
      </c>
      <c r="H242" s="137">
        <f aca="true" t="shared" si="22" ref="H242:H257">IF(D242&gt;0,HYPERLINK("http://www.gardenbulbs.ru/images/summer_CL/Tulip/"&amp;D242&amp;".jpg","фото2"),"")</f>
      </c>
      <c r="I242" s="260" t="s">
        <v>1980</v>
      </c>
      <c r="J242" s="297" t="s">
        <v>1315</v>
      </c>
      <c r="K242" s="269" t="s">
        <v>1294</v>
      </c>
      <c r="L242" s="262">
        <v>10</v>
      </c>
      <c r="M242" s="263">
        <v>132.4</v>
      </c>
      <c r="N242" s="264"/>
      <c r="O242" s="265">
        <f aca="true" t="shared" si="23" ref="O242:O257">IF(ISERROR(M242*N242),0,M242*N242)</f>
        <v>0</v>
      </c>
      <c r="P242" s="266">
        <v>4607109962701</v>
      </c>
      <c r="Q242" s="137"/>
      <c r="R242" s="267">
        <v>13.24</v>
      </c>
    </row>
    <row r="243" spans="1:18" ht="25.5">
      <c r="A243" s="241">
        <v>386</v>
      </c>
      <c r="B243" s="255">
        <v>42</v>
      </c>
      <c r="C243" s="256" t="s">
        <v>1981</v>
      </c>
      <c r="D243" s="256" t="s">
        <v>1982</v>
      </c>
      <c r="E243" s="257" t="s">
        <v>1279</v>
      </c>
      <c r="F243" s="258" t="s">
        <v>1983</v>
      </c>
      <c r="G243" s="259" t="str">
        <f t="shared" si="21"/>
        <v>фото</v>
      </c>
      <c r="H243" s="137" t="str">
        <f t="shared" si="22"/>
        <v>фото2</v>
      </c>
      <c r="I243" s="307" t="s">
        <v>1984</v>
      </c>
      <c r="J243" s="137" t="s">
        <v>1293</v>
      </c>
      <c r="K243" s="269" t="s">
        <v>1294</v>
      </c>
      <c r="L243" s="262">
        <v>5</v>
      </c>
      <c r="M243" s="263">
        <v>242.5</v>
      </c>
      <c r="N243" s="264"/>
      <c r="O243" s="265">
        <f t="shared" si="23"/>
        <v>0</v>
      </c>
      <c r="P243" s="266" t="s">
        <v>1985</v>
      </c>
      <c r="Q243" s="137"/>
      <c r="R243" s="267">
        <v>48.5</v>
      </c>
    </row>
    <row r="244" spans="1:18" s="247" customFormat="1" ht="15.75">
      <c r="A244" s="241">
        <v>388</v>
      </c>
      <c r="B244" s="255">
        <v>1403</v>
      </c>
      <c r="C244" s="256" t="s">
        <v>1986</v>
      </c>
      <c r="D244" s="256"/>
      <c r="E244" s="257" t="s">
        <v>1279</v>
      </c>
      <c r="F244" s="258" t="s">
        <v>1987</v>
      </c>
      <c r="G244" s="259" t="str">
        <f t="shared" si="21"/>
        <v>фото</v>
      </c>
      <c r="H244" s="137">
        <f t="shared" si="22"/>
      </c>
      <c r="I244" s="260" t="s">
        <v>1988</v>
      </c>
      <c r="J244" s="297" t="s">
        <v>1315</v>
      </c>
      <c r="K244" s="269" t="s">
        <v>1294</v>
      </c>
      <c r="L244" s="262">
        <v>10</v>
      </c>
      <c r="M244" s="263">
        <v>157.5</v>
      </c>
      <c r="N244" s="264"/>
      <c r="O244" s="265">
        <f t="shared" si="23"/>
        <v>0</v>
      </c>
      <c r="P244" s="266">
        <v>4607109962763</v>
      </c>
      <c r="Q244" s="137"/>
      <c r="R244" s="267">
        <v>15.75</v>
      </c>
    </row>
    <row r="245" spans="1:18" ht="15.75">
      <c r="A245" s="241">
        <v>389</v>
      </c>
      <c r="B245" s="255">
        <v>1404</v>
      </c>
      <c r="C245" s="256" t="s">
        <v>1989</v>
      </c>
      <c r="D245" s="256"/>
      <c r="E245" s="257" t="s">
        <v>1279</v>
      </c>
      <c r="F245" s="258" t="s">
        <v>1990</v>
      </c>
      <c r="G245" s="259" t="str">
        <f t="shared" si="21"/>
        <v>фото</v>
      </c>
      <c r="H245" s="137">
        <f t="shared" si="22"/>
      </c>
      <c r="I245" s="260" t="s">
        <v>1991</v>
      </c>
      <c r="J245" s="137" t="s">
        <v>1315</v>
      </c>
      <c r="K245" s="269" t="s">
        <v>1294</v>
      </c>
      <c r="L245" s="262">
        <v>10</v>
      </c>
      <c r="M245" s="263">
        <v>138.7</v>
      </c>
      <c r="N245" s="264"/>
      <c r="O245" s="265">
        <f t="shared" si="23"/>
        <v>0</v>
      </c>
      <c r="P245" s="266">
        <v>4607109962800</v>
      </c>
      <c r="Q245" s="137"/>
      <c r="R245" s="267">
        <v>13.87</v>
      </c>
    </row>
    <row r="246" spans="1:18" s="247" customFormat="1" ht="25.5">
      <c r="A246" s="241">
        <v>390</v>
      </c>
      <c r="B246" s="255">
        <v>2458</v>
      </c>
      <c r="C246" s="256" t="s">
        <v>1992</v>
      </c>
      <c r="D246" s="256"/>
      <c r="E246" s="257" t="s">
        <v>1279</v>
      </c>
      <c r="F246" s="258" t="s">
        <v>1993</v>
      </c>
      <c r="G246" s="259" t="str">
        <f t="shared" si="21"/>
        <v>фото</v>
      </c>
      <c r="H246" s="137">
        <f t="shared" si="22"/>
      </c>
      <c r="I246" s="260" t="s">
        <v>1994</v>
      </c>
      <c r="J246" s="137" t="s">
        <v>1315</v>
      </c>
      <c r="K246" s="269" t="s">
        <v>1294</v>
      </c>
      <c r="L246" s="262">
        <v>10</v>
      </c>
      <c r="M246" s="263">
        <v>107.2</v>
      </c>
      <c r="N246" s="264"/>
      <c r="O246" s="265">
        <f t="shared" si="23"/>
        <v>0</v>
      </c>
      <c r="P246" s="266">
        <v>4607109966952</v>
      </c>
      <c r="Q246" s="137"/>
      <c r="R246" s="267">
        <v>10.72</v>
      </c>
    </row>
    <row r="247" spans="1:18" s="247" customFormat="1" ht="22.5">
      <c r="A247" s="241">
        <v>416</v>
      </c>
      <c r="B247" s="255">
        <v>6848</v>
      </c>
      <c r="C247" s="256" t="s">
        <v>1995</v>
      </c>
      <c r="D247" s="256" t="s">
        <v>1996</v>
      </c>
      <c r="E247" s="257" t="s">
        <v>1279</v>
      </c>
      <c r="F247" s="258" t="s">
        <v>1997</v>
      </c>
      <c r="G247" s="259" t="str">
        <f t="shared" si="21"/>
        <v>фото</v>
      </c>
      <c r="H247" s="137" t="str">
        <f t="shared" si="22"/>
        <v>фото2</v>
      </c>
      <c r="I247" s="260" t="s">
        <v>1998</v>
      </c>
      <c r="J247" s="297" t="s">
        <v>1315</v>
      </c>
      <c r="K247" s="269" t="s">
        <v>1294</v>
      </c>
      <c r="L247" s="262">
        <v>10</v>
      </c>
      <c r="M247" s="263">
        <v>170.1</v>
      </c>
      <c r="N247" s="264"/>
      <c r="O247" s="265">
        <f t="shared" si="23"/>
        <v>0</v>
      </c>
      <c r="P247" s="266">
        <v>4607109943649</v>
      </c>
      <c r="Q247" s="137" t="s">
        <v>111</v>
      </c>
      <c r="R247" s="267">
        <v>17.009999999999998</v>
      </c>
    </row>
    <row r="248" spans="1:18" s="247" customFormat="1" ht="15.75">
      <c r="A248" s="241">
        <v>393</v>
      </c>
      <c r="B248" s="255">
        <v>3358</v>
      </c>
      <c r="C248" s="256" t="s">
        <v>1999</v>
      </c>
      <c r="D248" s="256"/>
      <c r="E248" s="257" t="s">
        <v>1279</v>
      </c>
      <c r="F248" s="258" t="s">
        <v>2000</v>
      </c>
      <c r="G248" s="259" t="str">
        <f t="shared" si="21"/>
        <v>фото</v>
      </c>
      <c r="H248" s="137">
        <f t="shared" si="22"/>
      </c>
      <c r="I248" s="260" t="s">
        <v>2001</v>
      </c>
      <c r="J248" s="137" t="s">
        <v>1315</v>
      </c>
      <c r="K248" s="261" t="s">
        <v>1283</v>
      </c>
      <c r="L248" s="262">
        <v>10</v>
      </c>
      <c r="M248" s="263">
        <v>151.3</v>
      </c>
      <c r="N248" s="264"/>
      <c r="O248" s="265">
        <f t="shared" si="23"/>
        <v>0</v>
      </c>
      <c r="P248" s="266">
        <v>4607109950821</v>
      </c>
      <c r="Q248" s="137"/>
      <c r="R248" s="267">
        <v>15.13</v>
      </c>
    </row>
    <row r="249" spans="1:18" ht="25.5">
      <c r="A249" s="241">
        <v>400</v>
      </c>
      <c r="B249" s="255">
        <v>2999</v>
      </c>
      <c r="C249" s="256" t="s">
        <v>2002</v>
      </c>
      <c r="D249" s="256"/>
      <c r="E249" s="257" t="s">
        <v>1279</v>
      </c>
      <c r="F249" s="258" t="s">
        <v>2003</v>
      </c>
      <c r="G249" s="259" t="str">
        <f t="shared" si="21"/>
        <v>фото</v>
      </c>
      <c r="H249" s="137">
        <f t="shared" si="22"/>
      </c>
      <c r="I249" s="307" t="s">
        <v>2004</v>
      </c>
      <c r="J249" s="137" t="s">
        <v>1293</v>
      </c>
      <c r="K249" s="261" t="s">
        <v>1294</v>
      </c>
      <c r="L249" s="262">
        <v>10</v>
      </c>
      <c r="M249" s="263">
        <v>157.5</v>
      </c>
      <c r="N249" s="264"/>
      <c r="O249" s="265">
        <f t="shared" si="23"/>
        <v>0</v>
      </c>
      <c r="P249" s="266" t="s">
        <v>2005</v>
      </c>
      <c r="Q249" s="137"/>
      <c r="R249" s="267">
        <v>15.75</v>
      </c>
    </row>
    <row r="250" spans="1:18" s="247" customFormat="1" ht="25.5">
      <c r="A250" s="241">
        <v>392</v>
      </c>
      <c r="B250" s="255">
        <v>1554</v>
      </c>
      <c r="C250" s="256" t="s">
        <v>2006</v>
      </c>
      <c r="D250" s="256"/>
      <c r="E250" s="257" t="s">
        <v>1279</v>
      </c>
      <c r="F250" s="258" t="s">
        <v>2007</v>
      </c>
      <c r="G250" s="259" t="str">
        <f t="shared" si="21"/>
        <v>фото</v>
      </c>
      <c r="H250" s="137">
        <f t="shared" si="22"/>
      </c>
      <c r="I250" s="311" t="s">
        <v>2008</v>
      </c>
      <c r="J250" s="137" t="s">
        <v>1315</v>
      </c>
      <c r="K250" s="269" t="s">
        <v>1294</v>
      </c>
      <c r="L250" s="262">
        <v>5</v>
      </c>
      <c r="M250" s="263">
        <v>226.8</v>
      </c>
      <c r="N250" s="264"/>
      <c r="O250" s="265">
        <f t="shared" si="23"/>
        <v>0</v>
      </c>
      <c r="P250" s="266" t="s">
        <v>2009</v>
      </c>
      <c r="Q250" s="137" t="s">
        <v>1285</v>
      </c>
      <c r="R250" s="267">
        <v>45.36</v>
      </c>
    </row>
    <row r="251" spans="1:18" ht="15.75">
      <c r="A251" s="241">
        <v>405</v>
      </c>
      <c r="B251" s="255">
        <v>2689</v>
      </c>
      <c r="C251" s="256" t="s">
        <v>2010</v>
      </c>
      <c r="D251" s="256"/>
      <c r="E251" s="257" t="s">
        <v>1279</v>
      </c>
      <c r="F251" s="258" t="s">
        <v>2011</v>
      </c>
      <c r="G251" s="259" t="str">
        <f t="shared" si="21"/>
        <v>фото</v>
      </c>
      <c r="H251" s="137">
        <f t="shared" si="22"/>
      </c>
      <c r="I251" s="260" t="s">
        <v>2012</v>
      </c>
      <c r="J251" s="297" t="s">
        <v>1315</v>
      </c>
      <c r="K251" s="269" t="s">
        <v>1294</v>
      </c>
      <c r="L251" s="262">
        <v>10</v>
      </c>
      <c r="M251" s="263">
        <v>138.7</v>
      </c>
      <c r="N251" s="264"/>
      <c r="O251" s="265">
        <f t="shared" si="23"/>
        <v>0</v>
      </c>
      <c r="P251" s="266">
        <v>4607109956618</v>
      </c>
      <c r="Q251" s="137"/>
      <c r="R251" s="267">
        <v>13.87</v>
      </c>
    </row>
    <row r="252" spans="1:18" s="247" customFormat="1" ht="38.25">
      <c r="A252" s="241">
        <v>408</v>
      </c>
      <c r="B252" s="255">
        <v>7576</v>
      </c>
      <c r="C252" s="256" t="s">
        <v>2013</v>
      </c>
      <c r="D252" s="256"/>
      <c r="E252" s="257" t="s">
        <v>1279</v>
      </c>
      <c r="F252" s="258" t="s">
        <v>2014</v>
      </c>
      <c r="G252" s="259" t="str">
        <f t="shared" si="21"/>
        <v>фото</v>
      </c>
      <c r="H252" s="137">
        <f t="shared" si="22"/>
      </c>
      <c r="I252" s="260" t="s">
        <v>2015</v>
      </c>
      <c r="J252" s="297" t="s">
        <v>1282</v>
      </c>
      <c r="K252" s="269" t="s">
        <v>1294</v>
      </c>
      <c r="L252" s="262">
        <v>10</v>
      </c>
      <c r="M252" s="263">
        <v>195.3</v>
      </c>
      <c r="N252" s="264"/>
      <c r="O252" s="265">
        <f t="shared" si="23"/>
        <v>0</v>
      </c>
      <c r="P252" s="266">
        <v>4607109939161</v>
      </c>
      <c r="Q252" s="137" t="s">
        <v>80</v>
      </c>
      <c r="R252" s="267">
        <v>19.53</v>
      </c>
    </row>
    <row r="253" spans="1:18" s="247" customFormat="1" ht="15.75">
      <c r="A253" s="241">
        <v>412</v>
      </c>
      <c r="B253" s="255">
        <v>2490</v>
      </c>
      <c r="C253" s="256" t="s">
        <v>2016</v>
      </c>
      <c r="D253" s="256"/>
      <c r="E253" s="257" t="s">
        <v>1279</v>
      </c>
      <c r="F253" s="258" t="s">
        <v>2017</v>
      </c>
      <c r="G253" s="259" t="str">
        <f t="shared" si="21"/>
        <v>фото</v>
      </c>
      <c r="H253" s="137">
        <f t="shared" si="22"/>
      </c>
      <c r="I253" s="260" t="s">
        <v>2018</v>
      </c>
      <c r="J253" s="297" t="s">
        <v>1293</v>
      </c>
      <c r="K253" s="269" t="s">
        <v>1294</v>
      </c>
      <c r="L253" s="262">
        <v>10</v>
      </c>
      <c r="M253" s="263">
        <v>189</v>
      </c>
      <c r="N253" s="264"/>
      <c r="O253" s="265">
        <f t="shared" si="23"/>
        <v>0</v>
      </c>
      <c r="P253" s="266">
        <v>4607109966969</v>
      </c>
      <c r="Q253" s="137"/>
      <c r="R253" s="267">
        <v>18.9</v>
      </c>
    </row>
    <row r="254" spans="1:18" s="247" customFormat="1" ht="15.75">
      <c r="A254" s="241">
        <v>414</v>
      </c>
      <c r="B254" s="255">
        <v>1408</v>
      </c>
      <c r="C254" s="256" t="s">
        <v>2019</v>
      </c>
      <c r="D254" s="256"/>
      <c r="E254" s="257" t="s">
        <v>1279</v>
      </c>
      <c r="F254" s="258" t="s">
        <v>2020</v>
      </c>
      <c r="G254" s="259" t="str">
        <f t="shared" si="21"/>
        <v>фото</v>
      </c>
      <c r="H254" s="137">
        <f t="shared" si="22"/>
      </c>
      <c r="I254" s="260" t="s">
        <v>2021</v>
      </c>
      <c r="J254" s="297" t="s">
        <v>1293</v>
      </c>
      <c r="K254" s="269" t="s">
        <v>1294</v>
      </c>
      <c r="L254" s="262">
        <v>10</v>
      </c>
      <c r="M254" s="263">
        <v>132.4</v>
      </c>
      <c r="N254" s="264"/>
      <c r="O254" s="265">
        <f t="shared" si="23"/>
        <v>0</v>
      </c>
      <c r="P254" s="266">
        <v>4607109963401</v>
      </c>
      <c r="Q254" s="137"/>
      <c r="R254" s="267">
        <v>13.24</v>
      </c>
    </row>
    <row r="255" spans="1:18" s="247" customFormat="1" ht="15.75">
      <c r="A255" s="241">
        <v>415</v>
      </c>
      <c r="B255" s="255">
        <v>3445</v>
      </c>
      <c r="C255" s="256" t="s">
        <v>2022</v>
      </c>
      <c r="D255" s="256"/>
      <c r="E255" s="273" t="s">
        <v>1279</v>
      </c>
      <c r="F255" s="258" t="s">
        <v>2023</v>
      </c>
      <c r="G255" s="259" t="str">
        <f t="shared" si="21"/>
        <v>фото</v>
      </c>
      <c r="H255" s="137">
        <f t="shared" si="22"/>
      </c>
      <c r="I255" s="260" t="s">
        <v>2024</v>
      </c>
      <c r="J255" s="137" t="s">
        <v>1315</v>
      </c>
      <c r="K255" s="261" t="s">
        <v>1294</v>
      </c>
      <c r="L255" s="271">
        <v>10</v>
      </c>
      <c r="M255" s="263">
        <v>145</v>
      </c>
      <c r="N255" s="264"/>
      <c r="O255" s="265">
        <f t="shared" si="23"/>
        <v>0</v>
      </c>
      <c r="P255" s="266">
        <v>4607109950760</v>
      </c>
      <c r="Q255" s="137"/>
      <c r="R255" s="267">
        <v>14.5</v>
      </c>
    </row>
    <row r="256" spans="1:18" ht="15.75">
      <c r="A256" s="241">
        <v>396</v>
      </c>
      <c r="B256" s="255">
        <v>1407</v>
      </c>
      <c r="C256" s="256" t="s">
        <v>2025</v>
      </c>
      <c r="D256" s="256"/>
      <c r="E256" s="273" t="s">
        <v>1279</v>
      </c>
      <c r="F256" s="258" t="s">
        <v>2026</v>
      </c>
      <c r="G256" s="259" t="str">
        <f t="shared" si="21"/>
        <v>фото</v>
      </c>
      <c r="H256" s="137">
        <f t="shared" si="22"/>
      </c>
      <c r="I256" s="260" t="s">
        <v>2027</v>
      </c>
      <c r="J256" s="137" t="s">
        <v>1293</v>
      </c>
      <c r="K256" s="269" t="s">
        <v>1294</v>
      </c>
      <c r="L256" s="271">
        <v>10</v>
      </c>
      <c r="M256" s="263">
        <v>151.3</v>
      </c>
      <c r="N256" s="264"/>
      <c r="O256" s="265">
        <f t="shared" si="23"/>
        <v>0</v>
      </c>
      <c r="P256" s="266">
        <v>4607109963029</v>
      </c>
      <c r="Q256" s="137"/>
      <c r="R256" s="267">
        <v>15.13</v>
      </c>
    </row>
    <row r="257" spans="1:18" ht="25.5">
      <c r="A257" s="241">
        <v>395</v>
      </c>
      <c r="B257" s="255">
        <v>1406</v>
      </c>
      <c r="C257" s="256" t="s">
        <v>2028</v>
      </c>
      <c r="D257" s="256"/>
      <c r="E257" s="257" t="s">
        <v>1279</v>
      </c>
      <c r="F257" s="258" t="s">
        <v>2029</v>
      </c>
      <c r="G257" s="259" t="str">
        <f t="shared" si="21"/>
        <v>фото</v>
      </c>
      <c r="H257" s="137">
        <f t="shared" si="22"/>
      </c>
      <c r="I257" s="295" t="s">
        <v>2030</v>
      </c>
      <c r="J257" s="137" t="s">
        <v>1293</v>
      </c>
      <c r="K257" s="269" t="s">
        <v>1294</v>
      </c>
      <c r="L257" s="262">
        <v>10</v>
      </c>
      <c r="M257" s="263">
        <v>132.4</v>
      </c>
      <c r="N257" s="264"/>
      <c r="O257" s="265">
        <f t="shared" si="23"/>
        <v>0</v>
      </c>
      <c r="P257" s="266">
        <v>4607109963005</v>
      </c>
      <c r="Q257" s="137"/>
      <c r="R257" s="267">
        <v>13.24</v>
      </c>
    </row>
    <row r="258" spans="1:18" ht="12.75">
      <c r="A258" s="241">
        <v>422</v>
      </c>
      <c r="B258" s="248"/>
      <c r="C258" s="248"/>
      <c r="D258" s="248"/>
      <c r="E258" s="249" t="s">
        <v>2031</v>
      </c>
      <c r="F258" s="286"/>
      <c r="G258" s="251"/>
      <c r="H258" s="251"/>
      <c r="I258" s="299"/>
      <c r="J258" s="251"/>
      <c r="K258" s="253"/>
      <c r="L258" s="254"/>
      <c r="M258" s="254"/>
      <c r="N258" s="251"/>
      <c r="O258" s="251"/>
      <c r="P258" s="251"/>
      <c r="Q258" s="251"/>
      <c r="R258" s="251"/>
    </row>
    <row r="259" spans="1:18" s="247" customFormat="1" ht="25.5">
      <c r="A259" s="241">
        <v>423</v>
      </c>
      <c r="B259" s="255">
        <v>3321</v>
      </c>
      <c r="C259" s="256" t="s">
        <v>2032</v>
      </c>
      <c r="D259" s="256" t="s">
        <v>2033</v>
      </c>
      <c r="E259" s="257" t="s">
        <v>1279</v>
      </c>
      <c r="F259" s="258" t="s">
        <v>2034</v>
      </c>
      <c r="G259" s="259" t="str">
        <f>HYPERLINK("http://www.gardenbulbs.ru/images/summer_CL/Tulip/"&amp;C259&amp;".jpg","фото")</f>
        <v>фото</v>
      </c>
      <c r="H259" s="137" t="str">
        <f>IF(D259&gt;0,HYPERLINK("http://www.gardenbulbs.ru/images/summer_CL/Tulip/"&amp;D259&amp;".jpg","фото2"),"")</f>
        <v>фото2</v>
      </c>
      <c r="I259" s="260" t="s">
        <v>2035</v>
      </c>
      <c r="J259" s="137" t="s">
        <v>1282</v>
      </c>
      <c r="K259" s="269" t="s">
        <v>1294</v>
      </c>
      <c r="L259" s="262">
        <v>10</v>
      </c>
      <c r="M259" s="263">
        <v>119.8</v>
      </c>
      <c r="N259" s="264"/>
      <c r="O259" s="265">
        <f>IF(ISERROR(M259*N259),0,M259*N259)</f>
        <v>0</v>
      </c>
      <c r="P259" s="266">
        <v>4607109950739</v>
      </c>
      <c r="Q259" s="137"/>
      <c r="R259" s="267">
        <v>11.98</v>
      </c>
    </row>
    <row r="260" spans="1:18" s="247" customFormat="1" ht="25.5">
      <c r="A260" s="241">
        <v>432</v>
      </c>
      <c r="B260" s="255">
        <v>1412</v>
      </c>
      <c r="C260" s="256" t="s">
        <v>2036</v>
      </c>
      <c r="D260" s="256"/>
      <c r="E260" s="257" t="s">
        <v>1279</v>
      </c>
      <c r="F260" s="258" t="s">
        <v>2037</v>
      </c>
      <c r="G260" s="259" t="str">
        <f>HYPERLINK("http://www.gardenbulbs.ru/images/summer_CL/Tulip/"&amp;C260&amp;".jpg","фото")</f>
        <v>фото</v>
      </c>
      <c r="H260" s="137">
        <f>IF(D260&gt;0,HYPERLINK("http://www.gardenbulbs.ru/images/summer_CL/Tulip/"&amp;D260&amp;".jpg","фото2"),"")</f>
      </c>
      <c r="I260" s="260" t="s">
        <v>2038</v>
      </c>
      <c r="J260" s="137" t="s">
        <v>1282</v>
      </c>
      <c r="K260" s="269" t="s">
        <v>1283</v>
      </c>
      <c r="L260" s="262">
        <v>10</v>
      </c>
      <c r="M260" s="263">
        <v>145</v>
      </c>
      <c r="N260" s="264"/>
      <c r="O260" s="265">
        <f>IF(ISERROR(M260*N260),0,M260*N260)</f>
        <v>0</v>
      </c>
      <c r="P260" s="266">
        <v>4607109963241</v>
      </c>
      <c r="Q260" s="137"/>
      <c r="R260" s="267">
        <v>14.5</v>
      </c>
    </row>
    <row r="261" spans="1:18" s="247" customFormat="1" ht="25.5">
      <c r="A261" s="241">
        <v>426</v>
      </c>
      <c r="B261" s="255">
        <v>1410</v>
      </c>
      <c r="C261" s="256" t="s">
        <v>2039</v>
      </c>
      <c r="D261" s="256"/>
      <c r="E261" s="257" t="s">
        <v>1279</v>
      </c>
      <c r="F261" s="258" t="s">
        <v>2040</v>
      </c>
      <c r="G261" s="259" t="str">
        <f>HYPERLINK("http://www.gardenbulbs.ru/images/summer_CL/Tulip/"&amp;C261&amp;".jpg","фото")</f>
        <v>фото</v>
      </c>
      <c r="H261" s="137">
        <f>IF(D261&gt;0,HYPERLINK("http://www.gardenbulbs.ru/images/summer_CL/Tulip/"&amp;D261&amp;".jpg","фото2"),"")</f>
      </c>
      <c r="I261" s="260" t="s">
        <v>2041</v>
      </c>
      <c r="J261" s="137" t="s">
        <v>1282</v>
      </c>
      <c r="K261" s="269" t="s">
        <v>1294</v>
      </c>
      <c r="L261" s="262">
        <v>10</v>
      </c>
      <c r="M261" s="263">
        <v>226.8</v>
      </c>
      <c r="N261" s="264"/>
      <c r="O261" s="265">
        <f>IF(ISERROR(M261*N261),0,M261*N261)</f>
        <v>0</v>
      </c>
      <c r="P261" s="266">
        <v>4607109963036</v>
      </c>
      <c r="Q261" s="137"/>
      <c r="R261" s="267">
        <v>22.68</v>
      </c>
    </row>
    <row r="262" spans="1:18" s="247" customFormat="1" ht="15.75">
      <c r="A262" s="241">
        <v>424</v>
      </c>
      <c r="B262" s="255">
        <v>1409</v>
      </c>
      <c r="C262" s="256" t="s">
        <v>2042</v>
      </c>
      <c r="D262" s="256"/>
      <c r="E262" s="257" t="s">
        <v>1279</v>
      </c>
      <c r="F262" s="258" t="s">
        <v>2043</v>
      </c>
      <c r="G262" s="259" t="str">
        <f>HYPERLINK("http://www.gardenbulbs.ru/images/summer_CL/Tulip/"&amp;C262&amp;".jpg","фото")</f>
        <v>фото</v>
      </c>
      <c r="H262" s="137">
        <f>IF(D262&gt;0,HYPERLINK("http://www.gardenbulbs.ru/images/summer_CL/Tulip/"&amp;D262&amp;".jpg","фото2"),"")</f>
      </c>
      <c r="I262" s="260" t="s">
        <v>2044</v>
      </c>
      <c r="J262" s="137" t="s">
        <v>1282</v>
      </c>
      <c r="K262" s="269" t="s">
        <v>1294</v>
      </c>
      <c r="L262" s="262">
        <v>10</v>
      </c>
      <c r="M262" s="263">
        <v>147.5</v>
      </c>
      <c r="N262" s="264"/>
      <c r="O262" s="265">
        <f>IF(ISERROR(M262*N262),0,M262*N262)</f>
        <v>0</v>
      </c>
      <c r="P262" s="266">
        <v>4607109962909</v>
      </c>
      <c r="Q262" s="137"/>
      <c r="R262" s="267">
        <v>14.75</v>
      </c>
    </row>
    <row r="263" spans="1:18" ht="12.75">
      <c r="A263" s="241">
        <v>436</v>
      </c>
      <c r="B263" s="248"/>
      <c r="C263" s="248"/>
      <c r="D263" s="248"/>
      <c r="E263" s="249" t="s">
        <v>2045</v>
      </c>
      <c r="F263" s="286"/>
      <c r="G263" s="251"/>
      <c r="H263" s="251"/>
      <c r="I263" s="252"/>
      <c r="J263" s="251"/>
      <c r="K263" s="253"/>
      <c r="L263" s="254"/>
      <c r="M263" s="254"/>
      <c r="N263" s="251"/>
      <c r="O263" s="251"/>
      <c r="P263" s="251"/>
      <c r="Q263" s="251"/>
      <c r="R263" s="251"/>
    </row>
    <row r="264" spans="1:18" s="247" customFormat="1" ht="38.25">
      <c r="A264" s="241">
        <v>438</v>
      </c>
      <c r="B264" s="255">
        <v>6795</v>
      </c>
      <c r="C264" s="256" t="s">
        <v>2046</v>
      </c>
      <c r="D264" s="256" t="s">
        <v>2047</v>
      </c>
      <c r="E264" s="273" t="s">
        <v>1279</v>
      </c>
      <c r="F264" s="258" t="s">
        <v>2048</v>
      </c>
      <c r="G264" s="259" t="str">
        <f aca="true" t="shared" si="24" ref="G264:G269">HYPERLINK("http://www.gardenbulbs.ru/images/summer_CL/Tulip/"&amp;C264&amp;".jpg","фото")</f>
        <v>фото</v>
      </c>
      <c r="H264" s="137" t="str">
        <f aca="true" t="shared" si="25" ref="H264:H269">IF(D264&gt;0,HYPERLINK("http://www.gardenbulbs.ru/images/summer_CL/Tulip/"&amp;D264&amp;".jpg","фото2"),"")</f>
        <v>фото2</v>
      </c>
      <c r="I264" s="260" t="s">
        <v>2049</v>
      </c>
      <c r="J264" s="137" t="s">
        <v>1293</v>
      </c>
      <c r="K264" s="261" t="s">
        <v>1294</v>
      </c>
      <c r="L264" s="271">
        <v>10</v>
      </c>
      <c r="M264" s="263">
        <v>100.9</v>
      </c>
      <c r="N264" s="264"/>
      <c r="O264" s="265">
        <f aca="true" t="shared" si="26" ref="O264:O269">IF(ISERROR(M264*N264),0,M264*N264)</f>
        <v>0</v>
      </c>
      <c r="P264" s="266">
        <v>4607109943113</v>
      </c>
      <c r="Q264" s="137" t="s">
        <v>111</v>
      </c>
      <c r="R264" s="267">
        <v>10.09</v>
      </c>
    </row>
    <row r="265" spans="1:18" s="247" customFormat="1" ht="25.5">
      <c r="A265" s="241">
        <v>440</v>
      </c>
      <c r="B265" s="255">
        <v>3340</v>
      </c>
      <c r="C265" s="256" t="s">
        <v>2050</v>
      </c>
      <c r="D265" s="256"/>
      <c r="E265" s="257" t="s">
        <v>1279</v>
      </c>
      <c r="F265" s="258" t="s">
        <v>2051</v>
      </c>
      <c r="G265" s="259" t="str">
        <f t="shared" si="24"/>
        <v>фото</v>
      </c>
      <c r="H265" s="137">
        <f t="shared" si="25"/>
      </c>
      <c r="I265" s="260" t="s">
        <v>2052</v>
      </c>
      <c r="J265" s="297" t="s">
        <v>1293</v>
      </c>
      <c r="K265" s="269" t="s">
        <v>1294</v>
      </c>
      <c r="L265" s="262">
        <v>10</v>
      </c>
      <c r="M265" s="263">
        <v>88.3</v>
      </c>
      <c r="N265" s="264"/>
      <c r="O265" s="265">
        <f t="shared" si="26"/>
        <v>0</v>
      </c>
      <c r="P265" s="266">
        <v>4607109950647</v>
      </c>
      <c r="Q265" s="137"/>
      <c r="R265" s="267">
        <v>8.83</v>
      </c>
    </row>
    <row r="266" spans="1:18" s="247" customFormat="1" ht="38.25">
      <c r="A266" s="241">
        <v>443</v>
      </c>
      <c r="B266" s="255">
        <v>1323</v>
      </c>
      <c r="C266" s="256" t="s">
        <v>2053</v>
      </c>
      <c r="D266" s="256"/>
      <c r="E266" s="257" t="s">
        <v>1279</v>
      </c>
      <c r="F266" s="258" t="s">
        <v>2054</v>
      </c>
      <c r="G266" s="259" t="str">
        <f t="shared" si="24"/>
        <v>фото</v>
      </c>
      <c r="H266" s="137">
        <f t="shared" si="25"/>
      </c>
      <c r="I266" s="260" t="s">
        <v>2055</v>
      </c>
      <c r="J266" s="297" t="s">
        <v>1282</v>
      </c>
      <c r="K266" s="269" t="s">
        <v>1294</v>
      </c>
      <c r="L266" s="262">
        <v>10</v>
      </c>
      <c r="M266" s="263">
        <v>145</v>
      </c>
      <c r="N266" s="264"/>
      <c r="O266" s="265">
        <f t="shared" si="26"/>
        <v>0</v>
      </c>
      <c r="P266" s="266" t="s">
        <v>2056</v>
      </c>
      <c r="Q266" s="137" t="s">
        <v>1285</v>
      </c>
      <c r="R266" s="267">
        <v>14.5</v>
      </c>
    </row>
    <row r="267" spans="1:18" ht="15.75">
      <c r="A267" s="241">
        <v>444</v>
      </c>
      <c r="B267" s="255">
        <v>3455</v>
      </c>
      <c r="C267" s="282" t="s">
        <v>2057</v>
      </c>
      <c r="D267" s="282"/>
      <c r="E267" s="283" t="s">
        <v>1279</v>
      </c>
      <c r="F267" s="258" t="s">
        <v>2058</v>
      </c>
      <c r="G267" s="259" t="str">
        <f t="shared" si="24"/>
        <v>фото</v>
      </c>
      <c r="H267" s="137">
        <f t="shared" si="25"/>
      </c>
      <c r="I267" s="260" t="s">
        <v>2059</v>
      </c>
      <c r="J267" s="296" t="s">
        <v>1293</v>
      </c>
      <c r="K267" s="269" t="s">
        <v>1294</v>
      </c>
      <c r="L267" s="262">
        <v>10</v>
      </c>
      <c r="M267" s="263">
        <v>145</v>
      </c>
      <c r="N267" s="264"/>
      <c r="O267" s="265">
        <f t="shared" si="26"/>
        <v>0</v>
      </c>
      <c r="P267" s="266">
        <v>4607109950616</v>
      </c>
      <c r="Q267" s="137"/>
      <c r="R267" s="267">
        <v>14.5</v>
      </c>
    </row>
    <row r="268" spans="1:18" s="247" customFormat="1" ht="15.75">
      <c r="A268" s="241">
        <v>441</v>
      </c>
      <c r="B268" s="255">
        <v>3470</v>
      </c>
      <c r="C268" s="256" t="s">
        <v>2060</v>
      </c>
      <c r="D268" s="256"/>
      <c r="E268" s="257" t="s">
        <v>1279</v>
      </c>
      <c r="F268" s="258" t="s">
        <v>2061</v>
      </c>
      <c r="G268" s="259" t="str">
        <f t="shared" si="24"/>
        <v>фото</v>
      </c>
      <c r="H268" s="137">
        <f t="shared" si="25"/>
      </c>
      <c r="I268" s="260" t="s">
        <v>341</v>
      </c>
      <c r="J268" s="137" t="s">
        <v>1315</v>
      </c>
      <c r="K268" s="269" t="s">
        <v>1294</v>
      </c>
      <c r="L268" s="262">
        <v>10</v>
      </c>
      <c r="M268" s="263">
        <v>103.4</v>
      </c>
      <c r="N268" s="264"/>
      <c r="O268" s="265">
        <f t="shared" si="26"/>
        <v>0</v>
      </c>
      <c r="P268" s="266">
        <v>4607109950630</v>
      </c>
      <c r="Q268" s="137"/>
      <c r="R268" s="267">
        <v>10.34</v>
      </c>
    </row>
    <row r="269" spans="1:18" s="247" customFormat="1" ht="15.75">
      <c r="A269" s="241">
        <v>442</v>
      </c>
      <c r="B269" s="255">
        <v>3471</v>
      </c>
      <c r="C269" s="256" t="s">
        <v>2062</v>
      </c>
      <c r="D269" s="256"/>
      <c r="E269" s="257" t="s">
        <v>1279</v>
      </c>
      <c r="F269" s="258" t="s">
        <v>2063</v>
      </c>
      <c r="G269" s="259" t="str">
        <f t="shared" si="24"/>
        <v>фото</v>
      </c>
      <c r="H269" s="137">
        <f t="shared" si="25"/>
      </c>
      <c r="I269" s="260" t="s">
        <v>2064</v>
      </c>
      <c r="J269" s="297" t="s">
        <v>2065</v>
      </c>
      <c r="K269" s="269" t="s">
        <v>1294</v>
      </c>
      <c r="L269" s="262">
        <v>10</v>
      </c>
      <c r="M269" s="263">
        <v>107.2</v>
      </c>
      <c r="N269" s="264"/>
      <c r="O269" s="265">
        <f t="shared" si="26"/>
        <v>0</v>
      </c>
      <c r="P269" s="266">
        <v>4607109950623</v>
      </c>
      <c r="Q269" s="137"/>
      <c r="R269" s="267">
        <v>10.72</v>
      </c>
    </row>
    <row r="270" spans="1:18" ht="12.75">
      <c r="A270" s="241">
        <v>445</v>
      </c>
      <c r="B270" s="248"/>
      <c r="C270" s="248"/>
      <c r="D270" s="248"/>
      <c r="E270" s="249" t="s">
        <v>2066</v>
      </c>
      <c r="F270" s="286"/>
      <c r="G270" s="251"/>
      <c r="H270" s="251"/>
      <c r="I270" s="252"/>
      <c r="J270" s="251"/>
      <c r="K270" s="253"/>
      <c r="L270" s="254"/>
      <c r="M270" s="254"/>
      <c r="N270" s="251"/>
      <c r="O270" s="251"/>
      <c r="P270" s="251"/>
      <c r="Q270" s="251"/>
      <c r="R270" s="251"/>
    </row>
    <row r="271" spans="1:18" ht="15.75">
      <c r="A271" s="241">
        <v>446</v>
      </c>
      <c r="B271" s="255">
        <v>1560</v>
      </c>
      <c r="C271" s="282" t="s">
        <v>2067</v>
      </c>
      <c r="D271" s="282"/>
      <c r="E271" s="283" t="s">
        <v>1279</v>
      </c>
      <c r="F271" s="258" t="s">
        <v>2068</v>
      </c>
      <c r="G271" s="259" t="str">
        <f>HYPERLINK("http://www.gardenbulbs.ru/images/summer_CL/Tulip/"&amp;C271&amp;".jpg","фото")</f>
        <v>фото</v>
      </c>
      <c r="H271" s="137">
        <f>IF(D271&gt;0,HYPERLINK("http://www.gardenbulbs.ru/images/summer_CL/Tulip/"&amp;D271&amp;".jpg","фото2"),"")</f>
      </c>
      <c r="I271" s="260" t="s">
        <v>2069</v>
      </c>
      <c r="J271" s="284" t="s">
        <v>1293</v>
      </c>
      <c r="K271" s="269" t="s">
        <v>1294</v>
      </c>
      <c r="L271" s="262">
        <v>10</v>
      </c>
      <c r="M271" s="263">
        <v>100.9</v>
      </c>
      <c r="N271" s="264"/>
      <c r="O271" s="265">
        <f>IF(ISERROR(M271*N271),0,M271*N271)</f>
        <v>0</v>
      </c>
      <c r="P271" s="266" t="s">
        <v>2070</v>
      </c>
      <c r="Q271" s="137" t="s">
        <v>1285</v>
      </c>
      <c r="R271" s="267">
        <v>10.09</v>
      </c>
    </row>
    <row r="272" spans="1:18" s="247" customFormat="1" ht="15.75">
      <c r="A272" s="241">
        <v>449</v>
      </c>
      <c r="B272" s="255">
        <v>7582</v>
      </c>
      <c r="C272" s="256" t="s">
        <v>2071</v>
      </c>
      <c r="D272" s="256"/>
      <c r="E272" s="257" t="s">
        <v>1279</v>
      </c>
      <c r="F272" s="258" t="s">
        <v>2072</v>
      </c>
      <c r="G272" s="259" t="str">
        <f>HYPERLINK("http://www.gardenbulbs.ru/images/summer_CL/Tulip/"&amp;C272&amp;".jpg","фото")</f>
        <v>фото</v>
      </c>
      <c r="H272" s="137">
        <f>IF(D272&gt;0,HYPERLINK("http://www.gardenbulbs.ru/images/summer_CL/Tulip/"&amp;D272&amp;".jpg","фото2"),"")</f>
      </c>
      <c r="I272" s="260" t="s">
        <v>2073</v>
      </c>
      <c r="J272" s="137" t="s">
        <v>1315</v>
      </c>
      <c r="K272" s="269" t="s">
        <v>1294</v>
      </c>
      <c r="L272" s="262">
        <v>10</v>
      </c>
      <c r="M272" s="263">
        <v>170.1</v>
      </c>
      <c r="N272" s="264"/>
      <c r="O272" s="265">
        <f>IF(ISERROR(M272*N272),0,M272*N272)</f>
        <v>0</v>
      </c>
      <c r="P272" s="266">
        <v>4607109939109</v>
      </c>
      <c r="Q272" s="137" t="s">
        <v>80</v>
      </c>
      <c r="R272" s="267">
        <v>17.009999999999998</v>
      </c>
    </row>
    <row r="273" spans="1:18" s="247" customFormat="1" ht="15.75">
      <c r="A273" s="241">
        <v>450</v>
      </c>
      <c r="B273" s="255">
        <v>1414</v>
      </c>
      <c r="C273" s="256" t="s">
        <v>2074</v>
      </c>
      <c r="D273" s="256"/>
      <c r="E273" s="257" t="s">
        <v>1279</v>
      </c>
      <c r="F273" s="258" t="s">
        <v>2075</v>
      </c>
      <c r="G273" s="259" t="str">
        <f>HYPERLINK("http://www.gardenbulbs.ru/images/summer_CL/Tulip/"&amp;C273&amp;".jpg","фото")</f>
        <v>фото</v>
      </c>
      <c r="H273" s="137">
        <f>IF(D273&gt;0,HYPERLINK("http://www.gardenbulbs.ru/images/summer_CL/Tulip/"&amp;D273&amp;".jpg","фото2"),"")</f>
      </c>
      <c r="I273" s="260" t="s">
        <v>1589</v>
      </c>
      <c r="J273" s="137" t="s">
        <v>1315</v>
      </c>
      <c r="K273" s="269" t="s">
        <v>1294</v>
      </c>
      <c r="L273" s="262">
        <v>10</v>
      </c>
      <c r="M273" s="263">
        <v>100.9</v>
      </c>
      <c r="N273" s="264"/>
      <c r="O273" s="265">
        <f>IF(ISERROR(M273*N273),0,M273*N273)</f>
        <v>0</v>
      </c>
      <c r="P273" s="266">
        <v>4607109963302</v>
      </c>
      <c r="Q273" s="137"/>
      <c r="R273" s="267">
        <v>10.09</v>
      </c>
    </row>
    <row r="274" spans="1:18" s="247" customFormat="1" ht="25.5">
      <c r="A274" s="241">
        <v>448</v>
      </c>
      <c r="B274" s="255">
        <v>7581</v>
      </c>
      <c r="C274" s="256" t="s">
        <v>2076</v>
      </c>
      <c r="D274" s="256"/>
      <c r="E274" s="257" t="s">
        <v>1279</v>
      </c>
      <c r="F274" s="258" t="s">
        <v>2077</v>
      </c>
      <c r="G274" s="259" t="str">
        <f>HYPERLINK("http://www.gardenbulbs.ru/images/summer_CL/Tulip/"&amp;C274&amp;".jpg","фото")</f>
        <v>фото</v>
      </c>
      <c r="H274" s="137">
        <f>IF(D274&gt;0,HYPERLINK("http://www.gardenbulbs.ru/images/summer_CL/Tulip/"&amp;D274&amp;".jpg","фото2"),"")</f>
      </c>
      <c r="I274" s="260" t="s">
        <v>2078</v>
      </c>
      <c r="J274" s="297" t="s">
        <v>2079</v>
      </c>
      <c r="K274" s="269" t="s">
        <v>1294</v>
      </c>
      <c r="L274" s="262">
        <v>10</v>
      </c>
      <c r="M274" s="263">
        <v>170.1</v>
      </c>
      <c r="N274" s="264"/>
      <c r="O274" s="265">
        <f>IF(ISERROR(M274*N274),0,M274*N274)</f>
        <v>0</v>
      </c>
      <c r="P274" s="266">
        <v>4607109939116</v>
      </c>
      <c r="Q274" s="137" t="s">
        <v>80</v>
      </c>
      <c r="R274" s="267">
        <v>17.009999999999998</v>
      </c>
    </row>
    <row r="275" spans="1:18" s="247" customFormat="1" ht="12.75">
      <c r="A275" s="241">
        <v>451</v>
      </c>
      <c r="B275" s="248"/>
      <c r="C275" s="248"/>
      <c r="D275" s="248"/>
      <c r="E275" s="249" t="s">
        <v>2080</v>
      </c>
      <c r="F275" s="286"/>
      <c r="G275" s="251"/>
      <c r="H275" s="251"/>
      <c r="I275" s="252"/>
      <c r="J275" s="251"/>
      <c r="K275" s="253"/>
      <c r="L275" s="254"/>
      <c r="M275" s="254"/>
      <c r="N275" s="251"/>
      <c r="O275" s="251"/>
      <c r="P275" s="251"/>
      <c r="Q275" s="251"/>
      <c r="R275" s="251"/>
    </row>
    <row r="276" spans="1:18" s="247" customFormat="1" ht="15.75">
      <c r="A276" s="241">
        <v>453</v>
      </c>
      <c r="B276" s="255">
        <v>918</v>
      </c>
      <c r="C276" s="256" t="s">
        <v>2081</v>
      </c>
      <c r="D276" s="256"/>
      <c r="E276" s="257" t="s">
        <v>1279</v>
      </c>
      <c r="F276" s="258" t="s">
        <v>2082</v>
      </c>
      <c r="G276" s="259" t="str">
        <f aca="true" t="shared" si="27" ref="G276:G284">HYPERLINK("http://www.gardenbulbs.ru/images/summer_CL/Tulip/"&amp;C276&amp;".jpg","фото")</f>
        <v>фото</v>
      </c>
      <c r="H276" s="137">
        <f aca="true" t="shared" si="28" ref="H276:H284">IF(D276&gt;0,HYPERLINK("http://www.gardenbulbs.ru/images/summer_CL/Tulip/"&amp;D276&amp;".jpg","фото2"),"")</f>
      </c>
      <c r="I276" s="260" t="s">
        <v>2083</v>
      </c>
      <c r="J276" s="137" t="s">
        <v>1315</v>
      </c>
      <c r="K276" s="269" t="s">
        <v>1294</v>
      </c>
      <c r="L276" s="262">
        <v>10</v>
      </c>
      <c r="M276" s="263">
        <v>126.1</v>
      </c>
      <c r="N276" s="264"/>
      <c r="O276" s="265">
        <f aca="true" t="shared" si="29" ref="O276:O284">IF(ISERROR(M276*N276),0,M276*N276)</f>
        <v>0</v>
      </c>
      <c r="P276" s="266">
        <v>4607109962817</v>
      </c>
      <c r="Q276" s="137"/>
      <c r="R276" s="267">
        <v>12.61</v>
      </c>
    </row>
    <row r="277" spans="1:18" s="247" customFormat="1" ht="15.75">
      <c r="A277" s="241">
        <v>461</v>
      </c>
      <c r="B277" s="255">
        <v>2699</v>
      </c>
      <c r="C277" s="256" t="s">
        <v>2084</v>
      </c>
      <c r="D277" s="256"/>
      <c r="E277" s="257" t="s">
        <v>1279</v>
      </c>
      <c r="F277" s="258" t="s">
        <v>2085</v>
      </c>
      <c r="G277" s="259" t="str">
        <f t="shared" si="27"/>
        <v>фото</v>
      </c>
      <c r="H277" s="137">
        <f t="shared" si="28"/>
      </c>
      <c r="I277" s="260" t="s">
        <v>2086</v>
      </c>
      <c r="J277" s="137" t="s">
        <v>1315</v>
      </c>
      <c r="K277" s="269" t="s">
        <v>1294</v>
      </c>
      <c r="L277" s="262">
        <v>10</v>
      </c>
      <c r="M277" s="263">
        <v>126.1</v>
      </c>
      <c r="N277" s="264"/>
      <c r="O277" s="265">
        <f t="shared" si="29"/>
        <v>0</v>
      </c>
      <c r="P277" s="266">
        <v>4607109950593</v>
      </c>
      <c r="Q277" s="137"/>
      <c r="R277" s="267">
        <v>12.61</v>
      </c>
    </row>
    <row r="278" spans="1:18" s="247" customFormat="1" ht="25.5">
      <c r="A278" s="241">
        <v>457</v>
      </c>
      <c r="B278" s="255">
        <v>6823</v>
      </c>
      <c r="C278" s="256" t="s">
        <v>2087</v>
      </c>
      <c r="D278" s="256" t="s">
        <v>2088</v>
      </c>
      <c r="E278" s="257" t="s">
        <v>1279</v>
      </c>
      <c r="F278" s="258" t="s">
        <v>2089</v>
      </c>
      <c r="G278" s="259" t="str">
        <f t="shared" si="27"/>
        <v>фото</v>
      </c>
      <c r="H278" s="137" t="str">
        <f t="shared" si="28"/>
        <v>фото2</v>
      </c>
      <c r="I278" s="260" t="s">
        <v>2090</v>
      </c>
      <c r="J278" s="137" t="s">
        <v>1293</v>
      </c>
      <c r="K278" s="269" t="s">
        <v>1294</v>
      </c>
      <c r="L278" s="262">
        <v>10</v>
      </c>
      <c r="M278" s="263">
        <v>145</v>
      </c>
      <c r="N278" s="264"/>
      <c r="O278" s="265">
        <f t="shared" si="29"/>
        <v>0</v>
      </c>
      <c r="P278" s="266">
        <v>4607109943397</v>
      </c>
      <c r="Q278" s="137" t="s">
        <v>111</v>
      </c>
      <c r="R278" s="267">
        <v>14.5</v>
      </c>
    </row>
    <row r="279" spans="1:18" s="247" customFormat="1" ht="15.75">
      <c r="A279" s="241">
        <v>454</v>
      </c>
      <c r="B279" s="255">
        <v>1417</v>
      </c>
      <c r="C279" s="256" t="s">
        <v>2091</v>
      </c>
      <c r="D279" s="256"/>
      <c r="E279" s="273" t="s">
        <v>1279</v>
      </c>
      <c r="F279" s="258" t="s">
        <v>2092</v>
      </c>
      <c r="G279" s="259" t="str">
        <f t="shared" si="27"/>
        <v>фото</v>
      </c>
      <c r="H279" s="137">
        <f t="shared" si="28"/>
      </c>
      <c r="I279" s="260" t="s">
        <v>1988</v>
      </c>
      <c r="J279" s="137" t="s">
        <v>1315</v>
      </c>
      <c r="K279" s="261" t="s">
        <v>1294</v>
      </c>
      <c r="L279" s="271">
        <v>10</v>
      </c>
      <c r="M279" s="263">
        <v>119.8</v>
      </c>
      <c r="N279" s="264"/>
      <c r="O279" s="265">
        <f t="shared" si="29"/>
        <v>0</v>
      </c>
      <c r="P279" s="266">
        <v>4607109962831</v>
      </c>
      <c r="Q279" s="137"/>
      <c r="R279" s="267">
        <v>11.98</v>
      </c>
    </row>
    <row r="280" spans="1:18" s="247" customFormat="1" ht="15.75">
      <c r="A280" s="241">
        <v>458</v>
      </c>
      <c r="B280" s="255">
        <v>1418</v>
      </c>
      <c r="C280" s="256" t="s">
        <v>2093</v>
      </c>
      <c r="D280" s="256"/>
      <c r="E280" s="257" t="s">
        <v>1279</v>
      </c>
      <c r="F280" s="258" t="s">
        <v>2094</v>
      </c>
      <c r="G280" s="259" t="str">
        <f t="shared" si="27"/>
        <v>фото</v>
      </c>
      <c r="H280" s="137">
        <f t="shared" si="28"/>
      </c>
      <c r="I280" s="260" t="s">
        <v>2095</v>
      </c>
      <c r="J280" s="137" t="s">
        <v>1315</v>
      </c>
      <c r="K280" s="269" t="s">
        <v>1294</v>
      </c>
      <c r="L280" s="262">
        <v>10</v>
      </c>
      <c r="M280" s="263">
        <v>90.8</v>
      </c>
      <c r="N280" s="264"/>
      <c r="O280" s="265">
        <f t="shared" si="29"/>
        <v>0</v>
      </c>
      <c r="P280" s="266">
        <v>4607109963319</v>
      </c>
      <c r="Q280" s="137"/>
      <c r="R280" s="267">
        <v>9.08</v>
      </c>
    </row>
    <row r="281" spans="1:18" s="247" customFormat="1" ht="15.75">
      <c r="A281" s="241">
        <v>455</v>
      </c>
      <c r="B281" s="255">
        <v>2477</v>
      </c>
      <c r="C281" s="256" t="s">
        <v>2096</v>
      </c>
      <c r="D281" s="256"/>
      <c r="E281" s="273" t="s">
        <v>1279</v>
      </c>
      <c r="F281" s="258" t="s">
        <v>2097</v>
      </c>
      <c r="G281" s="259" t="str">
        <f t="shared" si="27"/>
        <v>фото</v>
      </c>
      <c r="H281" s="137">
        <f t="shared" si="28"/>
      </c>
      <c r="I281" s="260" t="s">
        <v>2098</v>
      </c>
      <c r="J281" s="137" t="s">
        <v>1315</v>
      </c>
      <c r="K281" s="269" t="s">
        <v>1294</v>
      </c>
      <c r="L281" s="271">
        <v>10</v>
      </c>
      <c r="M281" s="263">
        <v>136.8</v>
      </c>
      <c r="N281" s="264"/>
      <c r="O281" s="265">
        <f t="shared" si="29"/>
        <v>0</v>
      </c>
      <c r="P281" s="266">
        <v>4607109966990</v>
      </c>
      <c r="Q281" s="137"/>
      <c r="R281" s="267">
        <v>13.680000000000001</v>
      </c>
    </row>
    <row r="282" spans="1:18" s="247" customFormat="1" ht="25.5">
      <c r="A282" s="241">
        <v>459</v>
      </c>
      <c r="B282" s="255">
        <v>6838</v>
      </c>
      <c r="C282" s="282" t="s">
        <v>2099</v>
      </c>
      <c r="D282" s="282"/>
      <c r="E282" s="283" t="s">
        <v>1279</v>
      </c>
      <c r="F282" s="258" t="s">
        <v>2100</v>
      </c>
      <c r="G282" s="259" t="str">
        <f t="shared" si="27"/>
        <v>фото</v>
      </c>
      <c r="H282" s="137">
        <f t="shared" si="28"/>
      </c>
      <c r="I282" s="260" t="s">
        <v>2101</v>
      </c>
      <c r="J282" s="284" t="s">
        <v>1293</v>
      </c>
      <c r="K282" s="269" t="s">
        <v>1283</v>
      </c>
      <c r="L282" s="262">
        <v>10</v>
      </c>
      <c r="M282" s="263">
        <v>132.4</v>
      </c>
      <c r="N282" s="264"/>
      <c r="O282" s="265">
        <f t="shared" si="29"/>
        <v>0</v>
      </c>
      <c r="P282" s="266">
        <v>4607109943540</v>
      </c>
      <c r="Q282" s="137" t="s">
        <v>111</v>
      </c>
      <c r="R282" s="267">
        <v>13.24</v>
      </c>
    </row>
    <row r="283" spans="1:18" s="247" customFormat="1" ht="15.75">
      <c r="A283" s="241">
        <v>460</v>
      </c>
      <c r="B283" s="255">
        <v>2662</v>
      </c>
      <c r="C283" s="256" t="s">
        <v>2102</v>
      </c>
      <c r="D283" s="256"/>
      <c r="E283" s="257" t="s">
        <v>1279</v>
      </c>
      <c r="F283" s="258" t="s">
        <v>2103</v>
      </c>
      <c r="G283" s="259" t="str">
        <f t="shared" si="27"/>
        <v>фото</v>
      </c>
      <c r="H283" s="137">
        <f t="shared" si="28"/>
      </c>
      <c r="I283" s="260" t="s">
        <v>2104</v>
      </c>
      <c r="J283" s="137" t="s">
        <v>2065</v>
      </c>
      <c r="K283" s="269" t="s">
        <v>1294</v>
      </c>
      <c r="L283" s="262">
        <v>10</v>
      </c>
      <c r="M283" s="263">
        <v>107.2</v>
      </c>
      <c r="N283" s="264"/>
      <c r="O283" s="265">
        <f t="shared" si="29"/>
        <v>0</v>
      </c>
      <c r="P283" s="266" t="s">
        <v>2105</v>
      </c>
      <c r="Q283" s="137" t="s">
        <v>1285</v>
      </c>
      <c r="R283" s="267">
        <v>10.72</v>
      </c>
    </row>
    <row r="284" spans="1:18" ht="15.75">
      <c r="A284" s="241">
        <v>462</v>
      </c>
      <c r="B284" s="255">
        <v>1419</v>
      </c>
      <c r="C284" s="256" t="s">
        <v>2106</v>
      </c>
      <c r="D284" s="256"/>
      <c r="E284" s="257" t="s">
        <v>1279</v>
      </c>
      <c r="F284" s="258" t="s">
        <v>2107</v>
      </c>
      <c r="G284" s="259" t="str">
        <f t="shared" si="27"/>
        <v>фото</v>
      </c>
      <c r="H284" s="137">
        <f t="shared" si="28"/>
      </c>
      <c r="I284" s="260" t="s">
        <v>2030</v>
      </c>
      <c r="J284" s="137" t="s">
        <v>1315</v>
      </c>
      <c r="K284" s="269" t="s">
        <v>1294</v>
      </c>
      <c r="L284" s="262">
        <v>10</v>
      </c>
      <c r="M284" s="263">
        <v>138.7</v>
      </c>
      <c r="N284" s="264"/>
      <c r="O284" s="265">
        <f t="shared" si="29"/>
        <v>0</v>
      </c>
      <c r="P284" s="266">
        <v>4607109963487</v>
      </c>
      <c r="Q284" s="137"/>
      <c r="R284" s="267">
        <v>13.87</v>
      </c>
    </row>
    <row r="285" spans="1:18" s="247" customFormat="1" ht="12.75">
      <c r="A285" s="241">
        <v>463</v>
      </c>
      <c r="B285" s="248"/>
      <c r="C285" s="248"/>
      <c r="D285" s="248"/>
      <c r="E285" s="249" t="s">
        <v>2108</v>
      </c>
      <c r="F285" s="286"/>
      <c r="G285" s="251"/>
      <c r="H285" s="251"/>
      <c r="I285" s="299"/>
      <c r="J285" s="251"/>
      <c r="K285" s="253"/>
      <c r="L285" s="254"/>
      <c r="M285" s="254"/>
      <c r="N285" s="251"/>
      <c r="O285" s="251"/>
      <c r="P285" s="251"/>
      <c r="Q285" s="251"/>
      <c r="R285" s="251"/>
    </row>
    <row r="286" spans="1:18" s="247" customFormat="1" ht="25.5">
      <c r="A286" s="241">
        <v>470</v>
      </c>
      <c r="B286" s="255">
        <v>7585</v>
      </c>
      <c r="C286" s="256" t="s">
        <v>2109</v>
      </c>
      <c r="D286" s="256"/>
      <c r="E286" s="257" t="s">
        <v>1279</v>
      </c>
      <c r="F286" s="258" t="s">
        <v>2110</v>
      </c>
      <c r="G286" s="259" t="str">
        <f aca="true" t="shared" si="30" ref="G286:G317">HYPERLINK("http://www.gardenbulbs.ru/images/summer_CL/Tulip/"&amp;C286&amp;".jpg","фото")</f>
        <v>фото</v>
      </c>
      <c r="H286" s="137">
        <f aca="true" t="shared" si="31" ref="H286:H317">IF(D286&gt;0,HYPERLINK("http://www.gardenbulbs.ru/images/summer_CL/Tulip/"&amp;D286&amp;".jpg","фото2"),"")</f>
      </c>
      <c r="I286" s="260" t="s">
        <v>2111</v>
      </c>
      <c r="J286" s="137" t="s">
        <v>1315</v>
      </c>
      <c r="K286" s="269" t="s">
        <v>1294</v>
      </c>
      <c r="L286" s="262">
        <v>10</v>
      </c>
      <c r="M286" s="263">
        <v>182.7</v>
      </c>
      <c r="N286" s="264"/>
      <c r="O286" s="265">
        <f aca="true" t="shared" si="32" ref="O286:O317">IF(ISERROR(M286*N286),0,M286*N286)</f>
        <v>0</v>
      </c>
      <c r="P286" s="266">
        <v>4607109939079</v>
      </c>
      <c r="Q286" s="137" t="s">
        <v>80</v>
      </c>
      <c r="R286" s="267">
        <v>18.27</v>
      </c>
    </row>
    <row r="287" spans="1:18" s="247" customFormat="1" ht="15.75">
      <c r="A287" s="241">
        <v>465</v>
      </c>
      <c r="B287" s="255">
        <v>3309</v>
      </c>
      <c r="C287" s="256" t="s">
        <v>2112</v>
      </c>
      <c r="D287" s="256"/>
      <c r="E287" s="257" t="s">
        <v>1279</v>
      </c>
      <c r="F287" s="258" t="s">
        <v>2113</v>
      </c>
      <c r="G287" s="259" t="str">
        <f t="shared" si="30"/>
        <v>фото</v>
      </c>
      <c r="H287" s="137">
        <f t="shared" si="31"/>
      </c>
      <c r="I287" s="260" t="s">
        <v>1776</v>
      </c>
      <c r="J287" s="137" t="s">
        <v>1293</v>
      </c>
      <c r="K287" s="269" t="s">
        <v>1294</v>
      </c>
      <c r="L287" s="262">
        <v>10</v>
      </c>
      <c r="M287" s="263">
        <v>119.8</v>
      </c>
      <c r="N287" s="264"/>
      <c r="O287" s="265">
        <f t="shared" si="32"/>
        <v>0</v>
      </c>
      <c r="P287" s="266">
        <v>4607109950586</v>
      </c>
      <c r="Q287" s="137"/>
      <c r="R287" s="267">
        <v>11.98</v>
      </c>
    </row>
    <row r="288" spans="1:18" s="247" customFormat="1" ht="38.25">
      <c r="A288" s="241">
        <v>467</v>
      </c>
      <c r="B288" s="255">
        <v>7584</v>
      </c>
      <c r="C288" s="256" t="s">
        <v>2114</v>
      </c>
      <c r="D288" s="256" t="s">
        <v>2115</v>
      </c>
      <c r="E288" s="257" t="s">
        <v>1279</v>
      </c>
      <c r="F288" s="258" t="s">
        <v>2116</v>
      </c>
      <c r="G288" s="259" t="str">
        <f t="shared" si="30"/>
        <v>фото</v>
      </c>
      <c r="H288" s="137" t="str">
        <f t="shared" si="31"/>
        <v>фото2</v>
      </c>
      <c r="I288" s="260" t="s">
        <v>2117</v>
      </c>
      <c r="J288" s="137" t="s">
        <v>1293</v>
      </c>
      <c r="K288" s="269" t="s">
        <v>1294</v>
      </c>
      <c r="L288" s="262">
        <v>10</v>
      </c>
      <c r="M288" s="263">
        <v>119.8</v>
      </c>
      <c r="N288" s="264"/>
      <c r="O288" s="265">
        <f t="shared" si="32"/>
        <v>0</v>
      </c>
      <c r="P288" s="266">
        <v>4607109939086</v>
      </c>
      <c r="Q288" s="137" t="s">
        <v>80</v>
      </c>
      <c r="R288" s="267">
        <v>11.98</v>
      </c>
    </row>
    <row r="289" spans="1:18" s="247" customFormat="1" ht="15.75">
      <c r="A289" s="241">
        <v>471</v>
      </c>
      <c r="B289" s="255">
        <v>1420</v>
      </c>
      <c r="C289" s="256" t="s">
        <v>2118</v>
      </c>
      <c r="D289" s="256"/>
      <c r="E289" s="257" t="s">
        <v>1279</v>
      </c>
      <c r="F289" s="258" t="s">
        <v>2119</v>
      </c>
      <c r="G289" s="259" t="str">
        <f t="shared" si="30"/>
        <v>фото</v>
      </c>
      <c r="H289" s="137">
        <f t="shared" si="31"/>
      </c>
      <c r="I289" s="260" t="s">
        <v>2120</v>
      </c>
      <c r="J289" s="137" t="s">
        <v>1315</v>
      </c>
      <c r="K289" s="269" t="s">
        <v>1294</v>
      </c>
      <c r="L289" s="262">
        <v>10</v>
      </c>
      <c r="M289" s="263">
        <v>126.1</v>
      </c>
      <c r="N289" s="264"/>
      <c r="O289" s="265">
        <f t="shared" si="32"/>
        <v>0</v>
      </c>
      <c r="P289" s="266">
        <v>4607109962718</v>
      </c>
      <c r="Q289" s="137"/>
      <c r="R289" s="267">
        <v>12.61</v>
      </c>
    </row>
    <row r="290" spans="1:18" s="247" customFormat="1" ht="15.75">
      <c r="A290" s="241">
        <v>472</v>
      </c>
      <c r="B290" s="255">
        <v>3320</v>
      </c>
      <c r="C290" s="256" t="s">
        <v>2121</v>
      </c>
      <c r="D290" s="256"/>
      <c r="E290" s="257" t="s">
        <v>1279</v>
      </c>
      <c r="F290" s="258" t="s">
        <v>2122</v>
      </c>
      <c r="G290" s="259" t="str">
        <f t="shared" si="30"/>
        <v>фото</v>
      </c>
      <c r="H290" s="137">
        <f t="shared" si="31"/>
      </c>
      <c r="I290" s="260" t="s">
        <v>2123</v>
      </c>
      <c r="J290" s="137" t="s">
        <v>1293</v>
      </c>
      <c r="K290" s="269" t="s">
        <v>1294</v>
      </c>
      <c r="L290" s="262">
        <v>10</v>
      </c>
      <c r="M290" s="263">
        <v>113.5</v>
      </c>
      <c r="N290" s="264"/>
      <c r="O290" s="265">
        <f t="shared" si="32"/>
        <v>0</v>
      </c>
      <c r="P290" s="266">
        <v>4607109950555</v>
      </c>
      <c r="Q290" s="137"/>
      <c r="R290" s="267">
        <v>11.35</v>
      </c>
    </row>
    <row r="291" spans="1:18" s="247" customFormat="1" ht="63.75">
      <c r="A291" s="241">
        <v>473</v>
      </c>
      <c r="B291" s="255">
        <v>6794</v>
      </c>
      <c r="C291" s="256" t="s">
        <v>2124</v>
      </c>
      <c r="D291" s="256"/>
      <c r="E291" s="257" t="s">
        <v>1279</v>
      </c>
      <c r="F291" s="258" t="s">
        <v>2125</v>
      </c>
      <c r="G291" s="259" t="str">
        <f t="shared" si="30"/>
        <v>фото</v>
      </c>
      <c r="H291" s="137">
        <f t="shared" si="31"/>
      </c>
      <c r="I291" s="260" t="s">
        <v>2126</v>
      </c>
      <c r="J291" s="137" t="s">
        <v>1293</v>
      </c>
      <c r="K291" s="269" t="s">
        <v>1283</v>
      </c>
      <c r="L291" s="262">
        <v>10</v>
      </c>
      <c r="M291" s="263">
        <v>163.8</v>
      </c>
      <c r="N291" s="264"/>
      <c r="O291" s="265">
        <f t="shared" si="32"/>
        <v>0</v>
      </c>
      <c r="P291" s="266">
        <v>4607109943106</v>
      </c>
      <c r="Q291" s="137" t="s">
        <v>111</v>
      </c>
      <c r="R291" s="267">
        <v>16.380000000000003</v>
      </c>
    </row>
    <row r="292" spans="1:18" s="247" customFormat="1" ht="25.5">
      <c r="A292" s="241">
        <v>474</v>
      </c>
      <c r="B292" s="255">
        <v>3326</v>
      </c>
      <c r="C292" s="256" t="s">
        <v>2127</v>
      </c>
      <c r="D292" s="256"/>
      <c r="E292" s="273" t="s">
        <v>1279</v>
      </c>
      <c r="F292" s="258" t="s">
        <v>2128</v>
      </c>
      <c r="G292" s="259" t="str">
        <f t="shared" si="30"/>
        <v>фото</v>
      </c>
      <c r="H292" s="137">
        <f t="shared" si="31"/>
      </c>
      <c r="I292" s="260" t="s">
        <v>2129</v>
      </c>
      <c r="J292" s="137" t="s">
        <v>1315</v>
      </c>
      <c r="K292" s="269" t="s">
        <v>1294</v>
      </c>
      <c r="L292" s="271">
        <v>10</v>
      </c>
      <c r="M292" s="263">
        <v>121</v>
      </c>
      <c r="N292" s="264"/>
      <c r="O292" s="265">
        <f t="shared" si="32"/>
        <v>0</v>
      </c>
      <c r="P292" s="266">
        <v>4607109950548</v>
      </c>
      <c r="Q292" s="137"/>
      <c r="R292" s="267">
        <v>12.1</v>
      </c>
    </row>
    <row r="293" spans="1:18" s="247" customFormat="1" ht="15.75">
      <c r="A293" s="241">
        <v>475</v>
      </c>
      <c r="B293" s="255">
        <v>3006</v>
      </c>
      <c r="C293" s="256" t="s">
        <v>2130</v>
      </c>
      <c r="D293" s="256"/>
      <c r="E293" s="257" t="s">
        <v>1279</v>
      </c>
      <c r="F293" s="258" t="s">
        <v>2131</v>
      </c>
      <c r="G293" s="259" t="str">
        <f t="shared" si="30"/>
        <v>фото</v>
      </c>
      <c r="H293" s="137">
        <f t="shared" si="31"/>
      </c>
      <c r="I293" s="307" t="s">
        <v>2132</v>
      </c>
      <c r="J293" s="137" t="s">
        <v>1293</v>
      </c>
      <c r="K293" s="269" t="s">
        <v>1294</v>
      </c>
      <c r="L293" s="262">
        <v>10</v>
      </c>
      <c r="M293" s="263">
        <v>113.5</v>
      </c>
      <c r="N293" s="264"/>
      <c r="O293" s="265">
        <f t="shared" si="32"/>
        <v>0</v>
      </c>
      <c r="P293" s="266" t="s">
        <v>2133</v>
      </c>
      <c r="Q293" s="137"/>
      <c r="R293" s="267">
        <v>11.35</v>
      </c>
    </row>
    <row r="294" spans="1:18" s="247" customFormat="1" ht="15.75">
      <c r="A294" s="241">
        <v>476</v>
      </c>
      <c r="B294" s="255">
        <v>2673</v>
      </c>
      <c r="C294" s="272" t="s">
        <v>2134</v>
      </c>
      <c r="D294" s="272"/>
      <c r="E294" s="273" t="s">
        <v>1279</v>
      </c>
      <c r="F294" s="274" t="s">
        <v>2135</v>
      </c>
      <c r="G294" s="259" t="str">
        <f t="shared" si="30"/>
        <v>фото</v>
      </c>
      <c r="H294" s="137">
        <f t="shared" si="31"/>
      </c>
      <c r="I294" s="260" t="s">
        <v>2098</v>
      </c>
      <c r="J294" s="275" t="s">
        <v>1282</v>
      </c>
      <c r="K294" s="261" t="s">
        <v>1294</v>
      </c>
      <c r="L294" s="271">
        <v>10</v>
      </c>
      <c r="M294" s="263">
        <v>92.1</v>
      </c>
      <c r="N294" s="264"/>
      <c r="O294" s="265">
        <f t="shared" si="32"/>
        <v>0</v>
      </c>
      <c r="P294" s="266">
        <v>4607109956380</v>
      </c>
      <c r="Q294" s="137"/>
      <c r="R294" s="267">
        <v>9.209999999999999</v>
      </c>
    </row>
    <row r="295" spans="1:18" s="247" customFormat="1" ht="25.5">
      <c r="A295" s="241">
        <v>478</v>
      </c>
      <c r="B295" s="255">
        <v>926</v>
      </c>
      <c r="C295" s="256" t="s">
        <v>2136</v>
      </c>
      <c r="D295" s="256"/>
      <c r="E295" s="257" t="s">
        <v>1279</v>
      </c>
      <c r="F295" s="258" t="s">
        <v>2137</v>
      </c>
      <c r="G295" s="259" t="str">
        <f t="shared" si="30"/>
        <v>фото</v>
      </c>
      <c r="H295" s="137">
        <f t="shared" si="31"/>
      </c>
      <c r="I295" s="277" t="s">
        <v>2138</v>
      </c>
      <c r="J295" s="137" t="s">
        <v>1315</v>
      </c>
      <c r="K295" s="269" t="s">
        <v>1294</v>
      </c>
      <c r="L295" s="262">
        <v>10</v>
      </c>
      <c r="M295" s="263">
        <v>170.1</v>
      </c>
      <c r="N295" s="264"/>
      <c r="O295" s="265">
        <f t="shared" si="32"/>
        <v>0</v>
      </c>
      <c r="P295" s="266">
        <v>4607109956403</v>
      </c>
      <c r="Q295" s="137"/>
      <c r="R295" s="267">
        <v>17.009999999999998</v>
      </c>
    </row>
    <row r="296" spans="1:18" s="247" customFormat="1" ht="25.5">
      <c r="A296" s="241">
        <v>492</v>
      </c>
      <c r="B296" s="255">
        <v>1423</v>
      </c>
      <c r="C296" s="256" t="s">
        <v>2139</v>
      </c>
      <c r="D296" s="256"/>
      <c r="E296" s="257" t="s">
        <v>1279</v>
      </c>
      <c r="F296" s="258" t="s">
        <v>2140</v>
      </c>
      <c r="G296" s="259" t="str">
        <f t="shared" si="30"/>
        <v>фото</v>
      </c>
      <c r="H296" s="137">
        <f t="shared" si="31"/>
      </c>
      <c r="I296" s="260" t="s">
        <v>2141</v>
      </c>
      <c r="J296" s="137" t="s">
        <v>1315</v>
      </c>
      <c r="K296" s="269" t="s">
        <v>1294</v>
      </c>
      <c r="L296" s="262">
        <v>10</v>
      </c>
      <c r="M296" s="263">
        <v>85.8</v>
      </c>
      <c r="N296" s="264"/>
      <c r="O296" s="265">
        <f t="shared" si="32"/>
        <v>0</v>
      </c>
      <c r="P296" s="266">
        <v>4607109963067</v>
      </c>
      <c r="Q296" s="137"/>
      <c r="R296" s="267">
        <v>8.58</v>
      </c>
    </row>
    <row r="297" spans="1:18" s="247" customFormat="1" ht="15.75">
      <c r="A297" s="241">
        <v>497</v>
      </c>
      <c r="B297" s="255">
        <v>6818</v>
      </c>
      <c r="C297" s="272" t="s">
        <v>2142</v>
      </c>
      <c r="D297" s="272"/>
      <c r="E297" s="273" t="s">
        <v>1279</v>
      </c>
      <c r="F297" s="274" t="s">
        <v>2143</v>
      </c>
      <c r="G297" s="259" t="str">
        <f t="shared" si="30"/>
        <v>фото</v>
      </c>
      <c r="H297" s="137">
        <f t="shared" si="31"/>
      </c>
      <c r="I297" s="260" t="s">
        <v>2144</v>
      </c>
      <c r="J297" s="275" t="s">
        <v>1282</v>
      </c>
      <c r="K297" s="261" t="s">
        <v>1294</v>
      </c>
      <c r="L297" s="271">
        <v>10</v>
      </c>
      <c r="M297" s="263">
        <v>100.9</v>
      </c>
      <c r="N297" s="264"/>
      <c r="O297" s="265">
        <f t="shared" si="32"/>
        <v>0</v>
      </c>
      <c r="P297" s="266">
        <v>4607109943342</v>
      </c>
      <c r="Q297" s="137" t="s">
        <v>111</v>
      </c>
      <c r="R297" s="267">
        <v>10.09</v>
      </c>
    </row>
    <row r="298" spans="1:18" s="247" customFormat="1" ht="25.5">
      <c r="A298" s="241">
        <v>494</v>
      </c>
      <c r="B298" s="255">
        <v>1513</v>
      </c>
      <c r="C298" s="256" t="s">
        <v>2145</v>
      </c>
      <c r="D298" s="256"/>
      <c r="E298" s="257" t="s">
        <v>1279</v>
      </c>
      <c r="F298" s="258" t="s">
        <v>2146</v>
      </c>
      <c r="G298" s="259" t="str">
        <f t="shared" si="30"/>
        <v>фото</v>
      </c>
      <c r="H298" s="137">
        <f t="shared" si="31"/>
      </c>
      <c r="I298" s="260" t="s">
        <v>2147</v>
      </c>
      <c r="J298" s="137" t="s">
        <v>1315</v>
      </c>
      <c r="K298" s="269" t="s">
        <v>1294</v>
      </c>
      <c r="L298" s="262">
        <v>10</v>
      </c>
      <c r="M298" s="263">
        <v>94.6</v>
      </c>
      <c r="N298" s="264"/>
      <c r="O298" s="265">
        <f t="shared" si="32"/>
        <v>0</v>
      </c>
      <c r="P298" s="266" t="s">
        <v>2148</v>
      </c>
      <c r="Q298" s="137" t="s">
        <v>1285</v>
      </c>
      <c r="R298" s="267">
        <v>9.459999999999999</v>
      </c>
    </row>
    <row r="299" spans="1:18" s="247" customFormat="1" ht="15.75">
      <c r="A299" s="241">
        <v>495</v>
      </c>
      <c r="B299" s="255">
        <v>2679</v>
      </c>
      <c r="C299" s="256" t="s">
        <v>2149</v>
      </c>
      <c r="D299" s="256"/>
      <c r="E299" s="257" t="s">
        <v>1279</v>
      </c>
      <c r="F299" s="258" t="s">
        <v>2150</v>
      </c>
      <c r="G299" s="259" t="str">
        <f t="shared" si="30"/>
        <v>фото</v>
      </c>
      <c r="H299" s="137">
        <f t="shared" si="31"/>
      </c>
      <c r="I299" s="260" t="s">
        <v>2151</v>
      </c>
      <c r="J299" s="137" t="s">
        <v>1315</v>
      </c>
      <c r="K299" s="269" t="s">
        <v>1294</v>
      </c>
      <c r="L299" s="262">
        <v>10</v>
      </c>
      <c r="M299" s="263">
        <v>94.6</v>
      </c>
      <c r="N299" s="264"/>
      <c r="O299" s="265">
        <f t="shared" si="32"/>
        <v>0</v>
      </c>
      <c r="P299" s="266">
        <v>4607109956441</v>
      </c>
      <c r="Q299" s="137"/>
      <c r="R299" s="267">
        <v>9.459999999999999</v>
      </c>
    </row>
    <row r="300" spans="1:18" s="247" customFormat="1" ht="25.5">
      <c r="A300" s="241">
        <v>496</v>
      </c>
      <c r="B300" s="255">
        <v>7589</v>
      </c>
      <c r="C300" s="256" t="s">
        <v>2152</v>
      </c>
      <c r="D300" s="256"/>
      <c r="E300" s="257" t="s">
        <v>1279</v>
      </c>
      <c r="F300" s="258" t="s">
        <v>2153</v>
      </c>
      <c r="G300" s="259" t="str">
        <f t="shared" si="30"/>
        <v>фото</v>
      </c>
      <c r="H300" s="137">
        <f t="shared" si="31"/>
      </c>
      <c r="I300" s="260" t="s">
        <v>2154</v>
      </c>
      <c r="J300" s="137" t="s">
        <v>1315</v>
      </c>
      <c r="K300" s="269" t="s">
        <v>1294</v>
      </c>
      <c r="L300" s="262">
        <v>7</v>
      </c>
      <c r="M300" s="263">
        <v>187.1</v>
      </c>
      <c r="N300" s="264"/>
      <c r="O300" s="265">
        <f t="shared" si="32"/>
        <v>0</v>
      </c>
      <c r="P300" s="266">
        <v>4607109939031</v>
      </c>
      <c r="Q300" s="137" t="s">
        <v>80</v>
      </c>
      <c r="R300" s="267">
        <v>26.728571428571428</v>
      </c>
    </row>
    <row r="301" spans="1:18" s="247" customFormat="1" ht="25.5">
      <c r="A301" s="241">
        <v>508</v>
      </c>
      <c r="B301" s="255">
        <v>1426</v>
      </c>
      <c r="C301" s="256" t="s">
        <v>2155</v>
      </c>
      <c r="D301" s="256"/>
      <c r="E301" s="257" t="s">
        <v>1279</v>
      </c>
      <c r="F301" s="258" t="s">
        <v>2156</v>
      </c>
      <c r="G301" s="259" t="str">
        <f t="shared" si="30"/>
        <v>фото</v>
      </c>
      <c r="H301" s="137">
        <f t="shared" si="31"/>
      </c>
      <c r="I301" s="260" t="s">
        <v>2157</v>
      </c>
      <c r="J301" s="137" t="s">
        <v>1315</v>
      </c>
      <c r="K301" s="269" t="s">
        <v>1294</v>
      </c>
      <c r="L301" s="262">
        <v>10</v>
      </c>
      <c r="M301" s="263">
        <v>132.4</v>
      </c>
      <c r="N301" s="264"/>
      <c r="O301" s="265">
        <f t="shared" si="32"/>
        <v>0</v>
      </c>
      <c r="P301" s="266">
        <v>4607109963142</v>
      </c>
      <c r="Q301" s="137"/>
      <c r="R301" s="267">
        <v>13.24</v>
      </c>
    </row>
    <row r="302" spans="1:18" s="247" customFormat="1" ht="51">
      <c r="A302" s="241">
        <v>510</v>
      </c>
      <c r="B302" s="255">
        <v>6822</v>
      </c>
      <c r="C302" s="256" t="s">
        <v>2158</v>
      </c>
      <c r="D302" s="256" t="s">
        <v>2159</v>
      </c>
      <c r="E302" s="257" t="s">
        <v>1279</v>
      </c>
      <c r="F302" s="258" t="s">
        <v>2160</v>
      </c>
      <c r="G302" s="259" t="str">
        <f t="shared" si="30"/>
        <v>фото</v>
      </c>
      <c r="H302" s="137" t="str">
        <f t="shared" si="31"/>
        <v>фото2</v>
      </c>
      <c r="I302" s="260" t="s">
        <v>2161</v>
      </c>
      <c r="J302" s="137" t="s">
        <v>1282</v>
      </c>
      <c r="K302" s="269" t="s">
        <v>1294</v>
      </c>
      <c r="L302" s="262">
        <v>10</v>
      </c>
      <c r="M302" s="263">
        <v>195.3</v>
      </c>
      <c r="N302" s="264"/>
      <c r="O302" s="265">
        <f t="shared" si="32"/>
        <v>0</v>
      </c>
      <c r="P302" s="266">
        <v>4607109943380</v>
      </c>
      <c r="Q302" s="137" t="s">
        <v>111</v>
      </c>
      <c r="R302" s="267">
        <v>19.53</v>
      </c>
    </row>
    <row r="303" spans="1:18" s="247" customFormat="1" ht="25.5">
      <c r="A303" s="241">
        <v>487</v>
      </c>
      <c r="B303" s="255">
        <v>7588</v>
      </c>
      <c r="C303" s="256" t="s">
        <v>2162</v>
      </c>
      <c r="D303" s="256"/>
      <c r="E303" s="257" t="s">
        <v>1279</v>
      </c>
      <c r="F303" s="258" t="s">
        <v>2163</v>
      </c>
      <c r="G303" s="259" t="str">
        <f t="shared" si="30"/>
        <v>фото</v>
      </c>
      <c r="H303" s="137">
        <f t="shared" si="31"/>
      </c>
      <c r="I303" s="260" t="s">
        <v>2164</v>
      </c>
      <c r="J303" s="137" t="s">
        <v>1293</v>
      </c>
      <c r="K303" s="269" t="s">
        <v>1294</v>
      </c>
      <c r="L303" s="262">
        <v>10</v>
      </c>
      <c r="M303" s="263">
        <v>132.4</v>
      </c>
      <c r="N303" s="264"/>
      <c r="O303" s="265">
        <f t="shared" si="32"/>
        <v>0</v>
      </c>
      <c r="P303" s="266">
        <v>4607109939048</v>
      </c>
      <c r="Q303" s="137" t="s">
        <v>80</v>
      </c>
      <c r="R303" s="267">
        <v>13.24</v>
      </c>
    </row>
    <row r="304" spans="1:18" s="247" customFormat="1" ht="25.5">
      <c r="A304" s="241">
        <v>552</v>
      </c>
      <c r="B304" s="255">
        <v>2471</v>
      </c>
      <c r="C304" s="256" t="s">
        <v>2165</v>
      </c>
      <c r="D304" s="256"/>
      <c r="E304" s="257" t="s">
        <v>1279</v>
      </c>
      <c r="F304" s="258" t="s">
        <v>2166</v>
      </c>
      <c r="G304" s="259" t="str">
        <f t="shared" si="30"/>
        <v>фото</v>
      </c>
      <c r="H304" s="137">
        <f t="shared" si="31"/>
      </c>
      <c r="I304" s="260" t="s">
        <v>2167</v>
      </c>
      <c r="J304" s="137" t="s">
        <v>1315</v>
      </c>
      <c r="K304" s="269" t="s">
        <v>1294</v>
      </c>
      <c r="L304" s="262">
        <v>10</v>
      </c>
      <c r="M304" s="263">
        <v>150</v>
      </c>
      <c r="N304" s="264"/>
      <c r="O304" s="265">
        <f t="shared" si="32"/>
        <v>0</v>
      </c>
      <c r="P304" s="266">
        <v>4607109967041</v>
      </c>
      <c r="Q304" s="137"/>
      <c r="R304" s="267">
        <v>15</v>
      </c>
    </row>
    <row r="305" spans="1:18" s="247" customFormat="1" ht="51">
      <c r="A305" s="241">
        <v>531</v>
      </c>
      <c r="B305" s="255">
        <v>7593</v>
      </c>
      <c r="C305" s="256" t="s">
        <v>2168</v>
      </c>
      <c r="D305" s="256"/>
      <c r="E305" s="257" t="s">
        <v>1279</v>
      </c>
      <c r="F305" s="258" t="s">
        <v>2169</v>
      </c>
      <c r="G305" s="259" t="str">
        <f t="shared" si="30"/>
        <v>фото</v>
      </c>
      <c r="H305" s="137">
        <f t="shared" si="31"/>
      </c>
      <c r="I305" s="260" t="s">
        <v>2170</v>
      </c>
      <c r="J305" s="137" t="s">
        <v>1293</v>
      </c>
      <c r="K305" s="269" t="s">
        <v>1294</v>
      </c>
      <c r="L305" s="262">
        <v>10</v>
      </c>
      <c r="M305" s="263">
        <v>98.4</v>
      </c>
      <c r="N305" s="264"/>
      <c r="O305" s="265">
        <f t="shared" si="32"/>
        <v>0</v>
      </c>
      <c r="P305" s="266">
        <v>4607109938997</v>
      </c>
      <c r="Q305" s="137" t="s">
        <v>80</v>
      </c>
      <c r="R305" s="267">
        <v>9.84</v>
      </c>
    </row>
    <row r="306" spans="1:18" s="247" customFormat="1" ht="38.25">
      <c r="A306" s="241">
        <v>484</v>
      </c>
      <c r="B306" s="255">
        <v>946</v>
      </c>
      <c r="C306" s="256" t="s">
        <v>2171</v>
      </c>
      <c r="D306" s="256"/>
      <c r="E306" s="257" t="s">
        <v>1279</v>
      </c>
      <c r="F306" s="258" t="s">
        <v>2172</v>
      </c>
      <c r="G306" s="259" t="str">
        <f t="shared" si="30"/>
        <v>фото</v>
      </c>
      <c r="H306" s="137">
        <f t="shared" si="31"/>
      </c>
      <c r="I306" s="270" t="s">
        <v>2173</v>
      </c>
      <c r="J306" s="137" t="s">
        <v>1282</v>
      </c>
      <c r="K306" s="269" t="s">
        <v>1294</v>
      </c>
      <c r="L306" s="262">
        <v>10</v>
      </c>
      <c r="M306" s="263">
        <v>132.4</v>
      </c>
      <c r="N306" s="264"/>
      <c r="O306" s="265">
        <f t="shared" si="32"/>
        <v>0</v>
      </c>
      <c r="P306" s="266">
        <v>4607109962961</v>
      </c>
      <c r="Q306" s="137"/>
      <c r="R306" s="267">
        <v>13.24</v>
      </c>
    </row>
    <row r="307" spans="1:18" s="247" customFormat="1" ht="15.75">
      <c r="A307" s="241">
        <v>512</v>
      </c>
      <c r="B307" s="255">
        <v>6824</v>
      </c>
      <c r="C307" s="256" t="s">
        <v>2174</v>
      </c>
      <c r="D307" s="256"/>
      <c r="E307" s="273" t="s">
        <v>1279</v>
      </c>
      <c r="F307" s="258" t="s">
        <v>2175</v>
      </c>
      <c r="G307" s="259" t="str">
        <f t="shared" si="30"/>
        <v>фото</v>
      </c>
      <c r="H307" s="137">
        <f t="shared" si="31"/>
      </c>
      <c r="I307" s="260" t="s">
        <v>2176</v>
      </c>
      <c r="J307" s="137" t="s">
        <v>1282</v>
      </c>
      <c r="K307" s="261" t="s">
        <v>1294</v>
      </c>
      <c r="L307" s="271">
        <v>10</v>
      </c>
      <c r="M307" s="263">
        <v>138.7</v>
      </c>
      <c r="N307" s="264"/>
      <c r="O307" s="265">
        <f t="shared" si="32"/>
        <v>0</v>
      </c>
      <c r="P307" s="266">
        <v>4607109943403</v>
      </c>
      <c r="Q307" s="137" t="s">
        <v>111</v>
      </c>
      <c r="R307" s="267">
        <v>13.87</v>
      </c>
    </row>
    <row r="308" spans="1:18" s="247" customFormat="1" ht="25.5">
      <c r="A308" s="241">
        <v>514</v>
      </c>
      <c r="B308" s="255">
        <v>44</v>
      </c>
      <c r="C308" s="256" t="s">
        <v>2177</v>
      </c>
      <c r="D308" s="256"/>
      <c r="E308" s="257" t="s">
        <v>1279</v>
      </c>
      <c r="F308" s="258" t="s">
        <v>2178</v>
      </c>
      <c r="G308" s="259" t="str">
        <f t="shared" si="30"/>
        <v>фото</v>
      </c>
      <c r="H308" s="137">
        <f t="shared" si="31"/>
      </c>
      <c r="I308" s="307" t="s">
        <v>2179</v>
      </c>
      <c r="J308" s="137" t="s">
        <v>1293</v>
      </c>
      <c r="K308" s="269" t="s">
        <v>1294</v>
      </c>
      <c r="L308" s="262">
        <v>10</v>
      </c>
      <c r="M308" s="263">
        <v>119.8</v>
      </c>
      <c r="N308" s="264"/>
      <c r="O308" s="265">
        <f t="shared" si="32"/>
        <v>0</v>
      </c>
      <c r="P308" s="266" t="s">
        <v>2180</v>
      </c>
      <c r="Q308" s="137"/>
      <c r="R308" s="267">
        <v>11.98</v>
      </c>
    </row>
    <row r="309" spans="1:18" s="247" customFormat="1" ht="25.5">
      <c r="A309" s="241">
        <v>515</v>
      </c>
      <c r="B309" s="255">
        <v>6827</v>
      </c>
      <c r="C309" s="256" t="s">
        <v>2181</v>
      </c>
      <c r="D309" s="256"/>
      <c r="E309" s="257" t="s">
        <v>1279</v>
      </c>
      <c r="F309" s="258" t="s">
        <v>2182</v>
      </c>
      <c r="G309" s="259" t="str">
        <f t="shared" si="30"/>
        <v>фото</v>
      </c>
      <c r="H309" s="137">
        <f t="shared" si="31"/>
      </c>
      <c r="I309" s="260" t="s">
        <v>2183</v>
      </c>
      <c r="J309" s="137" t="s">
        <v>1282</v>
      </c>
      <c r="K309" s="269" t="s">
        <v>1294</v>
      </c>
      <c r="L309" s="262">
        <v>10</v>
      </c>
      <c r="M309" s="263">
        <v>142.4</v>
      </c>
      <c r="N309" s="264"/>
      <c r="O309" s="265">
        <f t="shared" si="32"/>
        <v>0</v>
      </c>
      <c r="P309" s="266">
        <v>4607109943434</v>
      </c>
      <c r="Q309" s="137" t="s">
        <v>111</v>
      </c>
      <c r="R309" s="267">
        <v>14.24</v>
      </c>
    </row>
    <row r="310" spans="1:18" s="247" customFormat="1" ht="15.75">
      <c r="A310" s="241">
        <v>517</v>
      </c>
      <c r="B310" s="255">
        <v>3399</v>
      </c>
      <c r="C310" s="256" t="s">
        <v>2184</v>
      </c>
      <c r="D310" s="256"/>
      <c r="E310" s="257" t="s">
        <v>1279</v>
      </c>
      <c r="F310" s="258" t="s">
        <v>2185</v>
      </c>
      <c r="G310" s="259" t="str">
        <f t="shared" si="30"/>
        <v>фото</v>
      </c>
      <c r="H310" s="137">
        <f t="shared" si="31"/>
      </c>
      <c r="I310" s="260" t="s">
        <v>2186</v>
      </c>
      <c r="J310" s="137" t="s">
        <v>1293</v>
      </c>
      <c r="K310" s="269" t="s">
        <v>1294</v>
      </c>
      <c r="L310" s="262">
        <v>10</v>
      </c>
      <c r="M310" s="263">
        <v>107.2</v>
      </c>
      <c r="N310" s="264"/>
      <c r="O310" s="265">
        <f t="shared" si="32"/>
        <v>0</v>
      </c>
      <c r="P310" s="266">
        <v>4607109950395</v>
      </c>
      <c r="Q310" s="137"/>
      <c r="R310" s="267">
        <v>10.72</v>
      </c>
    </row>
    <row r="311" spans="1:18" s="247" customFormat="1" ht="25.5">
      <c r="A311" s="241">
        <v>518</v>
      </c>
      <c r="B311" s="255">
        <v>1331</v>
      </c>
      <c r="C311" s="256" t="s">
        <v>2187</v>
      </c>
      <c r="D311" s="256"/>
      <c r="E311" s="257" t="s">
        <v>1279</v>
      </c>
      <c r="F311" s="258" t="s">
        <v>2188</v>
      </c>
      <c r="G311" s="259" t="str">
        <f t="shared" si="30"/>
        <v>фото</v>
      </c>
      <c r="H311" s="137">
        <f t="shared" si="31"/>
      </c>
      <c r="I311" s="277" t="s">
        <v>2189</v>
      </c>
      <c r="J311" s="137" t="s">
        <v>1293</v>
      </c>
      <c r="K311" s="269" t="s">
        <v>1294</v>
      </c>
      <c r="L311" s="262">
        <v>10</v>
      </c>
      <c r="M311" s="263">
        <v>214.2</v>
      </c>
      <c r="N311" s="264"/>
      <c r="O311" s="265">
        <f t="shared" si="32"/>
        <v>0</v>
      </c>
      <c r="P311" s="266" t="s">
        <v>2190</v>
      </c>
      <c r="Q311" s="137" t="s">
        <v>1285</v>
      </c>
      <c r="R311" s="267">
        <v>21.42</v>
      </c>
    </row>
    <row r="312" spans="1:18" s="247" customFormat="1" ht="25.5">
      <c r="A312" s="241">
        <v>520</v>
      </c>
      <c r="B312" s="255">
        <v>3404</v>
      </c>
      <c r="C312" s="256" t="s">
        <v>2191</v>
      </c>
      <c r="D312" s="256"/>
      <c r="E312" s="257" t="s">
        <v>1279</v>
      </c>
      <c r="F312" s="258" t="s">
        <v>2192</v>
      </c>
      <c r="G312" s="259" t="str">
        <f t="shared" si="30"/>
        <v>фото</v>
      </c>
      <c r="H312" s="137">
        <f t="shared" si="31"/>
      </c>
      <c r="I312" s="270" t="s">
        <v>2193</v>
      </c>
      <c r="J312" s="137" t="s">
        <v>2065</v>
      </c>
      <c r="K312" s="269" t="s">
        <v>1283</v>
      </c>
      <c r="L312" s="262">
        <v>10</v>
      </c>
      <c r="M312" s="263">
        <v>145</v>
      </c>
      <c r="N312" s="264"/>
      <c r="O312" s="265">
        <f t="shared" si="32"/>
        <v>0</v>
      </c>
      <c r="P312" s="266">
        <v>4607109950371</v>
      </c>
      <c r="Q312" s="137"/>
      <c r="R312" s="267">
        <v>14.5</v>
      </c>
    </row>
    <row r="313" spans="1:18" s="247" customFormat="1" ht="15.75">
      <c r="A313" s="241">
        <v>521</v>
      </c>
      <c r="B313" s="255">
        <v>904</v>
      </c>
      <c r="C313" s="256" t="s">
        <v>2194</v>
      </c>
      <c r="D313" s="256"/>
      <c r="E313" s="257" t="s">
        <v>1279</v>
      </c>
      <c r="F313" s="258" t="s">
        <v>2195</v>
      </c>
      <c r="G313" s="259" t="str">
        <f t="shared" si="30"/>
        <v>фото</v>
      </c>
      <c r="H313" s="137">
        <f t="shared" si="31"/>
      </c>
      <c r="I313" s="260" t="s">
        <v>2196</v>
      </c>
      <c r="J313" s="137" t="s">
        <v>1315</v>
      </c>
      <c r="K313" s="269" t="s">
        <v>1294</v>
      </c>
      <c r="L313" s="262">
        <v>7</v>
      </c>
      <c r="M313" s="263">
        <v>121</v>
      </c>
      <c r="N313" s="264"/>
      <c r="O313" s="265">
        <f t="shared" si="32"/>
        <v>0</v>
      </c>
      <c r="P313" s="266" t="s">
        <v>2197</v>
      </c>
      <c r="Q313" s="137" t="s">
        <v>1285</v>
      </c>
      <c r="R313" s="267">
        <v>17.285714285714285</v>
      </c>
    </row>
    <row r="314" spans="1:18" s="247" customFormat="1" ht="15.75">
      <c r="A314" s="241">
        <v>524</v>
      </c>
      <c r="B314" s="255">
        <v>2692</v>
      </c>
      <c r="C314" s="256" t="s">
        <v>2198</v>
      </c>
      <c r="D314" s="256"/>
      <c r="E314" s="273" t="s">
        <v>1279</v>
      </c>
      <c r="F314" s="258" t="s">
        <v>2199</v>
      </c>
      <c r="G314" s="259" t="str">
        <f t="shared" si="30"/>
        <v>фото</v>
      </c>
      <c r="H314" s="137">
        <f t="shared" si="31"/>
      </c>
      <c r="I314" s="260" t="s">
        <v>2200</v>
      </c>
      <c r="J314" s="137" t="s">
        <v>1293</v>
      </c>
      <c r="K314" s="261" t="s">
        <v>1294</v>
      </c>
      <c r="L314" s="271">
        <v>10</v>
      </c>
      <c r="M314" s="263">
        <v>109.7</v>
      </c>
      <c r="N314" s="264"/>
      <c r="O314" s="265">
        <f t="shared" si="32"/>
        <v>0</v>
      </c>
      <c r="P314" s="266">
        <v>4607109963258</v>
      </c>
      <c r="Q314" s="137"/>
      <c r="R314" s="267">
        <v>10.97</v>
      </c>
    </row>
    <row r="315" spans="1:18" s="247" customFormat="1" ht="51">
      <c r="A315" s="241">
        <v>527</v>
      </c>
      <c r="B315" s="255">
        <v>7592</v>
      </c>
      <c r="C315" s="272" t="s">
        <v>2201</v>
      </c>
      <c r="D315" s="272" t="s">
        <v>2202</v>
      </c>
      <c r="E315" s="273" t="s">
        <v>1279</v>
      </c>
      <c r="F315" s="274" t="s">
        <v>2203</v>
      </c>
      <c r="G315" s="259" t="str">
        <f t="shared" si="30"/>
        <v>фото</v>
      </c>
      <c r="H315" s="137" t="str">
        <f t="shared" si="31"/>
        <v>фото2</v>
      </c>
      <c r="I315" s="260" t="s">
        <v>2204</v>
      </c>
      <c r="J315" s="275" t="s">
        <v>1282</v>
      </c>
      <c r="K315" s="269" t="s">
        <v>1283</v>
      </c>
      <c r="L315" s="271">
        <v>7</v>
      </c>
      <c r="M315" s="263">
        <v>169.5</v>
      </c>
      <c r="N315" s="264"/>
      <c r="O315" s="265">
        <f t="shared" si="32"/>
        <v>0</v>
      </c>
      <c r="P315" s="266">
        <v>4607109939000</v>
      </c>
      <c r="Q315" s="137" t="s">
        <v>80</v>
      </c>
      <c r="R315" s="267">
        <v>24.214285714285715</v>
      </c>
    </row>
    <row r="316" spans="1:18" s="247" customFormat="1" ht="15.75">
      <c r="A316" s="241">
        <v>528</v>
      </c>
      <c r="B316" s="255">
        <v>1428</v>
      </c>
      <c r="C316" s="256" t="s">
        <v>2205</v>
      </c>
      <c r="D316" s="256"/>
      <c r="E316" s="273" t="s">
        <v>1279</v>
      </c>
      <c r="F316" s="258" t="s">
        <v>2206</v>
      </c>
      <c r="G316" s="259" t="str">
        <f t="shared" si="30"/>
        <v>фото</v>
      </c>
      <c r="H316" s="137">
        <f t="shared" si="31"/>
      </c>
      <c r="I316" s="260" t="s">
        <v>2207</v>
      </c>
      <c r="J316" s="137" t="s">
        <v>1315</v>
      </c>
      <c r="K316" s="261" t="s">
        <v>1294</v>
      </c>
      <c r="L316" s="271">
        <v>10</v>
      </c>
      <c r="M316" s="263">
        <v>103.4</v>
      </c>
      <c r="N316" s="264"/>
      <c r="O316" s="265">
        <f t="shared" si="32"/>
        <v>0</v>
      </c>
      <c r="P316" s="266">
        <v>4607109963296</v>
      </c>
      <c r="Q316" s="137"/>
      <c r="R316" s="267">
        <v>10.34</v>
      </c>
    </row>
    <row r="317" spans="1:18" s="247" customFormat="1" ht="15.75">
      <c r="A317" s="241">
        <v>530</v>
      </c>
      <c r="B317" s="255">
        <v>2661</v>
      </c>
      <c r="C317" s="256" t="s">
        <v>2208</v>
      </c>
      <c r="D317" s="256"/>
      <c r="E317" s="257" t="s">
        <v>1279</v>
      </c>
      <c r="F317" s="258" t="s">
        <v>2209</v>
      </c>
      <c r="G317" s="259" t="str">
        <f t="shared" si="30"/>
        <v>фото</v>
      </c>
      <c r="H317" s="137">
        <f t="shared" si="31"/>
      </c>
      <c r="I317" s="260" t="s">
        <v>2210</v>
      </c>
      <c r="J317" s="137" t="s">
        <v>1293</v>
      </c>
      <c r="K317" s="269" t="s">
        <v>1294</v>
      </c>
      <c r="L317" s="262">
        <v>10</v>
      </c>
      <c r="M317" s="263">
        <v>103.4</v>
      </c>
      <c r="N317" s="264"/>
      <c r="O317" s="265">
        <f t="shared" si="32"/>
        <v>0</v>
      </c>
      <c r="P317" s="266" t="s">
        <v>2211</v>
      </c>
      <c r="Q317" s="137" t="s">
        <v>1285</v>
      </c>
      <c r="R317" s="267">
        <v>10.34</v>
      </c>
    </row>
    <row r="318" spans="1:18" s="247" customFormat="1" ht="15.75">
      <c r="A318" s="241">
        <v>532</v>
      </c>
      <c r="B318" s="255">
        <v>3429</v>
      </c>
      <c r="C318" s="256" t="s">
        <v>2212</v>
      </c>
      <c r="D318" s="256"/>
      <c r="E318" s="257" t="s">
        <v>1279</v>
      </c>
      <c r="F318" s="258" t="s">
        <v>2213</v>
      </c>
      <c r="G318" s="259" t="str">
        <f aca="true" t="shared" si="33" ref="G318:G341">HYPERLINK("http://www.gardenbulbs.ru/images/summer_CL/Tulip/"&amp;C318&amp;".jpg","фото")</f>
        <v>фото</v>
      </c>
      <c r="H318" s="137">
        <f aca="true" t="shared" si="34" ref="H318:H341">IF(D318&gt;0,HYPERLINK("http://www.gardenbulbs.ru/images/summer_CL/Tulip/"&amp;D318&amp;".jpg","фото2"),"")</f>
      </c>
      <c r="I318" s="260" t="s">
        <v>2214</v>
      </c>
      <c r="J318" s="137" t="s">
        <v>1315</v>
      </c>
      <c r="K318" s="269" t="s">
        <v>1294</v>
      </c>
      <c r="L318" s="262">
        <v>10</v>
      </c>
      <c r="M318" s="263">
        <v>98.4</v>
      </c>
      <c r="N318" s="264"/>
      <c r="O318" s="265">
        <f aca="true" t="shared" si="35" ref="O318:O349">IF(ISERROR(M318*N318),0,M318*N318)</f>
        <v>0</v>
      </c>
      <c r="P318" s="266">
        <v>4607109950319</v>
      </c>
      <c r="Q318" s="137"/>
      <c r="R318" s="267">
        <v>9.84</v>
      </c>
    </row>
    <row r="319" spans="1:18" s="247" customFormat="1" ht="15.75">
      <c r="A319" s="241">
        <v>533</v>
      </c>
      <c r="B319" s="255">
        <v>3432</v>
      </c>
      <c r="C319" s="256" t="s">
        <v>2215</v>
      </c>
      <c r="D319" s="256"/>
      <c r="E319" s="257" t="s">
        <v>1279</v>
      </c>
      <c r="F319" s="258" t="s">
        <v>2216</v>
      </c>
      <c r="G319" s="259" t="str">
        <f t="shared" si="33"/>
        <v>фото</v>
      </c>
      <c r="H319" s="137">
        <f t="shared" si="34"/>
      </c>
      <c r="I319" s="260" t="s">
        <v>1483</v>
      </c>
      <c r="J319" s="137" t="s">
        <v>1315</v>
      </c>
      <c r="K319" s="269" t="s">
        <v>1294</v>
      </c>
      <c r="L319" s="262">
        <v>10</v>
      </c>
      <c r="M319" s="263">
        <v>109.7</v>
      </c>
      <c r="N319" s="264"/>
      <c r="O319" s="265">
        <f t="shared" si="35"/>
        <v>0</v>
      </c>
      <c r="P319" s="266">
        <v>4607109950302</v>
      </c>
      <c r="Q319" s="137"/>
      <c r="R319" s="267">
        <v>10.97</v>
      </c>
    </row>
    <row r="320" spans="1:18" s="247" customFormat="1" ht="22.5">
      <c r="A320" s="241">
        <v>534</v>
      </c>
      <c r="B320" s="255">
        <v>7594</v>
      </c>
      <c r="C320" s="256" t="s">
        <v>2217</v>
      </c>
      <c r="D320" s="256" t="s">
        <v>2218</v>
      </c>
      <c r="E320" s="257" t="s">
        <v>1279</v>
      </c>
      <c r="F320" s="258" t="s">
        <v>2219</v>
      </c>
      <c r="G320" s="259" t="str">
        <f t="shared" si="33"/>
        <v>фото</v>
      </c>
      <c r="H320" s="137" t="str">
        <f t="shared" si="34"/>
        <v>фото2</v>
      </c>
      <c r="I320" s="260" t="s">
        <v>2220</v>
      </c>
      <c r="J320" s="137" t="s">
        <v>1282</v>
      </c>
      <c r="K320" s="269" t="s">
        <v>1294</v>
      </c>
      <c r="L320" s="262">
        <v>10</v>
      </c>
      <c r="M320" s="263">
        <v>104.7</v>
      </c>
      <c r="N320" s="264"/>
      <c r="O320" s="265">
        <f t="shared" si="35"/>
        <v>0</v>
      </c>
      <c r="P320" s="266">
        <v>4607109938980</v>
      </c>
      <c r="Q320" s="137" t="s">
        <v>80</v>
      </c>
      <c r="R320" s="267">
        <v>10.47</v>
      </c>
    </row>
    <row r="321" spans="1:18" s="247" customFormat="1" ht="15.75">
      <c r="A321" s="241">
        <v>536</v>
      </c>
      <c r="B321" s="255">
        <v>3435</v>
      </c>
      <c r="C321" s="256" t="s">
        <v>2221</v>
      </c>
      <c r="D321" s="256"/>
      <c r="E321" s="257" t="s">
        <v>1279</v>
      </c>
      <c r="F321" s="258" t="s">
        <v>2222</v>
      </c>
      <c r="G321" s="259" t="str">
        <f t="shared" si="33"/>
        <v>фото</v>
      </c>
      <c r="H321" s="137">
        <f t="shared" si="34"/>
      </c>
      <c r="I321" s="260" t="s">
        <v>2223</v>
      </c>
      <c r="J321" s="137" t="s">
        <v>1293</v>
      </c>
      <c r="K321" s="269" t="s">
        <v>1294</v>
      </c>
      <c r="L321" s="262">
        <v>10</v>
      </c>
      <c r="M321" s="263">
        <v>145</v>
      </c>
      <c r="N321" s="264"/>
      <c r="O321" s="265">
        <f t="shared" si="35"/>
        <v>0</v>
      </c>
      <c r="P321" s="266">
        <v>4607109950289</v>
      </c>
      <c r="Q321" s="137"/>
      <c r="R321" s="267">
        <v>14.5</v>
      </c>
    </row>
    <row r="322" spans="1:18" s="247" customFormat="1" ht="25.5">
      <c r="A322" s="241">
        <v>535</v>
      </c>
      <c r="B322" s="255">
        <v>3436</v>
      </c>
      <c r="C322" s="256" t="s">
        <v>2224</v>
      </c>
      <c r="D322" s="256"/>
      <c r="E322" s="257" t="s">
        <v>1279</v>
      </c>
      <c r="F322" s="258" t="s">
        <v>2225</v>
      </c>
      <c r="G322" s="259" t="str">
        <f t="shared" si="33"/>
        <v>фото</v>
      </c>
      <c r="H322" s="137">
        <f t="shared" si="34"/>
      </c>
      <c r="I322" s="260" t="s">
        <v>2226</v>
      </c>
      <c r="J322" s="137" t="s">
        <v>1293</v>
      </c>
      <c r="K322" s="269" t="s">
        <v>1294</v>
      </c>
      <c r="L322" s="262">
        <v>10</v>
      </c>
      <c r="M322" s="263">
        <v>157.5</v>
      </c>
      <c r="N322" s="264"/>
      <c r="O322" s="265">
        <f t="shared" si="35"/>
        <v>0</v>
      </c>
      <c r="P322" s="266">
        <v>4607109950296</v>
      </c>
      <c r="Q322" s="137"/>
      <c r="R322" s="267">
        <v>15.75</v>
      </c>
    </row>
    <row r="323" spans="1:18" s="247" customFormat="1" ht="22.5">
      <c r="A323" s="241">
        <v>537</v>
      </c>
      <c r="B323" s="255">
        <v>6839</v>
      </c>
      <c r="C323" s="256" t="s">
        <v>2227</v>
      </c>
      <c r="D323" s="256" t="s">
        <v>2228</v>
      </c>
      <c r="E323" s="257" t="s">
        <v>1279</v>
      </c>
      <c r="F323" s="258" t="s">
        <v>2229</v>
      </c>
      <c r="G323" s="259" t="str">
        <f t="shared" si="33"/>
        <v>фото</v>
      </c>
      <c r="H323" s="137" t="str">
        <f t="shared" si="34"/>
        <v>фото2</v>
      </c>
      <c r="I323" s="260" t="s">
        <v>2230</v>
      </c>
      <c r="J323" s="137" t="s">
        <v>1315</v>
      </c>
      <c r="K323" s="269" t="s">
        <v>1294</v>
      </c>
      <c r="L323" s="262">
        <v>10</v>
      </c>
      <c r="M323" s="263">
        <v>138.7</v>
      </c>
      <c r="N323" s="264"/>
      <c r="O323" s="265">
        <f t="shared" si="35"/>
        <v>0</v>
      </c>
      <c r="P323" s="266">
        <v>4607109943557</v>
      </c>
      <c r="Q323" s="137" t="s">
        <v>111</v>
      </c>
      <c r="R323" s="267">
        <v>13.87</v>
      </c>
    </row>
    <row r="324" spans="1:18" s="247" customFormat="1" ht="25.5">
      <c r="A324" s="241">
        <v>541</v>
      </c>
      <c r="B324" s="255">
        <v>2694</v>
      </c>
      <c r="C324" s="256" t="s">
        <v>2231</v>
      </c>
      <c r="D324" s="256"/>
      <c r="E324" s="257" t="s">
        <v>1279</v>
      </c>
      <c r="F324" s="258" t="s">
        <v>2232</v>
      </c>
      <c r="G324" s="259" t="str">
        <f t="shared" si="33"/>
        <v>фото</v>
      </c>
      <c r="H324" s="137">
        <f t="shared" si="34"/>
      </c>
      <c r="I324" s="260" t="s">
        <v>2233</v>
      </c>
      <c r="J324" s="137" t="s">
        <v>1315</v>
      </c>
      <c r="K324" s="269" t="s">
        <v>1294</v>
      </c>
      <c r="L324" s="262">
        <v>10</v>
      </c>
      <c r="M324" s="263">
        <v>113.5</v>
      </c>
      <c r="N324" s="264"/>
      <c r="O324" s="265">
        <f t="shared" si="35"/>
        <v>0</v>
      </c>
      <c r="P324" s="266">
        <v>4607109963449</v>
      </c>
      <c r="Q324" s="137"/>
      <c r="R324" s="267">
        <v>11.35</v>
      </c>
    </row>
    <row r="325" spans="1:18" s="247" customFormat="1" ht="15.75">
      <c r="A325" s="241">
        <v>539</v>
      </c>
      <c r="B325" s="255">
        <v>1422</v>
      </c>
      <c r="C325" s="256" t="s">
        <v>2234</v>
      </c>
      <c r="D325" s="256"/>
      <c r="E325" s="257" t="s">
        <v>1279</v>
      </c>
      <c r="F325" s="258" t="s">
        <v>2235</v>
      </c>
      <c r="G325" s="259" t="str">
        <f t="shared" si="33"/>
        <v>фото</v>
      </c>
      <c r="H325" s="137">
        <f t="shared" si="34"/>
      </c>
      <c r="I325" s="260" t="s">
        <v>2236</v>
      </c>
      <c r="J325" s="137" t="s">
        <v>1315</v>
      </c>
      <c r="K325" s="269" t="s">
        <v>1294</v>
      </c>
      <c r="L325" s="262">
        <v>10</v>
      </c>
      <c r="M325" s="263">
        <v>94.6</v>
      </c>
      <c r="N325" s="264"/>
      <c r="O325" s="265">
        <f t="shared" si="35"/>
        <v>0</v>
      </c>
      <c r="P325" s="266">
        <v>4607109950265</v>
      </c>
      <c r="Q325" s="137"/>
      <c r="R325" s="267">
        <v>9.459999999999999</v>
      </c>
    </row>
    <row r="326" spans="1:18" s="247" customFormat="1" ht="25.5">
      <c r="A326" s="241">
        <v>542</v>
      </c>
      <c r="B326" s="255">
        <v>885</v>
      </c>
      <c r="C326" s="256" t="s">
        <v>2237</v>
      </c>
      <c r="D326" s="256"/>
      <c r="E326" s="257" t="s">
        <v>1279</v>
      </c>
      <c r="F326" s="258" t="s">
        <v>2238</v>
      </c>
      <c r="G326" s="259" t="str">
        <f t="shared" si="33"/>
        <v>фото</v>
      </c>
      <c r="H326" s="137">
        <f t="shared" si="34"/>
      </c>
      <c r="I326" s="260" t="s">
        <v>2239</v>
      </c>
      <c r="J326" s="137" t="s">
        <v>1315</v>
      </c>
      <c r="K326" s="269" t="s">
        <v>1294</v>
      </c>
      <c r="L326" s="262">
        <v>10</v>
      </c>
      <c r="M326" s="263">
        <v>119.8</v>
      </c>
      <c r="N326" s="264"/>
      <c r="O326" s="265">
        <f t="shared" si="35"/>
        <v>0</v>
      </c>
      <c r="P326" s="266">
        <v>4607109963357</v>
      </c>
      <c r="Q326" s="137"/>
      <c r="R326" s="267">
        <v>11.98</v>
      </c>
    </row>
    <row r="327" spans="1:18" s="247" customFormat="1" ht="25.5">
      <c r="A327" s="241">
        <v>546</v>
      </c>
      <c r="B327" s="255">
        <v>1387</v>
      </c>
      <c r="C327" s="256" t="s">
        <v>2240</v>
      </c>
      <c r="D327" s="256"/>
      <c r="E327" s="257" t="s">
        <v>1279</v>
      </c>
      <c r="F327" s="258" t="s">
        <v>2241</v>
      </c>
      <c r="G327" s="259" t="str">
        <f t="shared" si="33"/>
        <v>фото</v>
      </c>
      <c r="H327" s="137">
        <f t="shared" si="34"/>
      </c>
      <c r="I327" s="260" t="s">
        <v>2242</v>
      </c>
      <c r="J327" s="137" t="s">
        <v>1315</v>
      </c>
      <c r="K327" s="269" t="s">
        <v>1294</v>
      </c>
      <c r="L327" s="262">
        <v>10</v>
      </c>
      <c r="M327" s="263">
        <v>113.5</v>
      </c>
      <c r="N327" s="264"/>
      <c r="O327" s="265">
        <f t="shared" si="35"/>
        <v>0</v>
      </c>
      <c r="P327" s="266">
        <v>4607109950258</v>
      </c>
      <c r="Q327" s="137"/>
      <c r="R327" s="267">
        <v>11.35</v>
      </c>
    </row>
    <row r="328" spans="1:18" ht="15.75">
      <c r="A328" s="241">
        <v>489</v>
      </c>
      <c r="B328" s="255">
        <v>3459</v>
      </c>
      <c r="C328" s="256" t="s">
        <v>2243</v>
      </c>
      <c r="D328" s="256"/>
      <c r="E328" s="257" t="s">
        <v>1279</v>
      </c>
      <c r="F328" s="258" t="s">
        <v>2244</v>
      </c>
      <c r="G328" s="259" t="str">
        <f t="shared" si="33"/>
        <v>фото</v>
      </c>
      <c r="H328" s="137">
        <f t="shared" si="34"/>
      </c>
      <c r="I328" s="260" t="s">
        <v>2245</v>
      </c>
      <c r="J328" s="137" t="s">
        <v>1315</v>
      </c>
      <c r="K328" s="269" t="s">
        <v>1294</v>
      </c>
      <c r="L328" s="262">
        <v>10</v>
      </c>
      <c r="M328" s="263">
        <v>100.9</v>
      </c>
      <c r="N328" s="264"/>
      <c r="O328" s="265">
        <f t="shared" si="35"/>
        <v>0</v>
      </c>
      <c r="P328" s="266">
        <v>4607109950494</v>
      </c>
      <c r="Q328" s="137"/>
      <c r="R328" s="267">
        <v>10.09</v>
      </c>
    </row>
    <row r="329" spans="1:18" s="247" customFormat="1" ht="22.5">
      <c r="A329" s="241">
        <v>490</v>
      </c>
      <c r="B329" s="255">
        <v>6813</v>
      </c>
      <c r="C329" s="256" t="s">
        <v>2246</v>
      </c>
      <c r="D329" s="256" t="s">
        <v>2247</v>
      </c>
      <c r="E329" s="273" t="s">
        <v>1279</v>
      </c>
      <c r="F329" s="258" t="s">
        <v>2248</v>
      </c>
      <c r="G329" s="259" t="str">
        <f t="shared" si="33"/>
        <v>фото</v>
      </c>
      <c r="H329" s="137" t="str">
        <f t="shared" si="34"/>
        <v>фото2</v>
      </c>
      <c r="I329" s="260" t="s">
        <v>2249</v>
      </c>
      <c r="J329" s="137" t="s">
        <v>1293</v>
      </c>
      <c r="K329" s="261" t="s">
        <v>1294</v>
      </c>
      <c r="L329" s="271">
        <v>10</v>
      </c>
      <c r="M329" s="263">
        <v>119.8</v>
      </c>
      <c r="N329" s="264"/>
      <c r="O329" s="265">
        <f t="shared" si="35"/>
        <v>0</v>
      </c>
      <c r="P329" s="266">
        <v>4607109943298</v>
      </c>
      <c r="Q329" s="137" t="s">
        <v>111</v>
      </c>
      <c r="R329" s="267">
        <v>11.98</v>
      </c>
    </row>
    <row r="330" spans="1:18" ht="25.5">
      <c r="A330" s="241">
        <v>491</v>
      </c>
      <c r="B330" s="255">
        <v>3465</v>
      </c>
      <c r="C330" s="256" t="s">
        <v>2250</v>
      </c>
      <c r="D330" s="256"/>
      <c r="E330" s="257" t="s">
        <v>1279</v>
      </c>
      <c r="F330" s="258" t="s">
        <v>2251</v>
      </c>
      <c r="G330" s="259" t="str">
        <f t="shared" si="33"/>
        <v>фото</v>
      </c>
      <c r="H330" s="137">
        <f t="shared" si="34"/>
      </c>
      <c r="I330" s="260" t="s">
        <v>2252</v>
      </c>
      <c r="J330" s="137" t="s">
        <v>1315</v>
      </c>
      <c r="K330" s="269" t="s">
        <v>1294</v>
      </c>
      <c r="L330" s="262">
        <v>10</v>
      </c>
      <c r="M330" s="263">
        <v>113.5</v>
      </c>
      <c r="N330" s="264"/>
      <c r="O330" s="265">
        <f t="shared" si="35"/>
        <v>0</v>
      </c>
      <c r="P330" s="266">
        <v>4607109950487</v>
      </c>
      <c r="Q330" s="137"/>
      <c r="R330" s="267">
        <v>11.35</v>
      </c>
    </row>
    <row r="331" spans="1:18" s="247" customFormat="1" ht="25.5">
      <c r="A331" s="241">
        <v>500</v>
      </c>
      <c r="B331" s="255">
        <v>3468</v>
      </c>
      <c r="C331" s="256" t="s">
        <v>2253</v>
      </c>
      <c r="D331" s="256"/>
      <c r="E331" s="257" t="s">
        <v>1279</v>
      </c>
      <c r="F331" s="258" t="s">
        <v>2254</v>
      </c>
      <c r="G331" s="259" t="str">
        <f t="shared" si="33"/>
        <v>фото</v>
      </c>
      <c r="H331" s="137">
        <f t="shared" si="34"/>
      </c>
      <c r="I331" s="260" t="s">
        <v>2255</v>
      </c>
      <c r="J331" s="137" t="s">
        <v>1293</v>
      </c>
      <c r="K331" s="269" t="s">
        <v>1294</v>
      </c>
      <c r="L331" s="262">
        <v>10</v>
      </c>
      <c r="M331" s="263">
        <v>126.1</v>
      </c>
      <c r="N331" s="264"/>
      <c r="O331" s="265">
        <f t="shared" si="35"/>
        <v>0</v>
      </c>
      <c r="P331" s="266">
        <v>4607109950470</v>
      </c>
      <c r="Q331" s="137"/>
      <c r="R331" s="267">
        <v>12.61</v>
      </c>
    </row>
    <row r="332" spans="1:18" s="247" customFormat="1" ht="15.75">
      <c r="A332" s="241">
        <v>501</v>
      </c>
      <c r="B332" s="255">
        <v>2700</v>
      </c>
      <c r="C332" s="256" t="s">
        <v>2256</v>
      </c>
      <c r="D332" s="256"/>
      <c r="E332" s="257" t="s">
        <v>1279</v>
      </c>
      <c r="F332" s="258" t="s">
        <v>2257</v>
      </c>
      <c r="G332" s="259" t="str">
        <f t="shared" si="33"/>
        <v>фото</v>
      </c>
      <c r="H332" s="137">
        <f t="shared" si="34"/>
      </c>
      <c r="I332" s="260" t="s">
        <v>2258</v>
      </c>
      <c r="J332" s="137" t="s">
        <v>1293</v>
      </c>
      <c r="K332" s="269" t="s">
        <v>1294</v>
      </c>
      <c r="L332" s="262">
        <v>10</v>
      </c>
      <c r="M332" s="263">
        <v>122.3</v>
      </c>
      <c r="N332" s="264"/>
      <c r="O332" s="265">
        <f t="shared" si="35"/>
        <v>0</v>
      </c>
      <c r="P332" s="266">
        <v>4607109956748</v>
      </c>
      <c r="Q332" s="137"/>
      <c r="R332" s="267">
        <v>12.23</v>
      </c>
    </row>
    <row r="333" spans="1:18" s="247" customFormat="1" ht="38.25">
      <c r="A333" s="241">
        <v>502</v>
      </c>
      <c r="B333" s="255">
        <v>1425</v>
      </c>
      <c r="C333" s="256" t="s">
        <v>2259</v>
      </c>
      <c r="D333" s="256"/>
      <c r="E333" s="257" t="s">
        <v>1279</v>
      </c>
      <c r="F333" s="258" t="s">
        <v>2260</v>
      </c>
      <c r="G333" s="259" t="str">
        <f t="shared" si="33"/>
        <v>фото</v>
      </c>
      <c r="H333" s="137">
        <f t="shared" si="34"/>
      </c>
      <c r="I333" s="270" t="s">
        <v>2261</v>
      </c>
      <c r="J333" s="137" t="s">
        <v>1315</v>
      </c>
      <c r="K333" s="269" t="s">
        <v>1294</v>
      </c>
      <c r="L333" s="262">
        <v>10</v>
      </c>
      <c r="M333" s="263">
        <v>129.9</v>
      </c>
      <c r="N333" s="264"/>
      <c r="O333" s="265">
        <f t="shared" si="35"/>
        <v>0</v>
      </c>
      <c r="P333" s="266">
        <v>4607109963128</v>
      </c>
      <c r="Q333" s="137"/>
      <c r="R333" s="267">
        <v>12.99</v>
      </c>
    </row>
    <row r="334" spans="1:18" s="247" customFormat="1" ht="15.75">
      <c r="A334" s="241">
        <v>504</v>
      </c>
      <c r="B334" s="255">
        <v>2505</v>
      </c>
      <c r="C334" s="256" t="s">
        <v>2262</v>
      </c>
      <c r="D334" s="256"/>
      <c r="E334" s="257" t="s">
        <v>1279</v>
      </c>
      <c r="F334" s="258" t="s">
        <v>2263</v>
      </c>
      <c r="G334" s="259" t="str">
        <f t="shared" si="33"/>
        <v>фото</v>
      </c>
      <c r="H334" s="137">
        <f t="shared" si="34"/>
      </c>
      <c r="I334" s="260" t="s">
        <v>2264</v>
      </c>
      <c r="J334" s="137" t="s">
        <v>1315</v>
      </c>
      <c r="K334" s="269" t="s">
        <v>1294</v>
      </c>
      <c r="L334" s="262">
        <v>10</v>
      </c>
      <c r="M334" s="263">
        <v>126.1</v>
      </c>
      <c r="N334" s="264"/>
      <c r="O334" s="265">
        <f t="shared" si="35"/>
        <v>0</v>
      </c>
      <c r="P334" s="266">
        <v>4607109967003</v>
      </c>
      <c r="Q334" s="137"/>
      <c r="R334" s="267">
        <v>12.61</v>
      </c>
    </row>
    <row r="335" spans="1:18" s="247" customFormat="1" ht="25.5">
      <c r="A335" s="241">
        <v>498</v>
      </c>
      <c r="B335" s="255">
        <v>1424</v>
      </c>
      <c r="C335" s="256" t="s">
        <v>2265</v>
      </c>
      <c r="D335" s="256"/>
      <c r="E335" s="257" t="s">
        <v>1279</v>
      </c>
      <c r="F335" s="258" t="s">
        <v>2266</v>
      </c>
      <c r="G335" s="259" t="str">
        <f t="shared" si="33"/>
        <v>фото</v>
      </c>
      <c r="H335" s="137">
        <f t="shared" si="34"/>
      </c>
      <c r="I335" s="260" t="s">
        <v>2267</v>
      </c>
      <c r="J335" s="137" t="s">
        <v>1315</v>
      </c>
      <c r="K335" s="269" t="s">
        <v>1294</v>
      </c>
      <c r="L335" s="262">
        <v>10</v>
      </c>
      <c r="M335" s="263">
        <v>90.8</v>
      </c>
      <c r="N335" s="264"/>
      <c r="O335" s="265">
        <f t="shared" si="35"/>
        <v>0</v>
      </c>
      <c r="P335" s="266">
        <v>4607109963111</v>
      </c>
      <c r="Q335" s="137"/>
      <c r="R335" s="267">
        <v>9.08</v>
      </c>
    </row>
    <row r="336" spans="1:18" s="247" customFormat="1" ht="51">
      <c r="A336" s="241">
        <v>499</v>
      </c>
      <c r="B336" s="255">
        <v>7590</v>
      </c>
      <c r="C336" s="256" t="s">
        <v>2268</v>
      </c>
      <c r="D336" s="256"/>
      <c r="E336" s="257" t="s">
        <v>1279</v>
      </c>
      <c r="F336" s="258" t="s">
        <v>2269</v>
      </c>
      <c r="G336" s="259" t="str">
        <f t="shared" si="33"/>
        <v>фото</v>
      </c>
      <c r="H336" s="137">
        <f t="shared" si="34"/>
      </c>
      <c r="I336" s="260" t="s">
        <v>2270</v>
      </c>
      <c r="J336" s="137" t="s">
        <v>1293</v>
      </c>
      <c r="K336" s="269" t="s">
        <v>1294</v>
      </c>
      <c r="L336" s="262">
        <v>10</v>
      </c>
      <c r="M336" s="263">
        <v>170.1</v>
      </c>
      <c r="N336" s="264"/>
      <c r="O336" s="265">
        <f t="shared" si="35"/>
        <v>0</v>
      </c>
      <c r="P336" s="266">
        <v>4607109939024</v>
      </c>
      <c r="Q336" s="137" t="s">
        <v>80</v>
      </c>
      <c r="R336" s="267">
        <v>17.009999999999998</v>
      </c>
    </row>
    <row r="337" spans="1:18" s="247" customFormat="1" ht="51">
      <c r="A337" s="241">
        <v>543</v>
      </c>
      <c r="B337" s="255">
        <v>1431</v>
      </c>
      <c r="C337" s="256" t="s">
        <v>2271</v>
      </c>
      <c r="D337" s="256"/>
      <c r="E337" s="257" t="s">
        <v>1279</v>
      </c>
      <c r="F337" s="258" t="s">
        <v>2272</v>
      </c>
      <c r="G337" s="259" t="str">
        <f t="shared" si="33"/>
        <v>фото</v>
      </c>
      <c r="H337" s="137">
        <f t="shared" si="34"/>
      </c>
      <c r="I337" s="270" t="s">
        <v>2273</v>
      </c>
      <c r="J337" s="137" t="s">
        <v>1315</v>
      </c>
      <c r="K337" s="269" t="s">
        <v>1294</v>
      </c>
      <c r="L337" s="262">
        <v>10</v>
      </c>
      <c r="M337" s="263">
        <v>109.7</v>
      </c>
      <c r="N337" s="264"/>
      <c r="O337" s="265">
        <f t="shared" si="35"/>
        <v>0</v>
      </c>
      <c r="P337" s="266">
        <v>4607109963364</v>
      </c>
      <c r="Q337" s="137"/>
      <c r="R337" s="267">
        <v>10.97</v>
      </c>
    </row>
    <row r="338" spans="1:18" s="247" customFormat="1" ht="51">
      <c r="A338" s="241">
        <v>544</v>
      </c>
      <c r="B338" s="255">
        <v>2508</v>
      </c>
      <c r="C338" s="256" t="s">
        <v>2274</v>
      </c>
      <c r="D338" s="256"/>
      <c r="E338" s="257" t="s">
        <v>1279</v>
      </c>
      <c r="F338" s="258" t="s">
        <v>2275</v>
      </c>
      <c r="G338" s="259" t="str">
        <f t="shared" si="33"/>
        <v>фото</v>
      </c>
      <c r="H338" s="137">
        <f t="shared" si="34"/>
      </c>
      <c r="I338" s="270" t="s">
        <v>2276</v>
      </c>
      <c r="J338" s="137" t="s">
        <v>1315</v>
      </c>
      <c r="K338" s="269" t="s">
        <v>1294</v>
      </c>
      <c r="L338" s="262">
        <v>10</v>
      </c>
      <c r="M338" s="263">
        <v>132.4</v>
      </c>
      <c r="N338" s="264"/>
      <c r="O338" s="265">
        <f t="shared" si="35"/>
        <v>0</v>
      </c>
      <c r="P338" s="266">
        <v>4607109967027</v>
      </c>
      <c r="Q338" s="137"/>
      <c r="R338" s="267">
        <v>13.24</v>
      </c>
    </row>
    <row r="339" spans="1:18" s="247" customFormat="1" ht="25.5">
      <c r="A339" s="241">
        <v>545</v>
      </c>
      <c r="B339" s="255">
        <v>920</v>
      </c>
      <c r="C339" s="256" t="s">
        <v>2277</v>
      </c>
      <c r="D339" s="256"/>
      <c r="E339" s="273" t="s">
        <v>1279</v>
      </c>
      <c r="F339" s="258" t="s">
        <v>2278</v>
      </c>
      <c r="G339" s="259" t="str">
        <f t="shared" si="33"/>
        <v>фото</v>
      </c>
      <c r="H339" s="137">
        <f t="shared" si="34"/>
      </c>
      <c r="I339" s="260" t="s">
        <v>2279</v>
      </c>
      <c r="J339" s="137" t="s">
        <v>1315</v>
      </c>
      <c r="K339" s="261" t="s">
        <v>1294</v>
      </c>
      <c r="L339" s="271">
        <v>10</v>
      </c>
      <c r="M339" s="263">
        <v>176.4</v>
      </c>
      <c r="N339" s="264"/>
      <c r="O339" s="265">
        <f t="shared" si="35"/>
        <v>0</v>
      </c>
      <c r="P339" s="266">
        <v>4607109956755</v>
      </c>
      <c r="Q339" s="137"/>
      <c r="R339" s="267">
        <v>17.64</v>
      </c>
    </row>
    <row r="340" spans="1:18" s="247" customFormat="1" ht="15.75">
      <c r="A340" s="241">
        <v>488</v>
      </c>
      <c r="B340" s="255">
        <v>3477</v>
      </c>
      <c r="C340" s="256" t="s">
        <v>2280</v>
      </c>
      <c r="D340" s="256"/>
      <c r="E340" s="257" t="s">
        <v>1279</v>
      </c>
      <c r="F340" s="258" t="s">
        <v>2281</v>
      </c>
      <c r="G340" s="259" t="str">
        <f t="shared" si="33"/>
        <v>фото</v>
      </c>
      <c r="H340" s="137">
        <f t="shared" si="34"/>
      </c>
      <c r="I340" s="260" t="s">
        <v>2282</v>
      </c>
      <c r="J340" s="137" t="s">
        <v>1293</v>
      </c>
      <c r="K340" s="269" t="s">
        <v>1294</v>
      </c>
      <c r="L340" s="262">
        <v>10</v>
      </c>
      <c r="M340" s="263">
        <v>132.4</v>
      </c>
      <c r="N340" s="264"/>
      <c r="O340" s="265">
        <f t="shared" si="35"/>
        <v>0</v>
      </c>
      <c r="P340" s="266">
        <v>4607109950500</v>
      </c>
      <c r="Q340" s="137"/>
      <c r="R340" s="267">
        <v>13.24</v>
      </c>
    </row>
    <row r="341" spans="1:18" s="247" customFormat="1" ht="25.5">
      <c r="A341" s="241">
        <v>507</v>
      </c>
      <c r="B341" s="255">
        <v>2702</v>
      </c>
      <c r="C341" s="256" t="s">
        <v>2283</v>
      </c>
      <c r="D341" s="256"/>
      <c r="E341" s="257" t="s">
        <v>1279</v>
      </c>
      <c r="F341" s="258" t="s">
        <v>2284</v>
      </c>
      <c r="G341" s="259" t="str">
        <f t="shared" si="33"/>
        <v>фото</v>
      </c>
      <c r="H341" s="137">
        <f t="shared" si="34"/>
      </c>
      <c r="I341" s="260" t="s">
        <v>2285</v>
      </c>
      <c r="J341" s="137" t="s">
        <v>1293</v>
      </c>
      <c r="K341" s="269" t="s">
        <v>1294</v>
      </c>
      <c r="L341" s="262">
        <v>10</v>
      </c>
      <c r="M341" s="263">
        <v>97.1</v>
      </c>
      <c r="N341" s="264"/>
      <c r="O341" s="265">
        <f t="shared" si="35"/>
        <v>0</v>
      </c>
      <c r="P341" s="266">
        <v>4607109956779</v>
      </c>
      <c r="Q341" s="137"/>
      <c r="R341" s="267">
        <v>9.709999999999999</v>
      </c>
    </row>
    <row r="342" spans="1:18" s="247" customFormat="1" ht="12.75">
      <c r="A342" s="241">
        <v>553</v>
      </c>
      <c r="B342" s="248"/>
      <c r="C342" s="248"/>
      <c r="D342" s="248"/>
      <c r="E342" s="249" t="s">
        <v>2286</v>
      </c>
      <c r="F342" s="286"/>
      <c r="G342" s="251"/>
      <c r="H342" s="251"/>
      <c r="I342" s="252"/>
      <c r="J342" s="251"/>
      <c r="K342" s="253"/>
      <c r="L342" s="254"/>
      <c r="M342" s="254"/>
      <c r="N342" s="251"/>
      <c r="O342" s="251"/>
      <c r="P342" s="251"/>
      <c r="Q342" s="251"/>
      <c r="R342" s="251"/>
    </row>
    <row r="343" spans="1:18" s="247" customFormat="1" ht="15.75">
      <c r="A343" s="241">
        <v>554</v>
      </c>
      <c r="B343" s="255">
        <v>3311</v>
      </c>
      <c r="C343" s="256" t="s">
        <v>2287</v>
      </c>
      <c r="D343" s="256"/>
      <c r="E343" s="257" t="s">
        <v>1279</v>
      </c>
      <c r="F343" s="258" t="s">
        <v>2288</v>
      </c>
      <c r="G343" s="259" t="str">
        <f aca="true" t="shared" si="36" ref="G343:G354">HYPERLINK("http://www.gardenbulbs.ru/images/summer_CL/Tulip/"&amp;C343&amp;".jpg","фото")</f>
        <v>фото</v>
      </c>
      <c r="H343" s="137">
        <f aca="true" t="shared" si="37" ref="H343:H354">IF(D343&gt;0,HYPERLINK("http://www.gardenbulbs.ru/images/summer_CL/Tulip/"&amp;D343&amp;".jpg","фото2"),"")</f>
      </c>
      <c r="I343" s="260" t="s">
        <v>2289</v>
      </c>
      <c r="J343" s="137" t="s">
        <v>1369</v>
      </c>
      <c r="K343" s="269" t="s">
        <v>1294</v>
      </c>
      <c r="L343" s="262">
        <v>10</v>
      </c>
      <c r="M343" s="263">
        <v>100.9</v>
      </c>
      <c r="N343" s="264"/>
      <c r="O343" s="265">
        <f aca="true" t="shared" si="38" ref="O343:O354">IF(ISERROR(M343*N343),0,M343*N343)</f>
        <v>0</v>
      </c>
      <c r="P343" s="266">
        <v>4607109950210</v>
      </c>
      <c r="Q343" s="137"/>
      <c r="R343" s="267">
        <v>10.09</v>
      </c>
    </row>
    <row r="344" spans="1:18" s="247" customFormat="1" ht="25.5">
      <c r="A344" s="241">
        <v>555</v>
      </c>
      <c r="B344" s="255">
        <v>3322</v>
      </c>
      <c r="C344" s="256" t="s">
        <v>2290</v>
      </c>
      <c r="D344" s="256"/>
      <c r="E344" s="257" t="s">
        <v>1279</v>
      </c>
      <c r="F344" s="258" t="s">
        <v>2291</v>
      </c>
      <c r="G344" s="259" t="str">
        <f t="shared" si="36"/>
        <v>фото</v>
      </c>
      <c r="H344" s="137">
        <f t="shared" si="37"/>
      </c>
      <c r="I344" s="260" t="s">
        <v>2292</v>
      </c>
      <c r="J344" s="137" t="s">
        <v>1369</v>
      </c>
      <c r="K344" s="269" t="s">
        <v>1294</v>
      </c>
      <c r="L344" s="262">
        <v>10</v>
      </c>
      <c r="M344" s="263">
        <v>107.2</v>
      </c>
      <c r="N344" s="264"/>
      <c r="O344" s="265">
        <f t="shared" si="38"/>
        <v>0</v>
      </c>
      <c r="P344" s="266">
        <v>4607109950203</v>
      </c>
      <c r="Q344" s="137"/>
      <c r="R344" s="267">
        <v>10.72</v>
      </c>
    </row>
    <row r="345" spans="1:18" ht="25.5">
      <c r="A345" s="241">
        <v>565</v>
      </c>
      <c r="B345" s="255">
        <v>2944</v>
      </c>
      <c r="C345" s="256" t="s">
        <v>2293</v>
      </c>
      <c r="D345" s="256"/>
      <c r="E345" s="257" t="s">
        <v>1279</v>
      </c>
      <c r="F345" s="258" t="s">
        <v>2294</v>
      </c>
      <c r="G345" s="259" t="str">
        <f t="shared" si="36"/>
        <v>фото</v>
      </c>
      <c r="H345" s="137">
        <f t="shared" si="37"/>
      </c>
      <c r="I345" s="307" t="s">
        <v>2295</v>
      </c>
      <c r="J345" s="137" t="s">
        <v>2296</v>
      </c>
      <c r="K345" s="269" t="s">
        <v>1294</v>
      </c>
      <c r="L345" s="262">
        <v>10</v>
      </c>
      <c r="M345" s="263">
        <v>100.9</v>
      </c>
      <c r="N345" s="264"/>
      <c r="O345" s="265">
        <f t="shared" si="38"/>
        <v>0</v>
      </c>
      <c r="P345" s="266" t="s">
        <v>2297</v>
      </c>
      <c r="Q345" s="137"/>
      <c r="R345" s="267">
        <v>10.09</v>
      </c>
    </row>
    <row r="346" spans="1:18" s="247" customFormat="1" ht="38.25">
      <c r="A346" s="241">
        <v>558</v>
      </c>
      <c r="B346" s="255">
        <v>2402</v>
      </c>
      <c r="C346" s="256" t="s">
        <v>2298</v>
      </c>
      <c r="D346" s="256"/>
      <c r="E346" s="273" t="s">
        <v>1279</v>
      </c>
      <c r="F346" s="258" t="s">
        <v>2299</v>
      </c>
      <c r="G346" s="259" t="str">
        <f t="shared" si="36"/>
        <v>фото</v>
      </c>
      <c r="H346" s="137">
        <f t="shared" si="37"/>
      </c>
      <c r="I346" s="260" t="s">
        <v>2300</v>
      </c>
      <c r="J346" s="137" t="s">
        <v>2301</v>
      </c>
      <c r="K346" s="261" t="s">
        <v>1294</v>
      </c>
      <c r="L346" s="271">
        <v>10</v>
      </c>
      <c r="M346" s="263">
        <v>100.9</v>
      </c>
      <c r="N346" s="264"/>
      <c r="O346" s="265">
        <f t="shared" si="38"/>
        <v>0</v>
      </c>
      <c r="P346" s="266" t="s">
        <v>2302</v>
      </c>
      <c r="Q346" s="137" t="s">
        <v>1285</v>
      </c>
      <c r="R346" s="267">
        <v>10.09</v>
      </c>
    </row>
    <row r="347" spans="1:18" ht="25.5">
      <c r="A347" s="241">
        <v>557</v>
      </c>
      <c r="B347" s="255">
        <v>6805</v>
      </c>
      <c r="C347" s="256" t="s">
        <v>2303</v>
      </c>
      <c r="D347" s="256" t="s">
        <v>2304</v>
      </c>
      <c r="E347" s="257" t="s">
        <v>1279</v>
      </c>
      <c r="F347" s="258" t="s">
        <v>2305</v>
      </c>
      <c r="G347" s="259" t="str">
        <f t="shared" si="36"/>
        <v>фото</v>
      </c>
      <c r="H347" s="137" t="str">
        <f t="shared" si="37"/>
        <v>фото2</v>
      </c>
      <c r="I347" s="260" t="s">
        <v>2306</v>
      </c>
      <c r="J347" s="137" t="s">
        <v>2301</v>
      </c>
      <c r="K347" s="269" t="s">
        <v>1294</v>
      </c>
      <c r="L347" s="262">
        <v>10</v>
      </c>
      <c r="M347" s="263">
        <v>113.5</v>
      </c>
      <c r="N347" s="264"/>
      <c r="O347" s="265">
        <f t="shared" si="38"/>
        <v>0</v>
      </c>
      <c r="P347" s="266">
        <v>4607109943212</v>
      </c>
      <c r="Q347" s="137" t="s">
        <v>111</v>
      </c>
      <c r="R347" s="267">
        <v>11.35</v>
      </c>
    </row>
    <row r="348" spans="1:18" s="247" customFormat="1" ht="25.5">
      <c r="A348" s="241">
        <v>559</v>
      </c>
      <c r="B348" s="255">
        <v>6825</v>
      </c>
      <c r="C348" s="256" t="s">
        <v>2307</v>
      </c>
      <c r="D348" s="256"/>
      <c r="E348" s="273" t="s">
        <v>1279</v>
      </c>
      <c r="F348" s="258" t="s">
        <v>2308</v>
      </c>
      <c r="G348" s="259" t="str">
        <f t="shared" si="36"/>
        <v>фото</v>
      </c>
      <c r="H348" s="137">
        <f t="shared" si="37"/>
      </c>
      <c r="I348" s="260" t="s">
        <v>2309</v>
      </c>
      <c r="J348" s="137" t="s">
        <v>2296</v>
      </c>
      <c r="K348" s="261" t="s">
        <v>1294</v>
      </c>
      <c r="L348" s="271">
        <v>10</v>
      </c>
      <c r="M348" s="263">
        <v>113.5</v>
      </c>
      <c r="N348" s="264"/>
      <c r="O348" s="265">
        <f t="shared" si="38"/>
        <v>0</v>
      </c>
      <c r="P348" s="266">
        <v>4607109943410</v>
      </c>
      <c r="Q348" s="137" t="s">
        <v>111</v>
      </c>
      <c r="R348" s="267">
        <v>11.35</v>
      </c>
    </row>
    <row r="349" spans="1:18" s="247" customFormat="1" ht="15.75">
      <c r="A349" s="241">
        <v>560</v>
      </c>
      <c r="B349" s="255">
        <v>3414</v>
      </c>
      <c r="C349" s="256" t="s">
        <v>2310</v>
      </c>
      <c r="D349" s="256"/>
      <c r="E349" s="257" t="s">
        <v>1279</v>
      </c>
      <c r="F349" s="258" t="s">
        <v>2311</v>
      </c>
      <c r="G349" s="259" t="str">
        <f t="shared" si="36"/>
        <v>фото</v>
      </c>
      <c r="H349" s="137">
        <f t="shared" si="37"/>
      </c>
      <c r="I349" s="260" t="s">
        <v>2312</v>
      </c>
      <c r="J349" s="137" t="s">
        <v>2296</v>
      </c>
      <c r="K349" s="269" t="s">
        <v>1294</v>
      </c>
      <c r="L349" s="262">
        <v>10</v>
      </c>
      <c r="M349" s="263">
        <v>94.6</v>
      </c>
      <c r="N349" s="264"/>
      <c r="O349" s="265">
        <f t="shared" si="38"/>
        <v>0</v>
      </c>
      <c r="P349" s="266">
        <v>4607109950180</v>
      </c>
      <c r="Q349" s="137"/>
      <c r="R349" s="267">
        <v>9.459999999999999</v>
      </c>
    </row>
    <row r="350" spans="1:18" s="247" customFormat="1" ht="25.5">
      <c r="A350" s="241">
        <v>561</v>
      </c>
      <c r="B350" s="255">
        <v>1251</v>
      </c>
      <c r="C350" s="256" t="s">
        <v>2313</v>
      </c>
      <c r="D350" s="256"/>
      <c r="E350" s="257" t="s">
        <v>1279</v>
      </c>
      <c r="F350" s="258" t="s">
        <v>2314</v>
      </c>
      <c r="G350" s="259" t="str">
        <f t="shared" si="36"/>
        <v>фото</v>
      </c>
      <c r="H350" s="137">
        <f t="shared" si="37"/>
      </c>
      <c r="I350" s="260" t="s">
        <v>2315</v>
      </c>
      <c r="J350" s="137" t="s">
        <v>2296</v>
      </c>
      <c r="K350" s="269" t="s">
        <v>1294</v>
      </c>
      <c r="L350" s="262">
        <v>10</v>
      </c>
      <c r="M350" s="263">
        <v>100.9</v>
      </c>
      <c r="N350" s="264"/>
      <c r="O350" s="265">
        <f t="shared" si="38"/>
        <v>0</v>
      </c>
      <c r="P350" s="266" t="s">
        <v>2316</v>
      </c>
      <c r="Q350" s="137" t="s">
        <v>1285</v>
      </c>
      <c r="R350" s="267">
        <v>10.09</v>
      </c>
    </row>
    <row r="351" spans="1:18" s="247" customFormat="1" ht="25.5">
      <c r="A351" s="241">
        <v>562</v>
      </c>
      <c r="B351" s="255">
        <v>2945</v>
      </c>
      <c r="C351" s="272" t="s">
        <v>2317</v>
      </c>
      <c r="D351" s="272" t="s">
        <v>2318</v>
      </c>
      <c r="E351" s="273" t="s">
        <v>1279</v>
      </c>
      <c r="F351" s="274" t="s">
        <v>2319</v>
      </c>
      <c r="G351" s="259" t="str">
        <f t="shared" si="36"/>
        <v>фото</v>
      </c>
      <c r="H351" s="137" t="str">
        <f t="shared" si="37"/>
        <v>фото2</v>
      </c>
      <c r="I351" s="307" t="s">
        <v>2320</v>
      </c>
      <c r="J351" s="275" t="s">
        <v>1818</v>
      </c>
      <c r="K351" s="261" t="s">
        <v>1294</v>
      </c>
      <c r="L351" s="271">
        <v>10</v>
      </c>
      <c r="M351" s="263">
        <v>100.9</v>
      </c>
      <c r="N351" s="264"/>
      <c r="O351" s="265">
        <f t="shared" si="38"/>
        <v>0</v>
      </c>
      <c r="P351" s="266" t="s">
        <v>2321</v>
      </c>
      <c r="Q351" s="137"/>
      <c r="R351" s="267">
        <v>10.09</v>
      </c>
    </row>
    <row r="352" spans="1:18" ht="25.5">
      <c r="A352" s="241">
        <v>563</v>
      </c>
      <c r="B352" s="255">
        <v>3426</v>
      </c>
      <c r="C352" s="256" t="s">
        <v>2322</v>
      </c>
      <c r="D352" s="256"/>
      <c r="E352" s="257" t="s">
        <v>1279</v>
      </c>
      <c r="F352" s="258" t="s">
        <v>2323</v>
      </c>
      <c r="G352" s="259" t="str">
        <f t="shared" si="36"/>
        <v>фото</v>
      </c>
      <c r="H352" s="137">
        <f t="shared" si="37"/>
      </c>
      <c r="I352" s="260" t="s">
        <v>2324</v>
      </c>
      <c r="J352" s="137" t="s">
        <v>2296</v>
      </c>
      <c r="K352" s="269" t="s">
        <v>1294</v>
      </c>
      <c r="L352" s="262">
        <v>10</v>
      </c>
      <c r="M352" s="263">
        <v>107.2</v>
      </c>
      <c r="N352" s="264"/>
      <c r="O352" s="265">
        <f t="shared" si="38"/>
        <v>0</v>
      </c>
      <c r="P352" s="266">
        <v>4607109950173</v>
      </c>
      <c r="Q352" s="137"/>
      <c r="R352" s="267">
        <v>10.72</v>
      </c>
    </row>
    <row r="353" spans="1:18" ht="25.5">
      <c r="A353" s="241">
        <v>556</v>
      </c>
      <c r="B353" s="255">
        <v>3473</v>
      </c>
      <c r="C353" s="256" t="s">
        <v>2325</v>
      </c>
      <c r="D353" s="256"/>
      <c r="E353" s="257" t="s">
        <v>1279</v>
      </c>
      <c r="F353" s="258" t="s">
        <v>2326</v>
      </c>
      <c r="G353" s="259" t="str">
        <f t="shared" si="36"/>
        <v>фото</v>
      </c>
      <c r="H353" s="137">
        <f t="shared" si="37"/>
      </c>
      <c r="I353" s="260" t="s">
        <v>2327</v>
      </c>
      <c r="J353" s="137" t="s">
        <v>1467</v>
      </c>
      <c r="K353" s="269" t="s">
        <v>1294</v>
      </c>
      <c r="L353" s="262">
        <v>10</v>
      </c>
      <c r="M353" s="263">
        <v>94.6</v>
      </c>
      <c r="N353" s="264"/>
      <c r="O353" s="265">
        <f t="shared" si="38"/>
        <v>0</v>
      </c>
      <c r="P353" s="266">
        <v>4607109950197</v>
      </c>
      <c r="Q353" s="137"/>
      <c r="R353" s="267">
        <v>9.459999999999999</v>
      </c>
    </row>
    <row r="354" spans="1:18" s="247" customFormat="1" ht="25.5">
      <c r="A354" s="241">
        <v>564</v>
      </c>
      <c r="B354" s="255">
        <v>3482</v>
      </c>
      <c r="C354" s="272" t="s">
        <v>2328</v>
      </c>
      <c r="D354" s="272"/>
      <c r="E354" s="273" t="s">
        <v>1279</v>
      </c>
      <c r="F354" s="274" t="s">
        <v>2329</v>
      </c>
      <c r="G354" s="259" t="str">
        <f t="shared" si="36"/>
        <v>фото</v>
      </c>
      <c r="H354" s="137">
        <f t="shared" si="37"/>
      </c>
      <c r="I354" s="260" t="s">
        <v>2330</v>
      </c>
      <c r="J354" s="275" t="s">
        <v>1346</v>
      </c>
      <c r="K354" s="261" t="s">
        <v>1294</v>
      </c>
      <c r="L354" s="271">
        <v>10</v>
      </c>
      <c r="M354" s="263">
        <v>100.9</v>
      </c>
      <c r="N354" s="264"/>
      <c r="O354" s="265">
        <f t="shared" si="38"/>
        <v>0</v>
      </c>
      <c r="P354" s="266">
        <v>4607109950166</v>
      </c>
      <c r="Q354" s="137"/>
      <c r="R354" s="267">
        <v>10.09</v>
      </c>
    </row>
    <row r="355" spans="1:18" s="247" customFormat="1" ht="12.75">
      <c r="A355" s="241">
        <v>566</v>
      </c>
      <c r="B355" s="248"/>
      <c r="C355" s="248"/>
      <c r="D355" s="248"/>
      <c r="E355" s="249" t="s">
        <v>2331</v>
      </c>
      <c r="F355" s="286"/>
      <c r="G355" s="251"/>
      <c r="H355" s="251"/>
      <c r="I355" s="252"/>
      <c r="J355" s="251"/>
      <c r="K355" s="253"/>
      <c r="L355" s="254"/>
      <c r="M355" s="254"/>
      <c r="N355" s="251"/>
      <c r="O355" s="251"/>
      <c r="P355" s="251"/>
      <c r="Q355" s="251"/>
      <c r="R355" s="251"/>
    </row>
    <row r="356" spans="1:18" s="247" customFormat="1" ht="51">
      <c r="A356" s="241">
        <v>567</v>
      </c>
      <c r="B356" s="255">
        <v>3316</v>
      </c>
      <c r="C356" s="256" t="s">
        <v>2332</v>
      </c>
      <c r="D356" s="256"/>
      <c r="E356" s="257" t="s">
        <v>1279</v>
      </c>
      <c r="F356" s="258" t="s">
        <v>2333</v>
      </c>
      <c r="G356" s="259" t="str">
        <f aca="true" t="shared" si="39" ref="G356:G363">HYPERLINK("http://www.gardenbulbs.ru/images/summer_CL/Tulip/"&amp;C356&amp;".jpg","фото")</f>
        <v>фото</v>
      </c>
      <c r="H356" s="137">
        <f aca="true" t="shared" si="40" ref="H356:H363">IF(D356&gt;0,HYPERLINK("http://www.gardenbulbs.ru/images/summer_CL/Tulip/"&amp;D356&amp;".jpg","фото2"),"")</f>
      </c>
      <c r="I356" s="260" t="s">
        <v>2334</v>
      </c>
      <c r="J356" s="137" t="s">
        <v>1369</v>
      </c>
      <c r="K356" s="269" t="s">
        <v>1294</v>
      </c>
      <c r="L356" s="262">
        <v>10</v>
      </c>
      <c r="M356" s="263">
        <v>100.9</v>
      </c>
      <c r="N356" s="264"/>
      <c r="O356" s="265">
        <f aca="true" t="shared" si="41" ref="O356:O363">IF(ISERROR(M356*N356),0,M356*N356)</f>
        <v>0</v>
      </c>
      <c r="P356" s="266">
        <v>4607109950159</v>
      </c>
      <c r="Q356" s="137"/>
      <c r="R356" s="267">
        <v>10.09</v>
      </c>
    </row>
    <row r="357" spans="1:18" s="247" customFormat="1" ht="22.5">
      <c r="A357" s="241">
        <v>569</v>
      </c>
      <c r="B357" s="255">
        <v>6816</v>
      </c>
      <c r="C357" s="256" t="s">
        <v>2335</v>
      </c>
      <c r="D357" s="256" t="s">
        <v>2336</v>
      </c>
      <c r="E357" s="257" t="s">
        <v>1279</v>
      </c>
      <c r="F357" s="258" t="s">
        <v>2337</v>
      </c>
      <c r="G357" s="259" t="str">
        <f t="shared" si="39"/>
        <v>фото</v>
      </c>
      <c r="H357" s="137" t="str">
        <f t="shared" si="40"/>
        <v>фото2</v>
      </c>
      <c r="I357" s="260" t="s">
        <v>2338</v>
      </c>
      <c r="J357" s="137" t="s">
        <v>2301</v>
      </c>
      <c r="K357" s="269" t="s">
        <v>1294</v>
      </c>
      <c r="L357" s="262">
        <v>10</v>
      </c>
      <c r="M357" s="263">
        <v>100.9</v>
      </c>
      <c r="N357" s="264"/>
      <c r="O357" s="265">
        <f t="shared" si="41"/>
        <v>0</v>
      </c>
      <c r="P357" s="266">
        <v>4607109943328</v>
      </c>
      <c r="Q357" s="137" t="s">
        <v>111</v>
      </c>
      <c r="R357" s="267">
        <v>10.09</v>
      </c>
    </row>
    <row r="358" spans="1:18" s="247" customFormat="1" ht="51">
      <c r="A358" s="241">
        <v>568</v>
      </c>
      <c r="B358" s="255">
        <v>3380</v>
      </c>
      <c r="C358" s="256" t="s">
        <v>2339</v>
      </c>
      <c r="D358" s="256"/>
      <c r="E358" s="273" t="s">
        <v>1279</v>
      </c>
      <c r="F358" s="258" t="s">
        <v>2340</v>
      </c>
      <c r="G358" s="259" t="str">
        <f t="shared" si="39"/>
        <v>фото</v>
      </c>
      <c r="H358" s="137">
        <f t="shared" si="40"/>
      </c>
      <c r="I358" s="260" t="s">
        <v>2341</v>
      </c>
      <c r="J358" s="137" t="s">
        <v>2296</v>
      </c>
      <c r="K358" s="261" t="s">
        <v>1294</v>
      </c>
      <c r="L358" s="271">
        <v>10</v>
      </c>
      <c r="M358" s="263">
        <v>100.9</v>
      </c>
      <c r="N358" s="264"/>
      <c r="O358" s="265">
        <f t="shared" si="41"/>
        <v>0</v>
      </c>
      <c r="P358" s="266">
        <v>4607109950142</v>
      </c>
      <c r="Q358" s="137"/>
      <c r="R358" s="267">
        <v>10.09</v>
      </c>
    </row>
    <row r="359" spans="1:18" s="247" customFormat="1" ht="15.75">
      <c r="A359" s="241">
        <v>571</v>
      </c>
      <c r="B359" s="255">
        <v>3389</v>
      </c>
      <c r="C359" s="256" t="s">
        <v>2342</v>
      </c>
      <c r="D359" s="256"/>
      <c r="E359" s="257" t="s">
        <v>1279</v>
      </c>
      <c r="F359" s="258" t="s">
        <v>2343</v>
      </c>
      <c r="G359" s="259" t="str">
        <f t="shared" si="39"/>
        <v>фото</v>
      </c>
      <c r="H359" s="137">
        <f t="shared" si="40"/>
      </c>
      <c r="I359" s="260" t="s">
        <v>2344</v>
      </c>
      <c r="J359" s="137" t="s">
        <v>1369</v>
      </c>
      <c r="K359" s="269" t="s">
        <v>1294</v>
      </c>
      <c r="L359" s="262">
        <v>10</v>
      </c>
      <c r="M359" s="263">
        <v>113.5</v>
      </c>
      <c r="N359" s="264"/>
      <c r="O359" s="265">
        <f t="shared" si="41"/>
        <v>0</v>
      </c>
      <c r="P359" s="266">
        <v>4607109950128</v>
      </c>
      <c r="Q359" s="137"/>
      <c r="R359" s="267">
        <v>11.35</v>
      </c>
    </row>
    <row r="360" spans="1:18" s="247" customFormat="1" ht="22.5">
      <c r="A360" s="241">
        <v>574</v>
      </c>
      <c r="B360" s="255">
        <v>6841</v>
      </c>
      <c r="C360" s="256" t="s">
        <v>2345</v>
      </c>
      <c r="D360" s="256" t="s">
        <v>2346</v>
      </c>
      <c r="E360" s="257" t="s">
        <v>1279</v>
      </c>
      <c r="F360" s="258" t="s">
        <v>2347</v>
      </c>
      <c r="G360" s="259" t="str">
        <f t="shared" si="39"/>
        <v>фото</v>
      </c>
      <c r="H360" s="137" t="str">
        <f t="shared" si="40"/>
        <v>фото2</v>
      </c>
      <c r="I360" s="260" t="s">
        <v>2348</v>
      </c>
      <c r="J360" s="137" t="s">
        <v>2301</v>
      </c>
      <c r="K360" s="269" t="s">
        <v>1294</v>
      </c>
      <c r="L360" s="262">
        <v>10</v>
      </c>
      <c r="M360" s="263">
        <v>107.2</v>
      </c>
      <c r="N360" s="264"/>
      <c r="O360" s="265">
        <f t="shared" si="41"/>
        <v>0</v>
      </c>
      <c r="P360" s="266">
        <v>4607109943571</v>
      </c>
      <c r="Q360" s="137" t="s">
        <v>111</v>
      </c>
      <c r="R360" s="267">
        <v>10.72</v>
      </c>
    </row>
    <row r="361" spans="1:18" s="247" customFormat="1" ht="25.5">
      <c r="A361" s="241">
        <v>570</v>
      </c>
      <c r="B361" s="255">
        <v>3472</v>
      </c>
      <c r="C361" s="256" t="s">
        <v>2349</v>
      </c>
      <c r="D361" s="256"/>
      <c r="E361" s="257" t="s">
        <v>1279</v>
      </c>
      <c r="F361" s="258" t="s">
        <v>2350</v>
      </c>
      <c r="G361" s="259" t="str">
        <f t="shared" si="39"/>
        <v>фото</v>
      </c>
      <c r="H361" s="137">
        <f t="shared" si="40"/>
      </c>
      <c r="I361" s="260" t="s">
        <v>2292</v>
      </c>
      <c r="J361" s="137" t="s">
        <v>2351</v>
      </c>
      <c r="K361" s="269" t="s">
        <v>1294</v>
      </c>
      <c r="L361" s="262">
        <v>10</v>
      </c>
      <c r="M361" s="263">
        <v>100.9</v>
      </c>
      <c r="N361" s="264"/>
      <c r="O361" s="265">
        <f t="shared" si="41"/>
        <v>0</v>
      </c>
      <c r="P361" s="266">
        <v>4607109950135</v>
      </c>
      <c r="Q361" s="137"/>
      <c r="R361" s="267">
        <v>10.09</v>
      </c>
    </row>
    <row r="362" spans="1:18" s="247" customFormat="1" ht="51">
      <c r="A362" s="241">
        <v>572</v>
      </c>
      <c r="B362" s="255">
        <v>3474</v>
      </c>
      <c r="C362" s="256" t="s">
        <v>2352</v>
      </c>
      <c r="D362" s="256"/>
      <c r="E362" s="273" t="s">
        <v>1279</v>
      </c>
      <c r="F362" s="274" t="s">
        <v>2353</v>
      </c>
      <c r="G362" s="259" t="str">
        <f t="shared" si="39"/>
        <v>фото</v>
      </c>
      <c r="H362" s="137">
        <f t="shared" si="40"/>
      </c>
      <c r="I362" s="260" t="s">
        <v>2354</v>
      </c>
      <c r="J362" s="137" t="s">
        <v>1369</v>
      </c>
      <c r="K362" s="261" t="s">
        <v>1294</v>
      </c>
      <c r="L362" s="271">
        <v>10</v>
      </c>
      <c r="M362" s="263">
        <v>94.6</v>
      </c>
      <c r="N362" s="264"/>
      <c r="O362" s="265">
        <f t="shared" si="41"/>
        <v>0</v>
      </c>
      <c r="P362" s="266">
        <v>4607109950111</v>
      </c>
      <c r="Q362" s="137"/>
      <c r="R362" s="267">
        <v>9.459999999999999</v>
      </c>
    </row>
    <row r="363" spans="1:18" s="247" customFormat="1" ht="25.5">
      <c r="A363" s="241">
        <v>573</v>
      </c>
      <c r="B363" s="255">
        <v>2949</v>
      </c>
      <c r="C363" s="256" t="s">
        <v>2355</v>
      </c>
      <c r="D363" s="256"/>
      <c r="E363" s="273" t="s">
        <v>1279</v>
      </c>
      <c r="F363" s="258" t="s">
        <v>2356</v>
      </c>
      <c r="G363" s="259" t="str">
        <f t="shared" si="39"/>
        <v>фото</v>
      </c>
      <c r="H363" s="137">
        <f t="shared" si="40"/>
      </c>
      <c r="I363" s="307" t="s">
        <v>2357</v>
      </c>
      <c r="J363" s="137" t="s">
        <v>2301</v>
      </c>
      <c r="K363" s="261" t="s">
        <v>1294</v>
      </c>
      <c r="L363" s="271">
        <v>10</v>
      </c>
      <c r="M363" s="263">
        <v>112.2</v>
      </c>
      <c r="N363" s="264"/>
      <c r="O363" s="265">
        <f t="shared" si="41"/>
        <v>0</v>
      </c>
      <c r="P363" s="266" t="s">
        <v>2358</v>
      </c>
      <c r="Q363" s="137"/>
      <c r="R363" s="267">
        <v>11.22</v>
      </c>
    </row>
    <row r="364" spans="1:18" s="247" customFormat="1" ht="12.75">
      <c r="A364" s="241">
        <v>575</v>
      </c>
      <c r="B364" s="248"/>
      <c r="C364" s="248"/>
      <c r="D364" s="248"/>
      <c r="E364" s="249" t="s">
        <v>2359</v>
      </c>
      <c r="F364" s="286"/>
      <c r="G364" s="251"/>
      <c r="H364" s="251"/>
      <c r="I364" s="252"/>
      <c r="J364" s="251"/>
      <c r="K364" s="253"/>
      <c r="L364" s="254"/>
      <c r="M364" s="254"/>
      <c r="N364" s="251"/>
      <c r="O364" s="251"/>
      <c r="P364" s="251"/>
      <c r="Q364" s="251"/>
      <c r="R364" s="251"/>
    </row>
    <row r="365" spans="1:18" ht="25.5">
      <c r="A365" s="241">
        <v>576</v>
      </c>
      <c r="B365" s="255">
        <v>6798</v>
      </c>
      <c r="C365" s="256" t="s">
        <v>2360</v>
      </c>
      <c r="D365" s="256"/>
      <c r="E365" s="273" t="s">
        <v>1279</v>
      </c>
      <c r="F365" s="258" t="s">
        <v>2361</v>
      </c>
      <c r="G365" s="259" t="str">
        <f aca="true" t="shared" si="42" ref="G365:G371">HYPERLINK("http://www.gardenbulbs.ru/images/summer_CL/Tulip/"&amp;C365&amp;".jpg","фото")</f>
        <v>фото</v>
      </c>
      <c r="H365" s="137">
        <f aca="true" t="shared" si="43" ref="H365:H371">IF(D365&gt;0,HYPERLINK("http://www.gardenbulbs.ru/images/summer_CL/Tulip/"&amp;D365&amp;".jpg","фото2"),"")</f>
      </c>
      <c r="I365" s="260" t="s">
        <v>2362</v>
      </c>
      <c r="J365" s="137" t="s">
        <v>1467</v>
      </c>
      <c r="K365" s="261" t="s">
        <v>1294</v>
      </c>
      <c r="L365" s="271">
        <v>10</v>
      </c>
      <c r="M365" s="263">
        <v>100.9</v>
      </c>
      <c r="N365" s="264"/>
      <c r="O365" s="265">
        <f aca="true" t="shared" si="44" ref="O365:O371">IF(ISERROR(M365*N365),0,M365*N365)</f>
        <v>0</v>
      </c>
      <c r="P365" s="266">
        <v>4607109943144</v>
      </c>
      <c r="Q365" s="137" t="s">
        <v>111</v>
      </c>
      <c r="R365" s="267">
        <v>10.09</v>
      </c>
    </row>
    <row r="366" spans="1:18" s="247" customFormat="1" ht="22.5">
      <c r="A366" s="241">
        <v>582</v>
      </c>
      <c r="B366" s="255">
        <v>6850</v>
      </c>
      <c r="C366" s="256" t="s">
        <v>2363</v>
      </c>
      <c r="D366" s="256" t="s">
        <v>2364</v>
      </c>
      <c r="E366" s="273" t="s">
        <v>1279</v>
      </c>
      <c r="F366" s="258" t="s">
        <v>2365</v>
      </c>
      <c r="G366" s="259" t="str">
        <f t="shared" si="42"/>
        <v>фото</v>
      </c>
      <c r="H366" s="137" t="str">
        <f t="shared" si="43"/>
        <v>фото2</v>
      </c>
      <c r="I366" s="260" t="s">
        <v>2366</v>
      </c>
      <c r="J366" s="137" t="s">
        <v>1467</v>
      </c>
      <c r="K366" s="261" t="s">
        <v>1294</v>
      </c>
      <c r="L366" s="271">
        <v>10</v>
      </c>
      <c r="M366" s="263">
        <v>94.6</v>
      </c>
      <c r="N366" s="264"/>
      <c r="O366" s="265">
        <f t="shared" si="44"/>
        <v>0</v>
      </c>
      <c r="P366" s="266">
        <v>4607109943663</v>
      </c>
      <c r="Q366" s="137" t="s">
        <v>111</v>
      </c>
      <c r="R366" s="267">
        <v>9.459999999999999</v>
      </c>
    </row>
    <row r="367" spans="1:18" s="247" customFormat="1" ht="15.75">
      <c r="A367" s="241">
        <v>578</v>
      </c>
      <c r="B367" s="255">
        <v>13</v>
      </c>
      <c r="C367" s="272" t="s">
        <v>2367</v>
      </c>
      <c r="D367" s="272"/>
      <c r="E367" s="273" t="s">
        <v>1279</v>
      </c>
      <c r="F367" s="274" t="s">
        <v>2368</v>
      </c>
      <c r="G367" s="259" t="str">
        <f t="shared" si="42"/>
        <v>фото</v>
      </c>
      <c r="H367" s="137">
        <f t="shared" si="43"/>
      </c>
      <c r="I367" s="307" t="s">
        <v>2369</v>
      </c>
      <c r="J367" s="275" t="s">
        <v>1484</v>
      </c>
      <c r="K367" s="261" t="s">
        <v>1283</v>
      </c>
      <c r="L367" s="271">
        <v>10</v>
      </c>
      <c r="M367" s="263">
        <v>151.3</v>
      </c>
      <c r="N367" s="264"/>
      <c r="O367" s="265">
        <f t="shared" si="44"/>
        <v>0</v>
      </c>
      <c r="P367" s="266" t="s">
        <v>2370</v>
      </c>
      <c r="Q367" s="312"/>
      <c r="R367" s="267">
        <v>15.13</v>
      </c>
    </row>
    <row r="368" spans="1:18" s="247" customFormat="1" ht="22.5">
      <c r="A368" s="241">
        <v>579</v>
      </c>
      <c r="B368" s="255">
        <v>6833</v>
      </c>
      <c r="C368" s="256" t="s">
        <v>2371</v>
      </c>
      <c r="D368" s="256" t="s">
        <v>2372</v>
      </c>
      <c r="E368" s="273" t="s">
        <v>1279</v>
      </c>
      <c r="F368" s="258" t="s">
        <v>2373</v>
      </c>
      <c r="G368" s="259" t="str">
        <f t="shared" si="42"/>
        <v>фото</v>
      </c>
      <c r="H368" s="137" t="str">
        <f t="shared" si="43"/>
        <v>фото2</v>
      </c>
      <c r="I368" s="260" t="s">
        <v>1583</v>
      </c>
      <c r="J368" s="137" t="s">
        <v>1467</v>
      </c>
      <c r="K368" s="261" t="s">
        <v>1294</v>
      </c>
      <c r="L368" s="271">
        <v>10</v>
      </c>
      <c r="M368" s="263">
        <v>100.9</v>
      </c>
      <c r="N368" s="264"/>
      <c r="O368" s="265">
        <f t="shared" si="44"/>
        <v>0</v>
      </c>
      <c r="P368" s="266">
        <v>4607109943496</v>
      </c>
      <c r="Q368" s="137" t="s">
        <v>111</v>
      </c>
      <c r="R368" s="267">
        <v>10.09</v>
      </c>
    </row>
    <row r="369" spans="1:18" s="247" customFormat="1" ht="15.75">
      <c r="A369" s="241">
        <v>580</v>
      </c>
      <c r="B369" s="255">
        <v>14</v>
      </c>
      <c r="C369" s="272" t="s">
        <v>2374</v>
      </c>
      <c r="D369" s="272"/>
      <c r="E369" s="273" t="s">
        <v>1279</v>
      </c>
      <c r="F369" s="274" t="s">
        <v>2375</v>
      </c>
      <c r="G369" s="259" t="str">
        <f t="shared" si="42"/>
        <v>фото</v>
      </c>
      <c r="H369" s="137">
        <f t="shared" si="43"/>
      </c>
      <c r="I369" s="307" t="s">
        <v>2376</v>
      </c>
      <c r="J369" s="275" t="s">
        <v>1467</v>
      </c>
      <c r="K369" s="261" t="s">
        <v>1294</v>
      </c>
      <c r="L369" s="271">
        <v>10</v>
      </c>
      <c r="M369" s="263">
        <v>107.2</v>
      </c>
      <c r="N369" s="264"/>
      <c r="O369" s="265">
        <f t="shared" si="44"/>
        <v>0</v>
      </c>
      <c r="P369" s="266" t="s">
        <v>2377</v>
      </c>
      <c r="Q369" s="312"/>
      <c r="R369" s="267">
        <v>10.72</v>
      </c>
    </row>
    <row r="370" spans="1:18" ht="25.5">
      <c r="A370" s="241">
        <v>581</v>
      </c>
      <c r="B370" s="255">
        <v>15</v>
      </c>
      <c r="C370" s="272" t="s">
        <v>2378</v>
      </c>
      <c r="D370" s="272"/>
      <c r="E370" s="273" t="s">
        <v>1279</v>
      </c>
      <c r="F370" s="274" t="s">
        <v>2379</v>
      </c>
      <c r="G370" s="259" t="str">
        <f t="shared" si="42"/>
        <v>фото</v>
      </c>
      <c r="H370" s="137">
        <f t="shared" si="43"/>
      </c>
      <c r="I370" s="307" t="s">
        <v>2380</v>
      </c>
      <c r="J370" s="275" t="s">
        <v>1282</v>
      </c>
      <c r="K370" s="261" t="s">
        <v>1294</v>
      </c>
      <c r="L370" s="271">
        <v>10</v>
      </c>
      <c r="M370" s="263">
        <v>126.1</v>
      </c>
      <c r="N370" s="264"/>
      <c r="O370" s="265">
        <f t="shared" si="44"/>
        <v>0</v>
      </c>
      <c r="P370" s="266" t="s">
        <v>2381</v>
      </c>
      <c r="Q370" s="312"/>
      <c r="R370" s="267">
        <v>12.61</v>
      </c>
    </row>
    <row r="371" spans="1:18" s="247" customFormat="1" ht="25.5">
      <c r="A371" s="241">
        <v>577</v>
      </c>
      <c r="B371" s="255">
        <v>6812</v>
      </c>
      <c r="C371" s="256" t="s">
        <v>2382</v>
      </c>
      <c r="D371" s="256"/>
      <c r="E371" s="273" t="s">
        <v>1279</v>
      </c>
      <c r="F371" s="258" t="s">
        <v>2383</v>
      </c>
      <c r="G371" s="259" t="str">
        <f t="shared" si="42"/>
        <v>фото</v>
      </c>
      <c r="H371" s="137">
        <f t="shared" si="43"/>
      </c>
      <c r="I371" s="260" t="s">
        <v>2384</v>
      </c>
      <c r="J371" s="137" t="s">
        <v>1467</v>
      </c>
      <c r="K371" s="261" t="s">
        <v>1283</v>
      </c>
      <c r="L371" s="271">
        <v>10</v>
      </c>
      <c r="M371" s="263">
        <v>119.8</v>
      </c>
      <c r="N371" s="264"/>
      <c r="O371" s="265">
        <f t="shared" si="44"/>
        <v>0</v>
      </c>
      <c r="P371" s="266">
        <v>4607109943281</v>
      </c>
      <c r="Q371" s="137" t="s">
        <v>111</v>
      </c>
      <c r="R371" s="267">
        <v>11.98</v>
      </c>
    </row>
    <row r="372" spans="1:18" ht="12.75">
      <c r="A372" s="241">
        <v>583</v>
      </c>
      <c r="B372" s="248"/>
      <c r="C372" s="248"/>
      <c r="D372" s="248"/>
      <c r="E372" s="249" t="s">
        <v>2385</v>
      </c>
      <c r="F372" s="286"/>
      <c r="G372" s="251"/>
      <c r="H372" s="251"/>
      <c r="I372" s="252"/>
      <c r="J372" s="251"/>
      <c r="K372" s="253"/>
      <c r="L372" s="254"/>
      <c r="M372" s="254"/>
      <c r="N372" s="251"/>
      <c r="O372" s="251"/>
      <c r="P372" s="251"/>
      <c r="Q372" s="251"/>
      <c r="R372" s="251"/>
    </row>
    <row r="373" spans="1:18" s="247" customFormat="1" ht="15.75">
      <c r="A373" s="241">
        <v>585</v>
      </c>
      <c r="B373" s="255">
        <v>1218</v>
      </c>
      <c r="C373" s="272" t="s">
        <v>2386</v>
      </c>
      <c r="D373" s="272"/>
      <c r="E373" s="273" t="s">
        <v>1279</v>
      </c>
      <c r="F373" s="274" t="s">
        <v>2387</v>
      </c>
      <c r="G373" s="259" t="str">
        <f aca="true" t="shared" si="45" ref="G373:G383">HYPERLINK("http://www.gardenbulbs.ru/images/summer_CL/Tulip/"&amp;C373&amp;".jpg","фото")</f>
        <v>фото</v>
      </c>
      <c r="H373" s="137">
        <f aca="true" t="shared" si="46" ref="H373:H383">IF(D373&gt;0,HYPERLINK("http://www.gardenbulbs.ru/images/summer_CL/Tulip/"&amp;D373&amp;".jpg","фото2"),"")</f>
      </c>
      <c r="I373" s="307" t="s">
        <v>2388</v>
      </c>
      <c r="J373" s="275" t="s">
        <v>1369</v>
      </c>
      <c r="K373" s="261" t="s">
        <v>2389</v>
      </c>
      <c r="L373" s="271">
        <v>10</v>
      </c>
      <c r="M373" s="263">
        <v>63.1</v>
      </c>
      <c r="N373" s="264"/>
      <c r="O373" s="265">
        <f aca="true" t="shared" si="47" ref="O373:O383">IF(ISERROR(M373*N373),0,M373*N373)</f>
        <v>0</v>
      </c>
      <c r="P373" s="266" t="s">
        <v>2390</v>
      </c>
      <c r="Q373" s="137" t="s">
        <v>1285</v>
      </c>
      <c r="R373" s="267">
        <v>6.31</v>
      </c>
    </row>
    <row r="374" spans="1:18" ht="25.5">
      <c r="A374" s="241">
        <v>586</v>
      </c>
      <c r="B374" s="255">
        <v>1227</v>
      </c>
      <c r="C374" s="272" t="s">
        <v>2391</v>
      </c>
      <c r="D374" s="272"/>
      <c r="E374" s="273" t="s">
        <v>1279</v>
      </c>
      <c r="F374" s="274" t="s">
        <v>2392</v>
      </c>
      <c r="G374" s="259" t="str">
        <f t="shared" si="45"/>
        <v>фото</v>
      </c>
      <c r="H374" s="137">
        <f t="shared" si="46"/>
      </c>
      <c r="I374" s="307" t="s">
        <v>2393</v>
      </c>
      <c r="J374" s="275" t="s">
        <v>2301</v>
      </c>
      <c r="K374" s="261" t="s">
        <v>2394</v>
      </c>
      <c r="L374" s="271">
        <v>10</v>
      </c>
      <c r="M374" s="263">
        <v>134.9</v>
      </c>
      <c r="N374" s="264"/>
      <c r="O374" s="265">
        <f t="shared" si="47"/>
        <v>0</v>
      </c>
      <c r="P374" s="266" t="s">
        <v>2395</v>
      </c>
      <c r="Q374" s="137" t="s">
        <v>1285</v>
      </c>
      <c r="R374" s="267">
        <v>13.49</v>
      </c>
    </row>
    <row r="375" spans="1:18" s="247" customFormat="1" ht="15.75">
      <c r="A375" s="241">
        <v>587</v>
      </c>
      <c r="B375" s="255">
        <v>1315</v>
      </c>
      <c r="C375" s="272" t="s">
        <v>2396</v>
      </c>
      <c r="D375" s="272"/>
      <c r="E375" s="273" t="s">
        <v>1279</v>
      </c>
      <c r="F375" s="274" t="s">
        <v>2397</v>
      </c>
      <c r="G375" s="259" t="str">
        <f t="shared" si="45"/>
        <v>фото</v>
      </c>
      <c r="H375" s="137">
        <f t="shared" si="46"/>
      </c>
      <c r="I375" s="307" t="s">
        <v>2398</v>
      </c>
      <c r="J375" s="275" t="s">
        <v>1369</v>
      </c>
      <c r="K375" s="261" t="s">
        <v>2389</v>
      </c>
      <c r="L375" s="271">
        <v>10</v>
      </c>
      <c r="M375" s="263">
        <v>75.7</v>
      </c>
      <c r="N375" s="264"/>
      <c r="O375" s="265">
        <f t="shared" si="47"/>
        <v>0</v>
      </c>
      <c r="P375" s="266" t="s">
        <v>2399</v>
      </c>
      <c r="Q375" s="137" t="s">
        <v>1285</v>
      </c>
      <c r="R375" s="267">
        <v>7.57</v>
      </c>
    </row>
    <row r="376" spans="1:18" ht="38.25">
      <c r="A376" s="241">
        <v>588</v>
      </c>
      <c r="B376" s="255">
        <v>1300</v>
      </c>
      <c r="C376" s="272" t="s">
        <v>2400</v>
      </c>
      <c r="D376" s="272"/>
      <c r="E376" s="273" t="s">
        <v>1279</v>
      </c>
      <c r="F376" s="274" t="s">
        <v>2401</v>
      </c>
      <c r="G376" s="259" t="str">
        <f t="shared" si="45"/>
        <v>фото</v>
      </c>
      <c r="H376" s="137">
        <f t="shared" si="46"/>
      </c>
      <c r="I376" s="307" t="s">
        <v>2402</v>
      </c>
      <c r="J376" s="275" t="s">
        <v>1311</v>
      </c>
      <c r="K376" s="261" t="s">
        <v>2389</v>
      </c>
      <c r="L376" s="271">
        <v>10</v>
      </c>
      <c r="M376" s="263">
        <v>90.8</v>
      </c>
      <c r="N376" s="264"/>
      <c r="O376" s="265">
        <f t="shared" si="47"/>
        <v>0</v>
      </c>
      <c r="P376" s="266" t="s">
        <v>2403</v>
      </c>
      <c r="Q376" s="137" t="s">
        <v>1285</v>
      </c>
      <c r="R376" s="267">
        <v>9.08</v>
      </c>
    </row>
    <row r="377" spans="1:18" s="247" customFormat="1" ht="25.5">
      <c r="A377" s="241">
        <v>589</v>
      </c>
      <c r="B377" s="255">
        <v>2771</v>
      </c>
      <c r="C377" s="272" t="s">
        <v>2404</v>
      </c>
      <c r="D377" s="272"/>
      <c r="E377" s="273" t="s">
        <v>1279</v>
      </c>
      <c r="F377" s="274" t="s">
        <v>2405</v>
      </c>
      <c r="G377" s="259" t="str">
        <f t="shared" si="45"/>
        <v>фото</v>
      </c>
      <c r="H377" s="137">
        <f t="shared" si="46"/>
      </c>
      <c r="I377" s="307" t="s">
        <v>2406</v>
      </c>
      <c r="J377" s="275" t="s">
        <v>1311</v>
      </c>
      <c r="K377" s="261" t="s">
        <v>2394</v>
      </c>
      <c r="L377" s="271">
        <v>10</v>
      </c>
      <c r="M377" s="263">
        <v>97.1</v>
      </c>
      <c r="N377" s="264"/>
      <c r="O377" s="265">
        <f t="shared" si="47"/>
        <v>0</v>
      </c>
      <c r="P377" s="266" t="s">
        <v>2407</v>
      </c>
      <c r="Q377" s="137" t="s">
        <v>1285</v>
      </c>
      <c r="R377" s="267">
        <v>9.709999999999999</v>
      </c>
    </row>
    <row r="378" spans="1:18" s="247" customFormat="1" ht="15.75">
      <c r="A378" s="241">
        <v>590</v>
      </c>
      <c r="B378" s="255">
        <v>2659</v>
      </c>
      <c r="C378" s="272" t="s">
        <v>2408</v>
      </c>
      <c r="D378" s="272"/>
      <c r="E378" s="273" t="s">
        <v>1279</v>
      </c>
      <c r="F378" s="274" t="s">
        <v>2409</v>
      </c>
      <c r="G378" s="259" t="str">
        <f t="shared" si="45"/>
        <v>фото</v>
      </c>
      <c r="H378" s="137">
        <f t="shared" si="46"/>
      </c>
      <c r="I378" s="307" t="s">
        <v>2410</v>
      </c>
      <c r="J378" s="275" t="s">
        <v>1311</v>
      </c>
      <c r="K378" s="261" t="s">
        <v>2389</v>
      </c>
      <c r="L378" s="271">
        <v>10</v>
      </c>
      <c r="M378" s="263">
        <v>85.8</v>
      </c>
      <c r="N378" s="264"/>
      <c r="O378" s="265">
        <f t="shared" si="47"/>
        <v>0</v>
      </c>
      <c r="P378" s="266" t="s">
        <v>2411</v>
      </c>
      <c r="Q378" s="137" t="s">
        <v>1285</v>
      </c>
      <c r="R378" s="267">
        <v>8.58</v>
      </c>
    </row>
    <row r="379" spans="1:18" ht="25.5">
      <c r="A379" s="241">
        <v>591</v>
      </c>
      <c r="B379" s="255">
        <v>6834</v>
      </c>
      <c r="C379" s="256" t="s">
        <v>2412</v>
      </c>
      <c r="D379" s="256" t="s">
        <v>2413</v>
      </c>
      <c r="E379" s="273" t="s">
        <v>1279</v>
      </c>
      <c r="F379" s="258" t="s">
        <v>2414</v>
      </c>
      <c r="G379" s="259" t="str">
        <f t="shared" si="45"/>
        <v>фото</v>
      </c>
      <c r="H379" s="137" t="str">
        <f t="shared" si="46"/>
        <v>фото2</v>
      </c>
      <c r="I379" s="260" t="s">
        <v>2415</v>
      </c>
      <c r="J379" s="137" t="s">
        <v>1311</v>
      </c>
      <c r="K379" s="261" t="s">
        <v>2389</v>
      </c>
      <c r="L379" s="271">
        <v>10</v>
      </c>
      <c r="M379" s="263">
        <v>132.4</v>
      </c>
      <c r="N379" s="264"/>
      <c r="O379" s="265">
        <f t="shared" si="47"/>
        <v>0</v>
      </c>
      <c r="P379" s="266">
        <v>4607109943502</v>
      </c>
      <c r="Q379" s="137" t="s">
        <v>111</v>
      </c>
      <c r="R379" s="267">
        <v>13.24</v>
      </c>
    </row>
    <row r="380" spans="1:18" ht="15.75">
      <c r="A380" s="241">
        <v>592</v>
      </c>
      <c r="B380" s="255">
        <v>6819</v>
      </c>
      <c r="C380" s="256" t="s">
        <v>2416</v>
      </c>
      <c r="D380" s="256"/>
      <c r="E380" s="273" t="s">
        <v>1279</v>
      </c>
      <c r="F380" s="258" t="s">
        <v>2417</v>
      </c>
      <c r="G380" s="259" t="str">
        <f t="shared" si="45"/>
        <v>фото</v>
      </c>
      <c r="H380" s="137">
        <f t="shared" si="46"/>
      </c>
      <c r="I380" s="260" t="s">
        <v>2418</v>
      </c>
      <c r="J380" s="137" t="s">
        <v>1818</v>
      </c>
      <c r="K380" s="261" t="s">
        <v>2389</v>
      </c>
      <c r="L380" s="271">
        <v>10</v>
      </c>
      <c r="M380" s="263">
        <v>75.7</v>
      </c>
      <c r="N380" s="264"/>
      <c r="O380" s="265">
        <f t="shared" si="47"/>
        <v>0</v>
      </c>
      <c r="P380" s="266">
        <v>4607109943359</v>
      </c>
      <c r="Q380" s="137" t="s">
        <v>111</v>
      </c>
      <c r="R380" s="267">
        <v>7.57</v>
      </c>
    </row>
    <row r="381" spans="1:18" ht="51">
      <c r="A381" s="241">
        <v>593</v>
      </c>
      <c r="B381" s="255">
        <v>6820</v>
      </c>
      <c r="C381" s="256" t="s">
        <v>2419</v>
      </c>
      <c r="D381" s="256"/>
      <c r="E381" s="273" t="s">
        <v>1279</v>
      </c>
      <c r="F381" s="258" t="s">
        <v>2420</v>
      </c>
      <c r="G381" s="259" t="str">
        <f t="shared" si="45"/>
        <v>фото</v>
      </c>
      <c r="H381" s="137">
        <f t="shared" si="46"/>
      </c>
      <c r="I381" s="260" t="s">
        <v>2421</v>
      </c>
      <c r="J381" s="137" t="s">
        <v>1818</v>
      </c>
      <c r="K381" s="261" t="s">
        <v>2389</v>
      </c>
      <c r="L381" s="271">
        <v>10</v>
      </c>
      <c r="M381" s="263">
        <v>75.7</v>
      </c>
      <c r="N381" s="264"/>
      <c r="O381" s="265">
        <f t="shared" si="47"/>
        <v>0</v>
      </c>
      <c r="P381" s="266">
        <v>4607109943366</v>
      </c>
      <c r="Q381" s="137" t="s">
        <v>111</v>
      </c>
      <c r="R381" s="267">
        <v>7.57</v>
      </c>
    </row>
    <row r="382" spans="1:18" s="247" customFormat="1" ht="15.75">
      <c r="A382" s="241">
        <v>594</v>
      </c>
      <c r="B382" s="255">
        <v>6836</v>
      </c>
      <c r="C382" s="256" t="s">
        <v>2422</v>
      </c>
      <c r="D382" s="256"/>
      <c r="E382" s="273" t="s">
        <v>1279</v>
      </c>
      <c r="F382" s="258" t="s">
        <v>2423</v>
      </c>
      <c r="G382" s="259" t="str">
        <f t="shared" si="45"/>
        <v>фото</v>
      </c>
      <c r="H382" s="137">
        <f t="shared" si="46"/>
      </c>
      <c r="I382" s="260" t="s">
        <v>2424</v>
      </c>
      <c r="J382" s="137" t="s">
        <v>1818</v>
      </c>
      <c r="K382" s="261" t="s">
        <v>2389</v>
      </c>
      <c r="L382" s="271">
        <v>10</v>
      </c>
      <c r="M382" s="263">
        <v>103.4</v>
      </c>
      <c r="N382" s="264"/>
      <c r="O382" s="265">
        <f t="shared" si="47"/>
        <v>0</v>
      </c>
      <c r="P382" s="266">
        <v>4607109943526</v>
      </c>
      <c r="Q382" s="137" t="s">
        <v>111</v>
      </c>
      <c r="R382" s="267">
        <v>10.34</v>
      </c>
    </row>
    <row r="383" spans="1:18" s="247" customFormat="1" ht="15.75">
      <c r="A383" s="241">
        <v>595</v>
      </c>
      <c r="B383" s="255">
        <v>1322</v>
      </c>
      <c r="C383" s="272" t="s">
        <v>2425</v>
      </c>
      <c r="D383" s="272"/>
      <c r="E383" s="273" t="s">
        <v>1279</v>
      </c>
      <c r="F383" s="274" t="s">
        <v>2426</v>
      </c>
      <c r="G383" s="259" t="str">
        <f t="shared" si="45"/>
        <v>фото</v>
      </c>
      <c r="H383" s="137">
        <f t="shared" si="46"/>
      </c>
      <c r="I383" s="307" t="s">
        <v>2427</v>
      </c>
      <c r="J383" s="275" t="s">
        <v>1311</v>
      </c>
      <c r="K383" s="261" t="s">
        <v>2428</v>
      </c>
      <c r="L383" s="271">
        <v>10</v>
      </c>
      <c r="M383" s="263">
        <v>63.1</v>
      </c>
      <c r="N383" s="264"/>
      <c r="O383" s="265">
        <f t="shared" si="47"/>
        <v>0</v>
      </c>
      <c r="P383" s="266" t="s">
        <v>2429</v>
      </c>
      <c r="Q383" s="137" t="s">
        <v>1285</v>
      </c>
      <c r="R383" s="267">
        <v>6.31</v>
      </c>
    </row>
    <row r="384" spans="1:18" s="247" customFormat="1" ht="18.75">
      <c r="A384" s="241">
        <v>596</v>
      </c>
      <c r="B384" s="242" t="s">
        <v>2430</v>
      </c>
      <c r="C384" s="243"/>
      <c r="D384" s="243"/>
      <c r="E384" s="242"/>
      <c r="F384" s="313"/>
      <c r="G384" s="245"/>
      <c r="H384" s="245"/>
      <c r="I384" s="314"/>
      <c r="J384" s="245"/>
      <c r="K384" s="246"/>
      <c r="L384" s="246"/>
      <c r="M384" s="246"/>
      <c r="N384" s="246"/>
      <c r="O384" s="246"/>
      <c r="P384" s="246"/>
      <c r="Q384" s="246"/>
      <c r="R384" s="246"/>
    </row>
    <row r="385" spans="1:18" s="247" customFormat="1" ht="12.75">
      <c r="A385" s="241">
        <v>597</v>
      </c>
      <c r="B385" s="248"/>
      <c r="C385" s="248"/>
      <c r="D385" s="248"/>
      <c r="E385" s="249" t="s">
        <v>2431</v>
      </c>
      <c r="F385" s="308"/>
      <c r="G385" s="251"/>
      <c r="H385" s="251"/>
      <c r="I385" s="315"/>
      <c r="J385" s="251"/>
      <c r="K385" s="253"/>
      <c r="L385" s="316"/>
      <c r="M385" s="316"/>
      <c r="N385" s="316"/>
      <c r="O385" s="316"/>
      <c r="P385" s="316"/>
      <c r="Q385" s="316"/>
      <c r="R385" s="316"/>
    </row>
    <row r="386" spans="1:18" s="247" customFormat="1" ht="15.75">
      <c r="A386" s="241">
        <v>598</v>
      </c>
      <c r="B386" s="255">
        <v>2404</v>
      </c>
      <c r="C386" s="256" t="s">
        <v>2432</v>
      </c>
      <c r="D386" s="256"/>
      <c r="E386" s="257" t="s">
        <v>2433</v>
      </c>
      <c r="F386" s="317" t="s">
        <v>2434</v>
      </c>
      <c r="G386" s="259" t="str">
        <f>HYPERLINK("http://www.gardenbulbs.ru/images/summer_CL/Hyacinth/"&amp;C386&amp;".jpg","фото")</f>
        <v>фото</v>
      </c>
      <c r="H386" s="137">
        <f>IF(D386&gt;0,HYPERLINK("http://www.gardenbulbs.ru/images/summer_CL/Hyacinth/"&amp;D386&amp;".jpg","фото2"),"")</f>
      </c>
      <c r="I386" s="260" t="s">
        <v>2098</v>
      </c>
      <c r="J386" s="137" t="s">
        <v>1818</v>
      </c>
      <c r="K386" s="318" t="s">
        <v>2435</v>
      </c>
      <c r="L386" s="262">
        <v>5</v>
      </c>
      <c r="M386" s="263">
        <v>83.5</v>
      </c>
      <c r="N386" s="264"/>
      <c r="O386" s="265">
        <f>IF(ISERROR(M386*N386),0,M386*N386)</f>
        <v>0</v>
      </c>
      <c r="P386" s="266">
        <v>4607109967065</v>
      </c>
      <c r="Q386" s="137"/>
      <c r="R386" s="267">
        <v>16.7</v>
      </c>
    </row>
    <row r="387" spans="1:18" ht="15.75">
      <c r="A387" s="241">
        <v>599</v>
      </c>
      <c r="B387" s="255">
        <v>2413</v>
      </c>
      <c r="C387" s="256" t="s">
        <v>2436</v>
      </c>
      <c r="D387" s="256"/>
      <c r="E387" s="257" t="s">
        <v>2433</v>
      </c>
      <c r="F387" s="317" t="s">
        <v>2437</v>
      </c>
      <c r="G387" s="259" t="str">
        <f>HYPERLINK("http://www.gardenbulbs.ru/images/summer_CL/Hyacinth/"&amp;C387&amp;".jpg","фото")</f>
        <v>фото</v>
      </c>
      <c r="H387" s="137">
        <f>IF(D387&gt;0,HYPERLINK("http://www.gardenbulbs.ru/images/summer_CL/Hyacinth/"&amp;D387&amp;".jpg","фото2"),"")</f>
      </c>
      <c r="I387" s="260" t="s">
        <v>1583</v>
      </c>
      <c r="J387" s="137" t="s">
        <v>1818</v>
      </c>
      <c r="K387" s="318" t="s">
        <v>2435</v>
      </c>
      <c r="L387" s="262">
        <v>5</v>
      </c>
      <c r="M387" s="263">
        <v>83.5</v>
      </c>
      <c r="N387" s="264"/>
      <c r="O387" s="265">
        <f>IF(ISERROR(M387*N387),0,M387*N387)</f>
        <v>0</v>
      </c>
      <c r="P387" s="266">
        <v>4607109967089</v>
      </c>
      <c r="Q387" s="137"/>
      <c r="R387" s="267">
        <v>16.7</v>
      </c>
    </row>
    <row r="388" spans="1:18" s="247" customFormat="1" ht="15.75">
      <c r="A388" s="241">
        <v>600</v>
      </c>
      <c r="B388" s="255">
        <v>2410</v>
      </c>
      <c r="C388" s="256" t="s">
        <v>2438</v>
      </c>
      <c r="D388" s="256"/>
      <c r="E388" s="257" t="s">
        <v>2433</v>
      </c>
      <c r="F388" s="319" t="s">
        <v>2439</v>
      </c>
      <c r="G388" s="259" t="str">
        <f>HYPERLINK("http://www.gardenbulbs.ru/images/summer_CL/Hyacinth/"&amp;C388&amp;".jpg","фото")</f>
        <v>фото</v>
      </c>
      <c r="H388" s="137">
        <f>IF(D388&gt;0,HYPERLINK("http://www.gardenbulbs.ru/images/summer_CL/Hyacinth/"&amp;D388&amp;".jpg","фото2"),"")</f>
      </c>
      <c r="I388" s="260" t="s">
        <v>2086</v>
      </c>
      <c r="J388" s="137" t="s">
        <v>1467</v>
      </c>
      <c r="K388" s="318" t="s">
        <v>2435</v>
      </c>
      <c r="L388" s="262">
        <v>5</v>
      </c>
      <c r="M388" s="263">
        <v>93.6</v>
      </c>
      <c r="N388" s="264"/>
      <c r="O388" s="265">
        <f>IF(ISERROR(M388*N388),0,M388*N388)</f>
        <v>0</v>
      </c>
      <c r="P388" s="266">
        <v>4607109967072</v>
      </c>
      <c r="Q388" s="137"/>
      <c r="R388" s="267">
        <v>18.72</v>
      </c>
    </row>
    <row r="389" spans="1:18" ht="15.75">
      <c r="A389" s="241">
        <v>601</v>
      </c>
      <c r="B389" s="255">
        <v>2417</v>
      </c>
      <c r="C389" s="256" t="s">
        <v>2440</v>
      </c>
      <c r="D389" s="256"/>
      <c r="E389" s="257" t="s">
        <v>2433</v>
      </c>
      <c r="F389" s="258" t="s">
        <v>2441</v>
      </c>
      <c r="G389" s="259" t="str">
        <f>HYPERLINK("http://www.gardenbulbs.ru/images/summer_CL/Hyacinth/"&amp;C389&amp;".jpg","фото")</f>
        <v>фото</v>
      </c>
      <c r="H389" s="137">
        <f>IF(D389&gt;0,HYPERLINK("http://www.gardenbulbs.ru/images/summer_CL/Hyacinth/"&amp;D389&amp;".jpg","фото2"),"")</f>
      </c>
      <c r="I389" s="260" t="s">
        <v>341</v>
      </c>
      <c r="J389" s="137" t="s">
        <v>1818</v>
      </c>
      <c r="K389" s="318" t="s">
        <v>2435</v>
      </c>
      <c r="L389" s="262">
        <v>5</v>
      </c>
      <c r="M389" s="263">
        <v>83.5</v>
      </c>
      <c r="N389" s="264"/>
      <c r="O389" s="265">
        <f>IF(ISERROR(M389*N389),0,M389*N389)</f>
        <v>0</v>
      </c>
      <c r="P389" s="266">
        <v>4607109967096</v>
      </c>
      <c r="Q389" s="137"/>
      <c r="R389" s="267">
        <v>16.7</v>
      </c>
    </row>
    <row r="390" spans="1:18" s="247" customFormat="1" ht="12.75">
      <c r="A390" s="241">
        <v>602</v>
      </c>
      <c r="B390" s="248"/>
      <c r="C390" s="248"/>
      <c r="D390" s="248"/>
      <c r="E390" s="249" t="s">
        <v>2442</v>
      </c>
      <c r="F390" s="308"/>
      <c r="G390" s="251"/>
      <c r="H390" s="251"/>
      <c r="I390" s="315"/>
      <c r="J390" s="251"/>
      <c r="K390" s="253"/>
      <c r="L390" s="316"/>
      <c r="M390" s="316"/>
      <c r="N390" s="316"/>
      <c r="O390" s="316"/>
      <c r="P390" s="316"/>
      <c r="Q390" s="316"/>
      <c r="R390" s="316"/>
    </row>
    <row r="391" spans="1:18" s="247" customFormat="1" ht="15.75">
      <c r="A391" s="241">
        <v>603</v>
      </c>
      <c r="B391" s="255">
        <v>2703</v>
      </c>
      <c r="C391" s="256" t="s">
        <v>2443</v>
      </c>
      <c r="D391" s="256"/>
      <c r="E391" s="257" t="s">
        <v>2433</v>
      </c>
      <c r="F391" s="319" t="s">
        <v>2444</v>
      </c>
      <c r="G391" s="259" t="str">
        <f aca="true" t="shared" si="48" ref="G391:G432">HYPERLINK("http://www.gardenbulbs.ru/images/summer_CL/Hyacinth/"&amp;C391&amp;".jpg","фото")</f>
        <v>фото</v>
      </c>
      <c r="H391" s="137">
        <f aca="true" t="shared" si="49" ref="H391:H432">IF(D391&gt;0,HYPERLINK("http://www.gardenbulbs.ru/images/summer_CL/Hyacinth/"&amp;D391&amp;".jpg","фото2"),"")</f>
      </c>
      <c r="I391" s="260" t="s">
        <v>2445</v>
      </c>
      <c r="J391" s="137" t="s">
        <v>1467</v>
      </c>
      <c r="K391" s="318" t="s">
        <v>2435</v>
      </c>
      <c r="L391" s="262">
        <v>5</v>
      </c>
      <c r="M391" s="263">
        <v>93.6</v>
      </c>
      <c r="N391" s="264"/>
      <c r="O391" s="265">
        <f aca="true" t="shared" si="50" ref="O391:O432">IF(ISERROR(M391*N391),0,M391*N391)</f>
        <v>0</v>
      </c>
      <c r="P391" s="266">
        <v>4607109956205</v>
      </c>
      <c r="Q391" s="137"/>
      <c r="R391" s="267">
        <v>18.72</v>
      </c>
    </row>
    <row r="392" spans="1:18" s="247" customFormat="1" ht="15.75">
      <c r="A392" s="241">
        <v>604</v>
      </c>
      <c r="B392" s="255">
        <v>1332</v>
      </c>
      <c r="C392" s="256" t="s">
        <v>2446</v>
      </c>
      <c r="D392" s="256"/>
      <c r="E392" s="257" t="s">
        <v>2433</v>
      </c>
      <c r="F392" s="319" t="s">
        <v>2447</v>
      </c>
      <c r="G392" s="259" t="str">
        <f t="shared" si="48"/>
        <v>фото</v>
      </c>
      <c r="H392" s="137">
        <f t="shared" si="49"/>
      </c>
      <c r="I392" s="260" t="s">
        <v>2448</v>
      </c>
      <c r="J392" s="137" t="s">
        <v>1467</v>
      </c>
      <c r="K392" s="318" t="s">
        <v>2435</v>
      </c>
      <c r="L392" s="262">
        <v>5</v>
      </c>
      <c r="M392" s="263">
        <v>76.8</v>
      </c>
      <c r="N392" s="264"/>
      <c r="O392" s="265">
        <f t="shared" si="50"/>
        <v>0</v>
      </c>
      <c r="P392" s="266">
        <v>4607109962633</v>
      </c>
      <c r="Q392" s="137"/>
      <c r="R392" s="267">
        <v>15.36</v>
      </c>
    </row>
    <row r="393" spans="1:18" ht="15.75">
      <c r="A393" s="241">
        <v>613</v>
      </c>
      <c r="B393" s="255">
        <v>6762</v>
      </c>
      <c r="C393" s="256" t="s">
        <v>2449</v>
      </c>
      <c r="D393" s="256"/>
      <c r="E393" s="257" t="s">
        <v>2433</v>
      </c>
      <c r="F393" s="319" t="s">
        <v>2450</v>
      </c>
      <c r="G393" s="259" t="str">
        <f t="shared" si="48"/>
        <v>фото</v>
      </c>
      <c r="H393" s="137">
        <f t="shared" si="49"/>
      </c>
      <c r="I393" s="260" t="s">
        <v>2451</v>
      </c>
      <c r="J393" s="137" t="s">
        <v>1484</v>
      </c>
      <c r="K393" s="318" t="s">
        <v>2435</v>
      </c>
      <c r="L393" s="262">
        <v>5</v>
      </c>
      <c r="M393" s="263">
        <v>83.5</v>
      </c>
      <c r="N393" s="264"/>
      <c r="O393" s="265">
        <f t="shared" si="50"/>
        <v>0</v>
      </c>
      <c r="P393" s="266">
        <v>4607109942789</v>
      </c>
      <c r="Q393" s="137" t="s">
        <v>111</v>
      </c>
      <c r="R393" s="267">
        <v>16.7</v>
      </c>
    </row>
    <row r="394" spans="1:18" ht="15.75">
      <c r="A394" s="241">
        <v>607</v>
      </c>
      <c r="B394" s="255">
        <v>947</v>
      </c>
      <c r="C394" s="256" t="s">
        <v>2452</v>
      </c>
      <c r="D394" s="256"/>
      <c r="E394" s="257" t="s">
        <v>2433</v>
      </c>
      <c r="F394" s="319" t="s">
        <v>2453</v>
      </c>
      <c r="G394" s="259" t="str">
        <f t="shared" si="48"/>
        <v>фото</v>
      </c>
      <c r="H394" s="137">
        <f t="shared" si="49"/>
      </c>
      <c r="I394" s="260" t="s">
        <v>2454</v>
      </c>
      <c r="J394" s="137" t="s">
        <v>1467</v>
      </c>
      <c r="K394" s="318" t="s">
        <v>2435</v>
      </c>
      <c r="L394" s="262">
        <v>5</v>
      </c>
      <c r="M394" s="263">
        <v>86.9</v>
      </c>
      <c r="N394" s="264"/>
      <c r="O394" s="265">
        <f t="shared" si="50"/>
        <v>0</v>
      </c>
      <c r="P394" s="266">
        <v>4607109956212</v>
      </c>
      <c r="Q394" s="137"/>
      <c r="R394" s="267">
        <v>17.380000000000003</v>
      </c>
    </row>
    <row r="395" spans="1:18" s="247" customFormat="1" ht="15.75">
      <c r="A395" s="241">
        <v>608</v>
      </c>
      <c r="B395" s="255">
        <v>1250</v>
      </c>
      <c r="C395" s="256" t="s">
        <v>2455</v>
      </c>
      <c r="D395" s="256"/>
      <c r="E395" s="257" t="s">
        <v>2433</v>
      </c>
      <c r="F395" s="319" t="s">
        <v>2456</v>
      </c>
      <c r="G395" s="259" t="str">
        <f t="shared" si="48"/>
        <v>фото</v>
      </c>
      <c r="H395" s="137">
        <f t="shared" si="49"/>
      </c>
      <c r="I395" s="260" t="s">
        <v>320</v>
      </c>
      <c r="J395" s="137" t="s">
        <v>1818</v>
      </c>
      <c r="K395" s="318" t="s">
        <v>2435</v>
      </c>
      <c r="L395" s="262">
        <v>5</v>
      </c>
      <c r="M395" s="263">
        <v>73.5</v>
      </c>
      <c r="N395" s="264"/>
      <c r="O395" s="265">
        <f t="shared" si="50"/>
        <v>0</v>
      </c>
      <c r="P395" s="266">
        <v>4607109950104</v>
      </c>
      <c r="Q395" s="137"/>
      <c r="R395" s="267">
        <v>14.7</v>
      </c>
    </row>
    <row r="396" spans="1:18" s="247" customFormat="1" ht="15.75">
      <c r="A396" s="241">
        <v>609</v>
      </c>
      <c r="B396" s="255">
        <v>1265</v>
      </c>
      <c r="C396" s="256" t="s">
        <v>2457</v>
      </c>
      <c r="D396" s="256"/>
      <c r="E396" s="257" t="s">
        <v>2433</v>
      </c>
      <c r="F396" s="319" t="s">
        <v>2458</v>
      </c>
      <c r="G396" s="259" t="str">
        <f t="shared" si="48"/>
        <v>фото</v>
      </c>
      <c r="H396" s="137">
        <f t="shared" si="49"/>
      </c>
      <c r="I396" s="260" t="s">
        <v>2459</v>
      </c>
      <c r="J396" s="137" t="s">
        <v>1818</v>
      </c>
      <c r="K396" s="318" t="s">
        <v>2435</v>
      </c>
      <c r="L396" s="262">
        <v>5</v>
      </c>
      <c r="M396" s="263">
        <v>73.5</v>
      </c>
      <c r="N396" s="264"/>
      <c r="O396" s="265">
        <f t="shared" si="50"/>
        <v>0</v>
      </c>
      <c r="P396" s="266">
        <v>4607109950098</v>
      </c>
      <c r="Q396" s="137"/>
      <c r="R396" s="267">
        <v>14.7</v>
      </c>
    </row>
    <row r="397" spans="1:18" ht="15.75">
      <c r="A397" s="241">
        <v>610</v>
      </c>
      <c r="B397" s="255">
        <v>1211</v>
      </c>
      <c r="C397" s="256" t="s">
        <v>2460</v>
      </c>
      <c r="D397" s="256"/>
      <c r="E397" s="257" t="s">
        <v>2433</v>
      </c>
      <c r="F397" s="319" t="s">
        <v>2461</v>
      </c>
      <c r="G397" s="259" t="str">
        <f t="shared" si="48"/>
        <v>фото</v>
      </c>
      <c r="H397" s="137">
        <f t="shared" si="49"/>
      </c>
      <c r="I397" s="260" t="s">
        <v>341</v>
      </c>
      <c r="J397" s="137" t="s">
        <v>1484</v>
      </c>
      <c r="K397" s="318" t="s">
        <v>2435</v>
      </c>
      <c r="L397" s="262">
        <v>5</v>
      </c>
      <c r="M397" s="263">
        <v>80.2</v>
      </c>
      <c r="N397" s="264"/>
      <c r="O397" s="265">
        <f t="shared" si="50"/>
        <v>0</v>
      </c>
      <c r="P397" s="266">
        <v>4607109950081</v>
      </c>
      <c r="Q397" s="137"/>
      <c r="R397" s="267">
        <v>16.04</v>
      </c>
    </row>
    <row r="398" spans="1:18" s="247" customFormat="1" ht="38.25">
      <c r="A398" s="241">
        <v>612</v>
      </c>
      <c r="B398" s="255">
        <v>2096</v>
      </c>
      <c r="C398" s="256" t="s">
        <v>2462</v>
      </c>
      <c r="D398" s="256"/>
      <c r="E398" s="257" t="s">
        <v>2433</v>
      </c>
      <c r="F398" s="319" t="s">
        <v>2463</v>
      </c>
      <c r="G398" s="259" t="str">
        <f t="shared" si="48"/>
        <v>фото</v>
      </c>
      <c r="H398" s="137">
        <f t="shared" si="49"/>
      </c>
      <c r="I398" s="279" t="s">
        <v>2464</v>
      </c>
      <c r="J398" s="137" t="s">
        <v>1818</v>
      </c>
      <c r="K398" s="318" t="s">
        <v>2435</v>
      </c>
      <c r="L398" s="262">
        <v>5</v>
      </c>
      <c r="M398" s="263">
        <v>86.9</v>
      </c>
      <c r="N398" s="264"/>
      <c r="O398" s="265">
        <f t="shared" si="50"/>
        <v>0</v>
      </c>
      <c r="P398" s="266" t="s">
        <v>2465</v>
      </c>
      <c r="Q398" s="137" t="s">
        <v>1285</v>
      </c>
      <c r="R398" s="267">
        <v>17.380000000000003</v>
      </c>
    </row>
    <row r="399" spans="1:18" s="247" customFormat="1" ht="25.5">
      <c r="A399" s="241">
        <v>616</v>
      </c>
      <c r="B399" s="255">
        <v>1948</v>
      </c>
      <c r="C399" s="256" t="s">
        <v>2466</v>
      </c>
      <c r="D399" s="256"/>
      <c r="E399" s="257" t="s">
        <v>2433</v>
      </c>
      <c r="F399" s="319" t="s">
        <v>2467</v>
      </c>
      <c r="G399" s="259" t="str">
        <f t="shared" si="48"/>
        <v>фото</v>
      </c>
      <c r="H399" s="137">
        <f t="shared" si="49"/>
      </c>
      <c r="I399" s="279" t="s">
        <v>2468</v>
      </c>
      <c r="J399" s="137" t="s">
        <v>1818</v>
      </c>
      <c r="K399" s="318" t="s">
        <v>2435</v>
      </c>
      <c r="L399" s="262">
        <v>5</v>
      </c>
      <c r="M399" s="263">
        <v>133.8</v>
      </c>
      <c r="N399" s="264"/>
      <c r="O399" s="265">
        <f t="shared" si="50"/>
        <v>0</v>
      </c>
      <c r="P399" s="266" t="s">
        <v>2469</v>
      </c>
      <c r="Q399" s="137" t="s">
        <v>1285</v>
      </c>
      <c r="R399" s="267">
        <v>26.76</v>
      </c>
    </row>
    <row r="400" spans="1:18" s="247" customFormat="1" ht="25.5">
      <c r="A400" s="241">
        <v>617</v>
      </c>
      <c r="B400" s="255">
        <v>7595</v>
      </c>
      <c r="C400" s="256" t="s">
        <v>2470</v>
      </c>
      <c r="D400" s="256"/>
      <c r="E400" s="257" t="s">
        <v>2433</v>
      </c>
      <c r="F400" s="319" t="s">
        <v>2471</v>
      </c>
      <c r="G400" s="259" t="str">
        <f t="shared" si="48"/>
        <v>фото</v>
      </c>
      <c r="H400" s="137">
        <f t="shared" si="49"/>
      </c>
      <c r="I400" s="260" t="s">
        <v>2472</v>
      </c>
      <c r="J400" s="137" t="s">
        <v>1818</v>
      </c>
      <c r="K400" s="318" t="s">
        <v>2473</v>
      </c>
      <c r="L400" s="262">
        <v>5</v>
      </c>
      <c r="M400" s="263">
        <v>85.2</v>
      </c>
      <c r="N400" s="264"/>
      <c r="O400" s="265">
        <f t="shared" si="50"/>
        <v>0</v>
      </c>
      <c r="P400" s="266">
        <v>4607109938973</v>
      </c>
      <c r="Q400" s="137" t="s">
        <v>80</v>
      </c>
      <c r="R400" s="267">
        <v>17.04</v>
      </c>
    </row>
    <row r="401" spans="1:18" s="247" customFormat="1" ht="15.75">
      <c r="A401" s="241">
        <v>619</v>
      </c>
      <c r="B401" s="255">
        <v>1333</v>
      </c>
      <c r="C401" s="256" t="s">
        <v>2474</v>
      </c>
      <c r="D401" s="256"/>
      <c r="E401" s="257" t="s">
        <v>2433</v>
      </c>
      <c r="F401" s="258" t="s">
        <v>2475</v>
      </c>
      <c r="G401" s="259" t="str">
        <f t="shared" si="48"/>
        <v>фото</v>
      </c>
      <c r="H401" s="137">
        <f t="shared" si="49"/>
      </c>
      <c r="I401" s="260" t="s">
        <v>2476</v>
      </c>
      <c r="J401" s="137" t="s">
        <v>1818</v>
      </c>
      <c r="K401" s="318" t="s">
        <v>2473</v>
      </c>
      <c r="L401" s="262">
        <v>5</v>
      </c>
      <c r="M401" s="263">
        <v>76.8</v>
      </c>
      <c r="N401" s="264"/>
      <c r="O401" s="265">
        <f t="shared" si="50"/>
        <v>0</v>
      </c>
      <c r="P401" s="266">
        <v>4607109962794</v>
      </c>
      <c r="Q401" s="137"/>
      <c r="R401" s="267">
        <v>15.36</v>
      </c>
    </row>
    <row r="402" spans="1:18" ht="15.75">
      <c r="A402" s="241">
        <v>620</v>
      </c>
      <c r="B402" s="255">
        <v>2405</v>
      </c>
      <c r="C402" s="256" t="s">
        <v>2477</v>
      </c>
      <c r="D402" s="256"/>
      <c r="E402" s="257" t="s">
        <v>2433</v>
      </c>
      <c r="F402" s="319" t="s">
        <v>2478</v>
      </c>
      <c r="G402" s="259" t="str">
        <f t="shared" si="48"/>
        <v>фото</v>
      </c>
      <c r="H402" s="137">
        <f t="shared" si="49"/>
      </c>
      <c r="I402" s="260" t="s">
        <v>2479</v>
      </c>
      <c r="J402" s="137" t="s">
        <v>1818</v>
      </c>
      <c r="K402" s="318" t="s">
        <v>2435</v>
      </c>
      <c r="L402" s="262">
        <v>5</v>
      </c>
      <c r="M402" s="263">
        <v>117</v>
      </c>
      <c r="N402" s="264"/>
      <c r="O402" s="265">
        <f t="shared" si="50"/>
        <v>0</v>
      </c>
      <c r="P402" s="266">
        <v>4607109967102</v>
      </c>
      <c r="Q402" s="137"/>
      <c r="R402" s="267">
        <v>23.4</v>
      </c>
    </row>
    <row r="403" spans="1:18" s="247" customFormat="1" ht="15.75">
      <c r="A403" s="241">
        <v>622</v>
      </c>
      <c r="B403" s="255">
        <v>1213</v>
      </c>
      <c r="C403" s="256" t="s">
        <v>2480</v>
      </c>
      <c r="D403" s="256"/>
      <c r="E403" s="257" t="s">
        <v>2433</v>
      </c>
      <c r="F403" s="319" t="s">
        <v>2481</v>
      </c>
      <c r="G403" s="259" t="str">
        <f t="shared" si="48"/>
        <v>фото</v>
      </c>
      <c r="H403" s="137">
        <f t="shared" si="49"/>
      </c>
      <c r="I403" s="260" t="s">
        <v>1991</v>
      </c>
      <c r="J403" s="137" t="s">
        <v>1818</v>
      </c>
      <c r="K403" s="318" t="s">
        <v>2435</v>
      </c>
      <c r="L403" s="262">
        <v>5</v>
      </c>
      <c r="M403" s="263">
        <v>80.2</v>
      </c>
      <c r="N403" s="264"/>
      <c r="O403" s="265">
        <f t="shared" si="50"/>
        <v>0</v>
      </c>
      <c r="P403" s="266">
        <v>4607109950067</v>
      </c>
      <c r="Q403" s="137"/>
      <c r="R403" s="267">
        <v>16.04</v>
      </c>
    </row>
    <row r="404" spans="1:18" ht="15.75">
      <c r="A404" s="241">
        <v>621</v>
      </c>
      <c r="B404" s="255">
        <v>7596</v>
      </c>
      <c r="C404" s="256" t="s">
        <v>2482</v>
      </c>
      <c r="D404" s="256"/>
      <c r="E404" s="257" t="s">
        <v>2433</v>
      </c>
      <c r="F404" s="258" t="s">
        <v>2483</v>
      </c>
      <c r="G404" s="259" t="str">
        <f t="shared" si="48"/>
        <v>фото</v>
      </c>
      <c r="H404" s="137">
        <f t="shared" si="49"/>
      </c>
      <c r="I404" s="260" t="s">
        <v>2484</v>
      </c>
      <c r="J404" s="137" t="s">
        <v>1484</v>
      </c>
      <c r="K404" s="318" t="s">
        <v>2435</v>
      </c>
      <c r="L404" s="262">
        <v>5</v>
      </c>
      <c r="M404" s="263">
        <v>93.4</v>
      </c>
      <c r="N404" s="264"/>
      <c r="O404" s="265">
        <f t="shared" si="50"/>
        <v>0</v>
      </c>
      <c r="P404" s="266">
        <v>4607109938966</v>
      </c>
      <c r="Q404" s="137" t="s">
        <v>80</v>
      </c>
      <c r="R404" s="267">
        <v>18.68</v>
      </c>
    </row>
    <row r="405" spans="1:18" s="247" customFormat="1" ht="15.75">
      <c r="A405" s="241">
        <v>663</v>
      </c>
      <c r="B405" s="255">
        <v>1343</v>
      </c>
      <c r="C405" s="256" t="s">
        <v>2485</v>
      </c>
      <c r="D405" s="256"/>
      <c r="E405" s="257" t="s">
        <v>2433</v>
      </c>
      <c r="F405" s="319" t="s">
        <v>2486</v>
      </c>
      <c r="G405" s="259" t="str">
        <f t="shared" si="48"/>
        <v>фото</v>
      </c>
      <c r="H405" s="137">
        <f t="shared" si="49"/>
      </c>
      <c r="I405" s="260" t="s">
        <v>2487</v>
      </c>
      <c r="J405" s="137" t="s">
        <v>1818</v>
      </c>
      <c r="K405" s="318" t="s">
        <v>2435</v>
      </c>
      <c r="L405" s="262">
        <v>5</v>
      </c>
      <c r="M405" s="263">
        <v>86.9</v>
      </c>
      <c r="N405" s="264"/>
      <c r="O405" s="265">
        <f t="shared" si="50"/>
        <v>0</v>
      </c>
      <c r="P405" s="266">
        <v>4607109963470</v>
      </c>
      <c r="Q405" s="137"/>
      <c r="R405" s="267">
        <v>17.380000000000003</v>
      </c>
    </row>
    <row r="406" spans="1:18" s="247" customFormat="1" ht="15.75">
      <c r="A406" s="241">
        <v>661</v>
      </c>
      <c r="B406" s="255">
        <v>2650</v>
      </c>
      <c r="C406" s="256" t="s">
        <v>2488</v>
      </c>
      <c r="D406" s="256"/>
      <c r="E406" s="257" t="s">
        <v>2433</v>
      </c>
      <c r="F406" s="319" t="s">
        <v>2489</v>
      </c>
      <c r="G406" s="259" t="str">
        <f t="shared" si="48"/>
        <v>фото</v>
      </c>
      <c r="H406" s="137">
        <f t="shared" si="49"/>
      </c>
      <c r="I406" s="260" t="s">
        <v>2490</v>
      </c>
      <c r="J406" s="137" t="s">
        <v>1818</v>
      </c>
      <c r="K406" s="318" t="s">
        <v>2435</v>
      </c>
      <c r="L406" s="262">
        <v>5</v>
      </c>
      <c r="M406" s="263">
        <v>98.3</v>
      </c>
      <c r="N406" s="264"/>
      <c r="O406" s="265">
        <f t="shared" si="50"/>
        <v>0</v>
      </c>
      <c r="P406" s="266">
        <v>4607109970058</v>
      </c>
      <c r="Q406" s="137"/>
      <c r="R406" s="267">
        <v>19.66</v>
      </c>
    </row>
    <row r="407" spans="1:18" s="247" customFormat="1" ht="25.5">
      <c r="A407" s="241">
        <v>626</v>
      </c>
      <c r="B407" s="255">
        <v>2054</v>
      </c>
      <c r="C407" s="256" t="s">
        <v>2491</v>
      </c>
      <c r="D407" s="256" t="s">
        <v>2492</v>
      </c>
      <c r="E407" s="257" t="s">
        <v>2433</v>
      </c>
      <c r="F407" s="319" t="s">
        <v>2493</v>
      </c>
      <c r="G407" s="259" t="str">
        <f t="shared" si="48"/>
        <v>фото</v>
      </c>
      <c r="H407" s="137" t="str">
        <f t="shared" si="49"/>
        <v>фото2</v>
      </c>
      <c r="I407" s="279" t="s">
        <v>2494</v>
      </c>
      <c r="J407" s="137" t="s">
        <v>1818</v>
      </c>
      <c r="K407" s="318" t="s">
        <v>2495</v>
      </c>
      <c r="L407" s="262">
        <v>3</v>
      </c>
      <c r="M407" s="263">
        <v>509</v>
      </c>
      <c r="N407" s="264"/>
      <c r="O407" s="265">
        <f t="shared" si="50"/>
        <v>0</v>
      </c>
      <c r="P407" s="266" t="s">
        <v>2496</v>
      </c>
      <c r="Q407" s="137" t="s">
        <v>1285</v>
      </c>
      <c r="R407" s="267">
        <v>169.66666666666666</v>
      </c>
    </row>
    <row r="408" spans="1:18" ht="15.75">
      <c r="A408" s="241">
        <v>627</v>
      </c>
      <c r="B408" s="255">
        <v>2706</v>
      </c>
      <c r="C408" s="256" t="s">
        <v>2497</v>
      </c>
      <c r="D408" s="256"/>
      <c r="E408" s="257" t="s">
        <v>2433</v>
      </c>
      <c r="F408" s="258" t="s">
        <v>2498</v>
      </c>
      <c r="G408" s="259" t="str">
        <f t="shared" si="48"/>
        <v>фото</v>
      </c>
      <c r="H408" s="137">
        <f t="shared" si="49"/>
      </c>
      <c r="I408" s="260" t="s">
        <v>2098</v>
      </c>
      <c r="J408" s="137" t="s">
        <v>1484</v>
      </c>
      <c r="K408" s="318" t="s">
        <v>2435</v>
      </c>
      <c r="L408" s="262">
        <v>5</v>
      </c>
      <c r="M408" s="263">
        <v>80.2</v>
      </c>
      <c r="N408" s="264"/>
      <c r="O408" s="265">
        <f t="shared" si="50"/>
        <v>0</v>
      </c>
      <c r="P408" s="266">
        <v>4607109956250</v>
      </c>
      <c r="Q408" s="137"/>
      <c r="R408" s="267">
        <v>16.04</v>
      </c>
    </row>
    <row r="409" spans="1:18" s="247" customFormat="1" ht="15.75">
      <c r="A409" s="241">
        <v>630</v>
      </c>
      <c r="B409" s="255">
        <v>956</v>
      </c>
      <c r="C409" s="256" t="s">
        <v>2499</v>
      </c>
      <c r="D409" s="256"/>
      <c r="E409" s="257" t="s">
        <v>2433</v>
      </c>
      <c r="F409" s="319" t="s">
        <v>2500</v>
      </c>
      <c r="G409" s="259" t="str">
        <f t="shared" si="48"/>
        <v>фото</v>
      </c>
      <c r="H409" s="137">
        <f t="shared" si="49"/>
      </c>
      <c r="I409" s="260" t="s">
        <v>2501</v>
      </c>
      <c r="J409" s="137" t="s">
        <v>1818</v>
      </c>
      <c r="K409" s="318" t="s">
        <v>2473</v>
      </c>
      <c r="L409" s="262">
        <v>5</v>
      </c>
      <c r="M409" s="263">
        <v>93.6</v>
      </c>
      <c r="N409" s="264"/>
      <c r="O409" s="265">
        <f t="shared" si="50"/>
        <v>0</v>
      </c>
      <c r="P409" s="266">
        <v>4607109963081</v>
      </c>
      <c r="Q409" s="137"/>
      <c r="R409" s="267">
        <v>18.72</v>
      </c>
    </row>
    <row r="410" spans="1:18" s="247" customFormat="1" ht="15.75">
      <c r="A410" s="241">
        <v>629</v>
      </c>
      <c r="B410" s="255">
        <v>2651</v>
      </c>
      <c r="C410" s="256" t="s">
        <v>2502</v>
      </c>
      <c r="D410" s="256"/>
      <c r="E410" s="257" t="s">
        <v>2433</v>
      </c>
      <c r="F410" s="258" t="s">
        <v>2503</v>
      </c>
      <c r="G410" s="259" t="str">
        <f t="shared" si="48"/>
        <v>фото</v>
      </c>
      <c r="H410" s="137">
        <f t="shared" si="49"/>
      </c>
      <c r="I410" s="260" t="s">
        <v>2504</v>
      </c>
      <c r="J410" s="137" t="s">
        <v>1467</v>
      </c>
      <c r="K410" s="318" t="s">
        <v>2435</v>
      </c>
      <c r="L410" s="262">
        <v>5</v>
      </c>
      <c r="M410" s="263">
        <v>93.6</v>
      </c>
      <c r="N410" s="264"/>
      <c r="O410" s="265">
        <f t="shared" si="50"/>
        <v>0</v>
      </c>
      <c r="P410" s="266">
        <v>4607109950036</v>
      </c>
      <c r="Q410" s="137"/>
      <c r="R410" s="267">
        <v>18.72</v>
      </c>
    </row>
    <row r="411" spans="1:18" s="247" customFormat="1" ht="15.75">
      <c r="A411" s="241">
        <v>664</v>
      </c>
      <c r="B411" s="255">
        <v>2708</v>
      </c>
      <c r="C411" s="256" t="s">
        <v>2505</v>
      </c>
      <c r="D411" s="256"/>
      <c r="E411" s="257" t="s">
        <v>2433</v>
      </c>
      <c r="F411" s="319" t="s">
        <v>2506</v>
      </c>
      <c r="G411" s="259" t="str">
        <f t="shared" si="48"/>
        <v>фото</v>
      </c>
      <c r="H411" s="137">
        <f t="shared" si="49"/>
      </c>
      <c r="I411" s="260" t="s">
        <v>2507</v>
      </c>
      <c r="J411" s="137" t="s">
        <v>1467</v>
      </c>
      <c r="K411" s="318" t="s">
        <v>2473</v>
      </c>
      <c r="L411" s="262">
        <v>5</v>
      </c>
      <c r="M411" s="263">
        <v>93.6</v>
      </c>
      <c r="N411" s="264"/>
      <c r="O411" s="265">
        <f t="shared" si="50"/>
        <v>0</v>
      </c>
      <c r="P411" s="266">
        <v>4607109956274</v>
      </c>
      <c r="Q411" s="137"/>
      <c r="R411" s="267">
        <v>18.72</v>
      </c>
    </row>
    <row r="412" spans="1:18" ht="15.75">
      <c r="A412" s="241">
        <v>665</v>
      </c>
      <c r="B412" s="255">
        <v>6769</v>
      </c>
      <c r="C412" s="256" t="s">
        <v>2508</v>
      </c>
      <c r="D412" s="256"/>
      <c r="E412" s="257" t="s">
        <v>2433</v>
      </c>
      <c r="F412" s="319" t="s">
        <v>2509</v>
      </c>
      <c r="G412" s="259" t="str">
        <f t="shared" si="48"/>
        <v>фото</v>
      </c>
      <c r="H412" s="137">
        <f t="shared" si="49"/>
      </c>
      <c r="I412" s="260" t="s">
        <v>2510</v>
      </c>
      <c r="J412" s="137" t="s">
        <v>1484</v>
      </c>
      <c r="K412" s="318" t="s">
        <v>2435</v>
      </c>
      <c r="L412" s="262">
        <v>5</v>
      </c>
      <c r="M412" s="263">
        <v>96.9</v>
      </c>
      <c r="N412" s="264"/>
      <c r="O412" s="265">
        <f t="shared" si="50"/>
        <v>0</v>
      </c>
      <c r="P412" s="266">
        <v>4607109942857</v>
      </c>
      <c r="Q412" s="137" t="s">
        <v>111</v>
      </c>
      <c r="R412" s="267">
        <v>19.380000000000003</v>
      </c>
    </row>
    <row r="413" spans="1:18" s="247" customFormat="1" ht="15.75">
      <c r="A413" s="241">
        <v>623</v>
      </c>
      <c r="B413" s="255">
        <v>942</v>
      </c>
      <c r="C413" s="256" t="s">
        <v>2511</v>
      </c>
      <c r="D413" s="256"/>
      <c r="E413" s="257" t="s">
        <v>2433</v>
      </c>
      <c r="F413" s="319" t="s">
        <v>2512</v>
      </c>
      <c r="G413" s="259" t="str">
        <f t="shared" si="48"/>
        <v>фото</v>
      </c>
      <c r="H413" s="137">
        <f t="shared" si="49"/>
      </c>
      <c r="I413" s="260" t="s">
        <v>341</v>
      </c>
      <c r="J413" s="137" t="s">
        <v>1484</v>
      </c>
      <c r="K413" s="318" t="s">
        <v>2435</v>
      </c>
      <c r="L413" s="262">
        <v>5</v>
      </c>
      <c r="M413" s="263">
        <v>83.5</v>
      </c>
      <c r="N413" s="264"/>
      <c r="O413" s="265">
        <f t="shared" si="50"/>
        <v>0</v>
      </c>
      <c r="P413" s="266">
        <v>4607109956281</v>
      </c>
      <c r="Q413" s="137"/>
      <c r="R413" s="267">
        <v>16.7</v>
      </c>
    </row>
    <row r="414" spans="1:18" s="247" customFormat="1" ht="38.25">
      <c r="A414" s="241">
        <v>633</v>
      </c>
      <c r="B414" s="255">
        <v>7597</v>
      </c>
      <c r="C414" s="256" t="s">
        <v>2513</v>
      </c>
      <c r="D414" s="256"/>
      <c r="E414" s="257" t="s">
        <v>2433</v>
      </c>
      <c r="F414" s="319" t="s">
        <v>2514</v>
      </c>
      <c r="G414" s="259" t="str">
        <f t="shared" si="48"/>
        <v>фото</v>
      </c>
      <c r="H414" s="137">
        <f t="shared" si="49"/>
      </c>
      <c r="I414" s="277" t="s">
        <v>2515</v>
      </c>
      <c r="J414" s="137" t="s">
        <v>1818</v>
      </c>
      <c r="K414" s="318" t="s">
        <v>2435</v>
      </c>
      <c r="L414" s="262">
        <v>5</v>
      </c>
      <c r="M414" s="263">
        <v>119.8</v>
      </c>
      <c r="N414" s="264"/>
      <c r="O414" s="265">
        <f t="shared" si="50"/>
        <v>0</v>
      </c>
      <c r="P414" s="266">
        <v>4607109938959</v>
      </c>
      <c r="Q414" s="137" t="s">
        <v>80</v>
      </c>
      <c r="R414" s="267">
        <v>23.96</v>
      </c>
    </row>
    <row r="415" spans="1:18" s="247" customFormat="1" ht="15.75">
      <c r="A415" s="241">
        <v>635</v>
      </c>
      <c r="B415" s="255">
        <v>891</v>
      </c>
      <c r="C415" s="256" t="s">
        <v>2516</v>
      </c>
      <c r="D415" s="256"/>
      <c r="E415" s="257" t="s">
        <v>2433</v>
      </c>
      <c r="F415" s="258" t="s">
        <v>2517</v>
      </c>
      <c r="G415" s="259" t="str">
        <f t="shared" si="48"/>
        <v>фото</v>
      </c>
      <c r="H415" s="137">
        <f t="shared" si="49"/>
      </c>
      <c r="I415" s="260" t="s">
        <v>2518</v>
      </c>
      <c r="J415" s="137" t="s">
        <v>1467</v>
      </c>
      <c r="K415" s="318" t="s">
        <v>2435</v>
      </c>
      <c r="L415" s="262">
        <v>5</v>
      </c>
      <c r="M415" s="263">
        <v>85.6</v>
      </c>
      <c r="N415" s="264"/>
      <c r="O415" s="265">
        <f t="shared" si="50"/>
        <v>0</v>
      </c>
      <c r="P415" s="266">
        <v>4607109950029</v>
      </c>
      <c r="Q415" s="137"/>
      <c r="R415" s="267">
        <v>17.119999999999997</v>
      </c>
    </row>
    <row r="416" spans="1:18" s="247" customFormat="1" ht="15.75">
      <c r="A416" s="241">
        <v>636</v>
      </c>
      <c r="B416" s="255">
        <v>6764</v>
      </c>
      <c r="C416" s="256" t="s">
        <v>2519</v>
      </c>
      <c r="D416" s="256"/>
      <c r="E416" s="257" t="s">
        <v>2433</v>
      </c>
      <c r="F416" s="319" t="s">
        <v>2520</v>
      </c>
      <c r="G416" s="259" t="str">
        <f t="shared" si="48"/>
        <v>фото</v>
      </c>
      <c r="H416" s="137">
        <f t="shared" si="49"/>
      </c>
      <c r="I416" s="260" t="s">
        <v>341</v>
      </c>
      <c r="J416" s="137" t="s">
        <v>1484</v>
      </c>
      <c r="K416" s="318" t="s">
        <v>2435</v>
      </c>
      <c r="L416" s="262">
        <v>5</v>
      </c>
      <c r="M416" s="263">
        <v>73.5</v>
      </c>
      <c r="N416" s="264"/>
      <c r="O416" s="265">
        <f t="shared" si="50"/>
        <v>0</v>
      </c>
      <c r="P416" s="266">
        <v>4607109942802</v>
      </c>
      <c r="Q416" s="137" t="s">
        <v>111</v>
      </c>
      <c r="R416" s="267">
        <v>14.7</v>
      </c>
    </row>
    <row r="417" spans="1:18" ht="15.75">
      <c r="A417" s="241">
        <v>638</v>
      </c>
      <c r="B417" s="255">
        <v>2652</v>
      </c>
      <c r="C417" s="256" t="s">
        <v>2521</v>
      </c>
      <c r="D417" s="256"/>
      <c r="E417" s="257" t="s">
        <v>2433</v>
      </c>
      <c r="F417" s="319" t="s">
        <v>2522</v>
      </c>
      <c r="G417" s="259" t="str">
        <f t="shared" si="48"/>
        <v>фото</v>
      </c>
      <c r="H417" s="137">
        <f t="shared" si="49"/>
      </c>
      <c r="I417" s="260" t="s">
        <v>2523</v>
      </c>
      <c r="J417" s="137" t="s">
        <v>1484</v>
      </c>
      <c r="K417" s="318" t="s">
        <v>2435</v>
      </c>
      <c r="L417" s="262">
        <v>5</v>
      </c>
      <c r="M417" s="263">
        <v>76.8</v>
      </c>
      <c r="N417" s="264"/>
      <c r="O417" s="265">
        <f t="shared" si="50"/>
        <v>0</v>
      </c>
      <c r="P417" s="266">
        <v>4607109970003</v>
      </c>
      <c r="Q417" s="137"/>
      <c r="R417" s="267">
        <v>15.36</v>
      </c>
    </row>
    <row r="418" spans="1:18" s="247" customFormat="1" ht="15.75">
      <c r="A418" s="241">
        <v>639</v>
      </c>
      <c r="B418" s="255">
        <v>931</v>
      </c>
      <c r="C418" s="256" t="s">
        <v>2524</v>
      </c>
      <c r="D418" s="256"/>
      <c r="E418" s="257" t="s">
        <v>2433</v>
      </c>
      <c r="F418" s="319" t="s">
        <v>2525</v>
      </c>
      <c r="G418" s="259" t="str">
        <f t="shared" si="48"/>
        <v>фото</v>
      </c>
      <c r="H418" s="137">
        <f t="shared" si="49"/>
      </c>
      <c r="I418" s="260" t="s">
        <v>2086</v>
      </c>
      <c r="J418" s="137" t="s">
        <v>1484</v>
      </c>
      <c r="K418" s="318" t="s">
        <v>2435</v>
      </c>
      <c r="L418" s="262">
        <v>5</v>
      </c>
      <c r="M418" s="263">
        <v>73.5</v>
      </c>
      <c r="N418" s="264"/>
      <c r="O418" s="265">
        <f t="shared" si="50"/>
        <v>0</v>
      </c>
      <c r="P418" s="266">
        <v>4607109956304</v>
      </c>
      <c r="Q418" s="137"/>
      <c r="R418" s="267">
        <v>14.7</v>
      </c>
    </row>
    <row r="419" spans="1:18" s="247" customFormat="1" ht="15.75">
      <c r="A419" s="241">
        <v>640</v>
      </c>
      <c r="B419" s="255">
        <v>2409</v>
      </c>
      <c r="C419" s="256" t="s">
        <v>2526</v>
      </c>
      <c r="D419" s="256"/>
      <c r="E419" s="257" t="s">
        <v>2433</v>
      </c>
      <c r="F419" s="319" t="s">
        <v>2527</v>
      </c>
      <c r="G419" s="259" t="str">
        <f t="shared" si="48"/>
        <v>фото</v>
      </c>
      <c r="H419" s="137">
        <f t="shared" si="49"/>
      </c>
      <c r="I419" s="260" t="s">
        <v>2528</v>
      </c>
      <c r="J419" s="137" t="s">
        <v>1818</v>
      </c>
      <c r="K419" s="318" t="s">
        <v>2435</v>
      </c>
      <c r="L419" s="262">
        <v>5</v>
      </c>
      <c r="M419" s="263">
        <v>80.2</v>
      </c>
      <c r="N419" s="264"/>
      <c r="O419" s="265">
        <f t="shared" si="50"/>
        <v>0</v>
      </c>
      <c r="P419" s="266">
        <v>4607109967508</v>
      </c>
      <c r="Q419" s="137"/>
      <c r="R419" s="267">
        <v>16.04</v>
      </c>
    </row>
    <row r="420" spans="1:18" s="247" customFormat="1" ht="38.25">
      <c r="A420" s="241">
        <v>606</v>
      </c>
      <c r="B420" s="255">
        <v>2097</v>
      </c>
      <c r="C420" s="256" t="s">
        <v>2529</v>
      </c>
      <c r="D420" s="256"/>
      <c r="E420" s="257" t="s">
        <v>2433</v>
      </c>
      <c r="F420" s="319" t="s">
        <v>2530</v>
      </c>
      <c r="G420" s="259" t="str">
        <f t="shared" si="48"/>
        <v>фото</v>
      </c>
      <c r="H420" s="137">
        <f t="shared" si="49"/>
      </c>
      <c r="I420" s="279" t="s">
        <v>2531</v>
      </c>
      <c r="J420" s="137" t="s">
        <v>1818</v>
      </c>
      <c r="K420" s="318" t="s">
        <v>2435</v>
      </c>
      <c r="L420" s="262">
        <v>5</v>
      </c>
      <c r="M420" s="263">
        <v>86.9</v>
      </c>
      <c r="N420" s="264"/>
      <c r="O420" s="265">
        <f t="shared" si="50"/>
        <v>0</v>
      </c>
      <c r="P420" s="266" t="s">
        <v>2532</v>
      </c>
      <c r="Q420" s="137" t="s">
        <v>1285</v>
      </c>
      <c r="R420" s="267">
        <v>17.380000000000003</v>
      </c>
    </row>
    <row r="421" spans="1:18" ht="15.75">
      <c r="A421" s="241">
        <v>647</v>
      </c>
      <c r="B421" s="255">
        <v>6766</v>
      </c>
      <c r="C421" s="256" t="s">
        <v>2533</v>
      </c>
      <c r="D421" s="256"/>
      <c r="E421" s="257" t="s">
        <v>2433</v>
      </c>
      <c r="F421" s="319" t="s">
        <v>2534</v>
      </c>
      <c r="G421" s="259" t="str">
        <f t="shared" si="48"/>
        <v>фото</v>
      </c>
      <c r="H421" s="137">
        <f t="shared" si="49"/>
      </c>
      <c r="I421" s="260" t="s">
        <v>2535</v>
      </c>
      <c r="J421" s="137" t="s">
        <v>1467</v>
      </c>
      <c r="K421" s="318" t="s">
        <v>2473</v>
      </c>
      <c r="L421" s="262">
        <v>5</v>
      </c>
      <c r="M421" s="263">
        <v>90.2</v>
      </c>
      <c r="N421" s="264"/>
      <c r="O421" s="265">
        <f t="shared" si="50"/>
        <v>0</v>
      </c>
      <c r="P421" s="266">
        <v>4607109942826</v>
      </c>
      <c r="Q421" s="137" t="s">
        <v>111</v>
      </c>
      <c r="R421" s="267">
        <v>18.04</v>
      </c>
    </row>
    <row r="422" spans="1:18" ht="15.75">
      <c r="A422" s="241">
        <v>645</v>
      </c>
      <c r="B422" s="255">
        <v>1338</v>
      </c>
      <c r="C422" s="256" t="s">
        <v>2536</v>
      </c>
      <c r="D422" s="256"/>
      <c r="E422" s="257" t="s">
        <v>2433</v>
      </c>
      <c r="F422" s="319" t="s">
        <v>2537</v>
      </c>
      <c r="G422" s="259" t="str">
        <f t="shared" si="48"/>
        <v>фото</v>
      </c>
      <c r="H422" s="137">
        <f t="shared" si="49"/>
      </c>
      <c r="I422" s="260" t="s">
        <v>2538</v>
      </c>
      <c r="J422" s="137" t="s">
        <v>1818</v>
      </c>
      <c r="K422" s="318" t="s">
        <v>2435</v>
      </c>
      <c r="L422" s="262">
        <v>5</v>
      </c>
      <c r="M422" s="263">
        <v>96.9</v>
      </c>
      <c r="N422" s="264"/>
      <c r="O422" s="265">
        <f t="shared" si="50"/>
        <v>0</v>
      </c>
      <c r="P422" s="266">
        <v>4607109963265</v>
      </c>
      <c r="Q422" s="137"/>
      <c r="R422" s="267">
        <v>19.380000000000003</v>
      </c>
    </row>
    <row r="423" spans="1:18" ht="15.75">
      <c r="A423" s="241">
        <v>644</v>
      </c>
      <c r="B423" s="255">
        <v>2710</v>
      </c>
      <c r="C423" s="256" t="s">
        <v>2539</v>
      </c>
      <c r="D423" s="256"/>
      <c r="E423" s="257" t="s">
        <v>2433</v>
      </c>
      <c r="F423" s="319" t="s">
        <v>2540</v>
      </c>
      <c r="G423" s="259" t="str">
        <f t="shared" si="48"/>
        <v>фото</v>
      </c>
      <c r="H423" s="137">
        <f t="shared" si="49"/>
      </c>
      <c r="I423" s="260" t="s">
        <v>2541</v>
      </c>
      <c r="J423" s="137" t="s">
        <v>1467</v>
      </c>
      <c r="K423" s="318" t="s">
        <v>2473</v>
      </c>
      <c r="L423" s="262">
        <v>5</v>
      </c>
      <c r="M423" s="263">
        <v>86.9</v>
      </c>
      <c r="N423" s="264"/>
      <c r="O423" s="265">
        <f t="shared" si="50"/>
        <v>0</v>
      </c>
      <c r="P423" s="266">
        <v>4607109956311</v>
      </c>
      <c r="Q423" s="137"/>
      <c r="R423" s="267">
        <v>17.380000000000003</v>
      </c>
    </row>
    <row r="424" spans="1:18" ht="15.75">
      <c r="A424" s="241">
        <v>654</v>
      </c>
      <c r="B424" s="255">
        <v>2655</v>
      </c>
      <c r="C424" s="256" t="s">
        <v>2542</v>
      </c>
      <c r="D424" s="256"/>
      <c r="E424" s="257" t="s">
        <v>2433</v>
      </c>
      <c r="F424" s="258" t="s">
        <v>2543</v>
      </c>
      <c r="G424" s="259" t="str">
        <f t="shared" si="48"/>
        <v>фото</v>
      </c>
      <c r="H424" s="137">
        <f t="shared" si="49"/>
      </c>
      <c r="I424" s="260" t="s">
        <v>2544</v>
      </c>
      <c r="J424" s="137" t="s">
        <v>1818</v>
      </c>
      <c r="K424" s="318" t="s">
        <v>2435</v>
      </c>
      <c r="L424" s="262">
        <v>5</v>
      </c>
      <c r="M424" s="263">
        <v>110.3</v>
      </c>
      <c r="N424" s="264"/>
      <c r="O424" s="265">
        <f t="shared" si="50"/>
        <v>0</v>
      </c>
      <c r="P424" s="266">
        <v>4607109970041</v>
      </c>
      <c r="Q424" s="137"/>
      <c r="R424" s="267">
        <v>22.06</v>
      </c>
    </row>
    <row r="425" spans="1:18" s="247" customFormat="1" ht="25.5">
      <c r="A425" s="241">
        <v>655</v>
      </c>
      <c r="B425" s="255">
        <v>6767</v>
      </c>
      <c r="C425" s="256" t="s">
        <v>2545</v>
      </c>
      <c r="D425" s="256"/>
      <c r="E425" s="257" t="s">
        <v>2433</v>
      </c>
      <c r="F425" s="319" t="s">
        <v>1558</v>
      </c>
      <c r="G425" s="259" t="str">
        <f t="shared" si="48"/>
        <v>фото</v>
      </c>
      <c r="H425" s="137">
        <f t="shared" si="49"/>
      </c>
      <c r="I425" s="260" t="s">
        <v>2546</v>
      </c>
      <c r="J425" s="137" t="s">
        <v>1484</v>
      </c>
      <c r="K425" s="318" t="s">
        <v>2435</v>
      </c>
      <c r="L425" s="262">
        <v>5</v>
      </c>
      <c r="M425" s="263">
        <v>96.9</v>
      </c>
      <c r="N425" s="264"/>
      <c r="O425" s="265">
        <f t="shared" si="50"/>
        <v>0</v>
      </c>
      <c r="P425" s="266">
        <v>4607109942833</v>
      </c>
      <c r="Q425" s="137" t="s">
        <v>111</v>
      </c>
      <c r="R425" s="267">
        <v>19.380000000000003</v>
      </c>
    </row>
    <row r="426" spans="1:18" s="247" customFormat="1" ht="15.75">
      <c r="A426" s="241">
        <v>625</v>
      </c>
      <c r="B426" s="255">
        <v>1334</v>
      </c>
      <c r="C426" s="256" t="s">
        <v>2547</v>
      </c>
      <c r="D426" s="256"/>
      <c r="E426" s="257" t="s">
        <v>2433</v>
      </c>
      <c r="F426" s="319" t="s">
        <v>2548</v>
      </c>
      <c r="G426" s="259" t="str">
        <f t="shared" si="48"/>
        <v>фото</v>
      </c>
      <c r="H426" s="137">
        <f t="shared" si="49"/>
      </c>
      <c r="I426" s="260" t="s">
        <v>1496</v>
      </c>
      <c r="J426" s="137" t="s">
        <v>1818</v>
      </c>
      <c r="K426" s="318" t="s">
        <v>2435</v>
      </c>
      <c r="L426" s="262">
        <v>5</v>
      </c>
      <c r="M426" s="263">
        <v>86.9</v>
      </c>
      <c r="N426" s="264"/>
      <c r="O426" s="265">
        <f t="shared" si="50"/>
        <v>0</v>
      </c>
      <c r="P426" s="266">
        <v>4607109962930</v>
      </c>
      <c r="Q426" s="137"/>
      <c r="R426" s="267">
        <v>17.380000000000003</v>
      </c>
    </row>
    <row r="427" spans="1:18" ht="15.75">
      <c r="A427" s="241">
        <v>656</v>
      </c>
      <c r="B427" s="255">
        <v>1340</v>
      </c>
      <c r="C427" s="256" t="s">
        <v>2549</v>
      </c>
      <c r="D427" s="256"/>
      <c r="E427" s="257" t="s">
        <v>2433</v>
      </c>
      <c r="F427" s="258" t="s">
        <v>2550</v>
      </c>
      <c r="G427" s="259" t="str">
        <f t="shared" si="48"/>
        <v>фото</v>
      </c>
      <c r="H427" s="137">
        <f t="shared" si="49"/>
      </c>
      <c r="I427" s="260" t="s">
        <v>2551</v>
      </c>
      <c r="J427" s="137" t="s">
        <v>1818</v>
      </c>
      <c r="K427" s="318" t="s">
        <v>2435</v>
      </c>
      <c r="L427" s="262">
        <v>5</v>
      </c>
      <c r="M427" s="263">
        <v>80.2</v>
      </c>
      <c r="N427" s="264"/>
      <c r="O427" s="265">
        <f t="shared" si="50"/>
        <v>0</v>
      </c>
      <c r="P427" s="266">
        <v>4607109963388</v>
      </c>
      <c r="Q427" s="137"/>
      <c r="R427" s="267">
        <v>16.04</v>
      </c>
    </row>
    <row r="428" spans="1:18" ht="25.5">
      <c r="A428" s="241">
        <v>658</v>
      </c>
      <c r="B428" s="255">
        <v>7599</v>
      </c>
      <c r="C428" s="256" t="s">
        <v>2552</v>
      </c>
      <c r="D428" s="256"/>
      <c r="E428" s="257" t="s">
        <v>2433</v>
      </c>
      <c r="F428" s="258" t="s">
        <v>2553</v>
      </c>
      <c r="G428" s="259" t="str">
        <f t="shared" si="48"/>
        <v>фото</v>
      </c>
      <c r="H428" s="137">
        <f t="shared" si="49"/>
      </c>
      <c r="I428" s="260" t="s">
        <v>2554</v>
      </c>
      <c r="J428" s="137" t="s">
        <v>1484</v>
      </c>
      <c r="K428" s="318" t="s">
        <v>2435</v>
      </c>
      <c r="L428" s="262">
        <v>5</v>
      </c>
      <c r="M428" s="263">
        <v>88.3</v>
      </c>
      <c r="N428" s="264"/>
      <c r="O428" s="265">
        <f t="shared" si="50"/>
        <v>0</v>
      </c>
      <c r="P428" s="266">
        <v>4607109938935</v>
      </c>
      <c r="Q428" s="137" t="s">
        <v>80</v>
      </c>
      <c r="R428" s="267">
        <v>17.66</v>
      </c>
    </row>
    <row r="429" spans="1:18" ht="15.75">
      <c r="A429" s="241">
        <v>659</v>
      </c>
      <c r="B429" s="255">
        <v>6768</v>
      </c>
      <c r="C429" s="256" t="s">
        <v>2555</v>
      </c>
      <c r="D429" s="256"/>
      <c r="E429" s="257" t="s">
        <v>2433</v>
      </c>
      <c r="F429" s="319" t="s">
        <v>2556</v>
      </c>
      <c r="G429" s="259" t="str">
        <f t="shared" si="48"/>
        <v>фото</v>
      </c>
      <c r="H429" s="137">
        <f t="shared" si="49"/>
      </c>
      <c r="I429" s="260" t="s">
        <v>2557</v>
      </c>
      <c r="J429" s="137" t="s">
        <v>1818</v>
      </c>
      <c r="K429" s="318" t="s">
        <v>2435</v>
      </c>
      <c r="L429" s="262">
        <v>5</v>
      </c>
      <c r="M429" s="263">
        <v>93.6</v>
      </c>
      <c r="N429" s="264"/>
      <c r="O429" s="265">
        <f t="shared" si="50"/>
        <v>0</v>
      </c>
      <c r="P429" s="266">
        <v>4607109942840</v>
      </c>
      <c r="Q429" s="137" t="s">
        <v>111</v>
      </c>
      <c r="R429" s="267">
        <v>18.72</v>
      </c>
    </row>
    <row r="430" spans="1:18" ht="15.75">
      <c r="A430" s="241">
        <v>628</v>
      </c>
      <c r="B430" s="255">
        <v>2657</v>
      </c>
      <c r="C430" s="256" t="s">
        <v>2558</v>
      </c>
      <c r="D430" s="256"/>
      <c r="E430" s="257" t="s">
        <v>2433</v>
      </c>
      <c r="F430" s="319" t="s">
        <v>2559</v>
      </c>
      <c r="G430" s="259" t="str">
        <f t="shared" si="48"/>
        <v>фото</v>
      </c>
      <c r="H430" s="137">
        <f t="shared" si="49"/>
      </c>
      <c r="I430" s="260" t="s">
        <v>2560</v>
      </c>
      <c r="J430" s="137" t="s">
        <v>1818</v>
      </c>
      <c r="K430" s="318" t="s">
        <v>2435</v>
      </c>
      <c r="L430" s="262">
        <v>5</v>
      </c>
      <c r="M430" s="263">
        <v>76.8</v>
      </c>
      <c r="N430" s="264"/>
      <c r="O430" s="265">
        <f t="shared" si="50"/>
        <v>0</v>
      </c>
      <c r="P430" s="266">
        <v>4607109950043</v>
      </c>
      <c r="Q430" s="137"/>
      <c r="R430" s="267">
        <v>15.36</v>
      </c>
    </row>
    <row r="431" spans="1:18" ht="25.5">
      <c r="A431" s="241">
        <v>624</v>
      </c>
      <c r="B431" s="255">
        <v>2600</v>
      </c>
      <c r="C431" s="256" t="s">
        <v>2561</v>
      </c>
      <c r="D431" s="256"/>
      <c r="E431" s="257" t="s">
        <v>2433</v>
      </c>
      <c r="F431" s="258" t="s">
        <v>2562</v>
      </c>
      <c r="G431" s="259" t="str">
        <f t="shared" si="48"/>
        <v>фото</v>
      </c>
      <c r="H431" s="137">
        <f t="shared" si="49"/>
      </c>
      <c r="I431" s="260" t="s">
        <v>2563</v>
      </c>
      <c r="J431" s="137" t="s">
        <v>1818</v>
      </c>
      <c r="K431" s="318" t="s">
        <v>2435</v>
      </c>
      <c r="L431" s="262">
        <v>5</v>
      </c>
      <c r="M431" s="263">
        <v>76.8</v>
      </c>
      <c r="N431" s="264"/>
      <c r="O431" s="265">
        <f t="shared" si="50"/>
        <v>0</v>
      </c>
      <c r="P431" s="266">
        <v>4607109950050</v>
      </c>
      <c r="Q431" s="137"/>
      <c r="R431" s="267">
        <v>15.36</v>
      </c>
    </row>
    <row r="432" spans="1:18" ht="15.75">
      <c r="A432" s="241">
        <v>632</v>
      </c>
      <c r="B432" s="255">
        <v>1336</v>
      </c>
      <c r="C432" s="256" t="s">
        <v>2564</v>
      </c>
      <c r="D432" s="256"/>
      <c r="E432" s="257" t="s">
        <v>2433</v>
      </c>
      <c r="F432" s="319" t="s">
        <v>2565</v>
      </c>
      <c r="G432" s="259" t="str">
        <f t="shared" si="48"/>
        <v>фото</v>
      </c>
      <c r="H432" s="137">
        <f t="shared" si="49"/>
      </c>
      <c r="I432" s="260" t="s">
        <v>1483</v>
      </c>
      <c r="J432" s="137" t="s">
        <v>1818</v>
      </c>
      <c r="K432" s="318" t="s">
        <v>2473</v>
      </c>
      <c r="L432" s="262">
        <v>5</v>
      </c>
      <c r="M432" s="263">
        <v>73.5</v>
      </c>
      <c r="N432" s="264"/>
      <c r="O432" s="265">
        <f t="shared" si="50"/>
        <v>0</v>
      </c>
      <c r="P432" s="266">
        <v>4607109963159</v>
      </c>
      <c r="Q432" s="137"/>
      <c r="R432" s="267">
        <v>14.7</v>
      </c>
    </row>
    <row r="433" spans="1:18" ht="12.75">
      <c r="A433" s="241">
        <v>666</v>
      </c>
      <c r="B433" s="248"/>
      <c r="C433" s="248"/>
      <c r="D433" s="248"/>
      <c r="E433" s="249" t="s">
        <v>2566</v>
      </c>
      <c r="F433" s="308"/>
      <c r="G433" s="251"/>
      <c r="H433" s="251"/>
      <c r="I433" s="315"/>
      <c r="J433" s="251"/>
      <c r="K433" s="253"/>
      <c r="L433" s="316"/>
      <c r="M433" s="316"/>
      <c r="N433" s="316"/>
      <c r="O433" s="316"/>
      <c r="P433" s="316"/>
      <c r="Q433" s="316"/>
      <c r="R433" s="316"/>
    </row>
    <row r="434" spans="1:18" ht="15.75">
      <c r="A434" s="241">
        <v>667</v>
      </c>
      <c r="B434" s="255">
        <v>1344</v>
      </c>
      <c r="C434" s="256" t="s">
        <v>2446</v>
      </c>
      <c r="D434" s="256"/>
      <c r="E434" s="257" t="s">
        <v>2433</v>
      </c>
      <c r="F434" s="319" t="s">
        <v>2567</v>
      </c>
      <c r="G434" s="259" t="str">
        <f>HYPERLINK("http://www.gardenbulbs.ru/images/summer_CL/Hyacinth/"&amp;C434&amp;".jpg","фото")</f>
        <v>фото</v>
      </c>
      <c r="H434" s="137">
        <f>IF(D434&gt;0,HYPERLINK("http://www.gardenbulbs.ru/images/summer_CL/Hyacinth/"&amp;D434&amp;".jpg","фото2"),"")</f>
      </c>
      <c r="I434" s="260" t="s">
        <v>2448</v>
      </c>
      <c r="J434" s="137" t="s">
        <v>1467</v>
      </c>
      <c r="K434" s="318" t="s">
        <v>2568</v>
      </c>
      <c r="L434" s="262">
        <v>5</v>
      </c>
      <c r="M434" s="263">
        <v>128.4</v>
      </c>
      <c r="N434" s="264"/>
      <c r="O434" s="265">
        <f>IF(ISERROR(M434*N434),0,M434*N434)</f>
        <v>0</v>
      </c>
      <c r="P434" s="266">
        <v>4607109963524</v>
      </c>
      <c r="Q434" s="137"/>
      <c r="R434" s="267">
        <v>25.68</v>
      </c>
    </row>
    <row r="435" spans="1:18" s="247" customFormat="1" ht="15.75">
      <c r="A435" s="241">
        <v>669</v>
      </c>
      <c r="B435" s="255">
        <v>1353</v>
      </c>
      <c r="C435" s="256" t="s">
        <v>2485</v>
      </c>
      <c r="D435" s="256"/>
      <c r="E435" s="257" t="s">
        <v>2433</v>
      </c>
      <c r="F435" s="258" t="s">
        <v>2569</v>
      </c>
      <c r="G435" s="259" t="str">
        <f>HYPERLINK("http://www.gardenbulbs.ru/images/summer_CL/Hyacinth/"&amp;C435&amp;".jpg","фото")</f>
        <v>фото</v>
      </c>
      <c r="H435" s="137">
        <f>IF(D435&gt;0,HYPERLINK("http://www.gardenbulbs.ru/images/summer_CL/Hyacinth/"&amp;D435&amp;".jpg","фото2"),"")</f>
      </c>
      <c r="I435" s="260" t="s">
        <v>2487</v>
      </c>
      <c r="J435" s="137" t="s">
        <v>1818</v>
      </c>
      <c r="K435" s="318" t="s">
        <v>2568</v>
      </c>
      <c r="L435" s="262">
        <v>5</v>
      </c>
      <c r="M435" s="263">
        <v>150.5</v>
      </c>
      <c r="N435" s="264"/>
      <c r="O435" s="265">
        <f>IF(ISERROR(M435*N435),0,M435*N435)</f>
        <v>0</v>
      </c>
      <c r="P435" s="266">
        <v>4607109963616</v>
      </c>
      <c r="Q435" s="137"/>
      <c r="R435" s="267">
        <v>30.1</v>
      </c>
    </row>
    <row r="436" spans="1:18" s="247" customFormat="1" ht="15.75">
      <c r="A436" s="241">
        <v>670</v>
      </c>
      <c r="B436" s="255">
        <v>1347</v>
      </c>
      <c r="C436" s="256" t="s">
        <v>2499</v>
      </c>
      <c r="D436" s="256"/>
      <c r="E436" s="257" t="s">
        <v>2433</v>
      </c>
      <c r="F436" s="319" t="s">
        <v>2570</v>
      </c>
      <c r="G436" s="259" t="str">
        <f>HYPERLINK("http://www.gardenbulbs.ru/images/summer_CL/Hyacinth/"&amp;C436&amp;".jpg","фото")</f>
        <v>фото</v>
      </c>
      <c r="H436" s="137">
        <f>IF(D436&gt;0,HYPERLINK("http://www.gardenbulbs.ru/images/summer_CL/Hyacinth/"&amp;D436&amp;".jpg","фото2"),"")</f>
      </c>
      <c r="I436" s="260" t="s">
        <v>2501</v>
      </c>
      <c r="J436" s="137" t="s">
        <v>1818</v>
      </c>
      <c r="K436" s="318" t="s">
        <v>2568</v>
      </c>
      <c r="L436" s="262">
        <v>5</v>
      </c>
      <c r="M436" s="263">
        <v>135.1</v>
      </c>
      <c r="N436" s="264"/>
      <c r="O436" s="265">
        <f>IF(ISERROR(M436*N436),0,M436*N436)</f>
        <v>0</v>
      </c>
      <c r="P436" s="266">
        <v>4607109963555</v>
      </c>
      <c r="Q436" s="137"/>
      <c r="R436" s="267">
        <v>27.02</v>
      </c>
    </row>
    <row r="437" spans="1:18" s="247" customFormat="1" ht="15.75">
      <c r="A437" s="241"/>
      <c r="B437" s="320"/>
      <c r="C437" s="321"/>
      <c r="D437" s="321"/>
      <c r="E437" s="322" t="s">
        <v>2433</v>
      </c>
      <c r="F437" s="323" t="s">
        <v>2537</v>
      </c>
      <c r="G437" s="324"/>
      <c r="H437" s="302"/>
      <c r="I437" s="325"/>
      <c r="J437" s="302"/>
      <c r="K437" s="326" t="s">
        <v>2568</v>
      </c>
      <c r="L437" s="327">
        <v>5</v>
      </c>
      <c r="M437" s="328"/>
      <c r="N437" s="329"/>
      <c r="O437" s="300"/>
      <c r="P437" s="301"/>
      <c r="Q437" s="302"/>
      <c r="R437" s="303"/>
    </row>
    <row r="438" spans="1:18" s="247" customFormat="1" ht="25.5">
      <c r="A438" s="241">
        <v>672</v>
      </c>
      <c r="B438" s="255">
        <v>1346</v>
      </c>
      <c r="C438" s="256" t="s">
        <v>2547</v>
      </c>
      <c r="D438" s="256"/>
      <c r="E438" s="257" t="s">
        <v>2433</v>
      </c>
      <c r="F438" s="258" t="s">
        <v>2571</v>
      </c>
      <c r="G438" s="259" t="str">
        <f>HYPERLINK("http://www.gardenbulbs.ru/images/summer_CL/Hyacinth/"&amp;C438&amp;".jpg","фото")</f>
        <v>фото</v>
      </c>
      <c r="H438" s="137">
        <f>IF(D438&gt;0,HYPERLINK("http://www.gardenbulbs.ru/images/summer_CL/Hyacinth/"&amp;D438&amp;".jpg","фото2"),"")</f>
      </c>
      <c r="I438" s="260" t="s">
        <v>1496</v>
      </c>
      <c r="J438" s="137" t="s">
        <v>1818</v>
      </c>
      <c r="K438" s="318" t="s">
        <v>2568</v>
      </c>
      <c r="L438" s="262">
        <v>5</v>
      </c>
      <c r="M438" s="263">
        <v>133.8</v>
      </c>
      <c r="N438" s="264"/>
      <c r="O438" s="265">
        <f>IF(ISERROR(M438*N438),0,M438*N438)</f>
        <v>0</v>
      </c>
      <c r="P438" s="266">
        <v>4607109963548</v>
      </c>
      <c r="Q438" s="137"/>
      <c r="R438" s="267">
        <v>26.76</v>
      </c>
    </row>
    <row r="439" spans="1:18" s="247" customFormat="1" ht="15.75">
      <c r="A439" s="241">
        <v>674</v>
      </c>
      <c r="B439" s="255">
        <v>1348</v>
      </c>
      <c r="C439" s="256" t="s">
        <v>2564</v>
      </c>
      <c r="D439" s="256"/>
      <c r="E439" s="257" t="s">
        <v>2433</v>
      </c>
      <c r="F439" s="319" t="s">
        <v>2572</v>
      </c>
      <c r="G439" s="259" t="str">
        <f>HYPERLINK("http://www.gardenbulbs.ru/images/summer_CL/Hyacinth/"&amp;C439&amp;".jpg","фото")</f>
        <v>фото</v>
      </c>
      <c r="H439" s="137">
        <f>IF(D439&gt;0,HYPERLINK("http://www.gardenbulbs.ru/images/summer_CL/Hyacinth/"&amp;D439&amp;".jpg","фото2"),"")</f>
      </c>
      <c r="I439" s="260" t="s">
        <v>1483</v>
      </c>
      <c r="J439" s="137" t="s">
        <v>1818</v>
      </c>
      <c r="K439" s="318" t="s">
        <v>2568</v>
      </c>
      <c r="L439" s="262">
        <v>5</v>
      </c>
      <c r="M439" s="263">
        <v>140.5</v>
      </c>
      <c r="N439" s="264"/>
      <c r="O439" s="265">
        <f>IF(ISERROR(M439*N439),0,M439*N439)</f>
        <v>0</v>
      </c>
      <c r="P439" s="266">
        <v>4607109963562</v>
      </c>
      <c r="Q439" s="137"/>
      <c r="R439" s="267">
        <v>28.1</v>
      </c>
    </row>
    <row r="440" spans="1:18" s="247" customFormat="1" ht="12.75">
      <c r="A440" s="241">
        <v>675</v>
      </c>
      <c r="B440" s="248"/>
      <c r="C440" s="248"/>
      <c r="D440" s="248"/>
      <c r="E440" s="249" t="s">
        <v>2573</v>
      </c>
      <c r="F440" s="308"/>
      <c r="G440" s="330"/>
      <c r="H440" s="330"/>
      <c r="I440" s="315"/>
      <c r="J440" s="330"/>
      <c r="K440" s="253"/>
      <c r="L440" s="316"/>
      <c r="M440" s="316"/>
      <c r="N440" s="316"/>
      <c r="O440" s="316"/>
      <c r="P440" s="316"/>
      <c r="Q440" s="316"/>
      <c r="R440" s="316"/>
    </row>
    <row r="441" spans="1:18" s="247" customFormat="1" ht="15.75">
      <c r="A441" s="241">
        <v>676</v>
      </c>
      <c r="B441" s="255">
        <v>2704</v>
      </c>
      <c r="C441" s="256" t="s">
        <v>2574</v>
      </c>
      <c r="D441" s="256"/>
      <c r="E441" s="257" t="s">
        <v>2433</v>
      </c>
      <c r="F441" s="258" t="s">
        <v>2575</v>
      </c>
      <c r="G441" s="259" t="str">
        <f aca="true" t="shared" si="51" ref="G441:G454">HYPERLINK("http://www.gardenbulbs.ru/images/summer_CL/Hyacinth/"&amp;C441&amp;".jpg","фото")</f>
        <v>фото</v>
      </c>
      <c r="H441" s="137">
        <f aca="true" t="shared" si="52" ref="H441:H454">IF(D441&gt;0,HYPERLINK("http://www.gardenbulbs.ru/images/summer_CL/Hyacinth/"&amp;D441&amp;".jpg","фото2"),"")</f>
      </c>
      <c r="I441" s="260" t="s">
        <v>2576</v>
      </c>
      <c r="J441" s="137" t="s">
        <v>1484</v>
      </c>
      <c r="K441" s="318" t="s">
        <v>2435</v>
      </c>
      <c r="L441" s="262">
        <v>5</v>
      </c>
      <c r="M441" s="263">
        <v>187.4</v>
      </c>
      <c r="N441" s="264"/>
      <c r="O441" s="265">
        <f aca="true" t="shared" si="53" ref="O441:O454">IF(ISERROR(M441*N441),0,M441*N441)</f>
        <v>0</v>
      </c>
      <c r="P441" s="266">
        <v>4607109956229</v>
      </c>
      <c r="Q441" s="137"/>
      <c r="R441" s="267">
        <v>37.480000000000004</v>
      </c>
    </row>
    <row r="442" spans="1:18" s="247" customFormat="1" ht="25.5">
      <c r="A442" s="241">
        <v>677</v>
      </c>
      <c r="B442" s="255">
        <v>2957</v>
      </c>
      <c r="C442" s="256" t="s">
        <v>2577</v>
      </c>
      <c r="D442" s="256"/>
      <c r="E442" s="257" t="s">
        <v>2433</v>
      </c>
      <c r="F442" s="319" t="s">
        <v>2578</v>
      </c>
      <c r="G442" s="259" t="str">
        <f t="shared" si="51"/>
        <v>фото</v>
      </c>
      <c r="H442" s="137">
        <f t="shared" si="52"/>
      </c>
      <c r="I442" s="279" t="s">
        <v>2579</v>
      </c>
      <c r="J442" s="137" t="s">
        <v>1484</v>
      </c>
      <c r="K442" s="318" t="s">
        <v>2473</v>
      </c>
      <c r="L442" s="262">
        <v>5</v>
      </c>
      <c r="M442" s="263">
        <v>147.2</v>
      </c>
      <c r="N442" s="264"/>
      <c r="O442" s="265">
        <f t="shared" si="53"/>
        <v>0</v>
      </c>
      <c r="P442" s="266" t="s">
        <v>2580</v>
      </c>
      <c r="Q442" s="137" t="s">
        <v>1285</v>
      </c>
      <c r="R442" s="267">
        <v>29.44</v>
      </c>
    </row>
    <row r="443" spans="1:18" s="247" customFormat="1" ht="15.75">
      <c r="A443" s="241">
        <v>681</v>
      </c>
      <c r="B443" s="255">
        <v>2705</v>
      </c>
      <c r="C443" s="256" t="s">
        <v>2581</v>
      </c>
      <c r="D443" s="256"/>
      <c r="E443" s="257" t="s">
        <v>2433</v>
      </c>
      <c r="F443" s="258" t="s">
        <v>2582</v>
      </c>
      <c r="G443" s="259" t="str">
        <f t="shared" si="51"/>
        <v>фото</v>
      </c>
      <c r="H443" s="137">
        <f t="shared" si="52"/>
      </c>
      <c r="I443" s="260" t="s">
        <v>2583</v>
      </c>
      <c r="J443" s="137" t="s">
        <v>1484</v>
      </c>
      <c r="K443" s="318" t="s">
        <v>2435</v>
      </c>
      <c r="L443" s="262">
        <v>5</v>
      </c>
      <c r="M443" s="263">
        <v>204.1</v>
      </c>
      <c r="N443" s="264"/>
      <c r="O443" s="265">
        <f t="shared" si="53"/>
        <v>0</v>
      </c>
      <c r="P443" s="266">
        <v>4607109956243</v>
      </c>
      <c r="Q443" s="137"/>
      <c r="R443" s="267">
        <v>40.82</v>
      </c>
    </row>
    <row r="444" spans="1:18" s="247" customFormat="1" ht="15.75">
      <c r="A444" s="241">
        <v>680</v>
      </c>
      <c r="B444" s="255">
        <v>2407</v>
      </c>
      <c r="C444" s="256" t="s">
        <v>2584</v>
      </c>
      <c r="D444" s="256"/>
      <c r="E444" s="257" t="s">
        <v>2433</v>
      </c>
      <c r="F444" s="258" t="s">
        <v>2585</v>
      </c>
      <c r="G444" s="259" t="str">
        <f t="shared" si="51"/>
        <v>фото</v>
      </c>
      <c r="H444" s="137">
        <f t="shared" si="52"/>
      </c>
      <c r="I444" s="260" t="s">
        <v>2586</v>
      </c>
      <c r="J444" s="137" t="s">
        <v>1484</v>
      </c>
      <c r="K444" s="318" t="s">
        <v>2435</v>
      </c>
      <c r="L444" s="262">
        <v>5</v>
      </c>
      <c r="M444" s="263">
        <v>207.5</v>
      </c>
      <c r="N444" s="264"/>
      <c r="O444" s="265">
        <f t="shared" si="53"/>
        <v>0</v>
      </c>
      <c r="P444" s="266">
        <v>4607109967133</v>
      </c>
      <c r="Q444" s="137"/>
      <c r="R444" s="267">
        <v>41.5</v>
      </c>
    </row>
    <row r="445" spans="1:18" s="247" customFormat="1" ht="15.75">
      <c r="A445" s="241">
        <v>683</v>
      </c>
      <c r="B445" s="255">
        <v>2408</v>
      </c>
      <c r="C445" s="256" t="s">
        <v>2587</v>
      </c>
      <c r="D445" s="256"/>
      <c r="E445" s="257" t="s">
        <v>2433</v>
      </c>
      <c r="F445" s="258" t="s">
        <v>2588</v>
      </c>
      <c r="G445" s="259" t="str">
        <f t="shared" si="51"/>
        <v>фото</v>
      </c>
      <c r="H445" s="137">
        <f t="shared" si="52"/>
      </c>
      <c r="I445" s="260" t="s">
        <v>2538</v>
      </c>
      <c r="J445" s="137" t="s">
        <v>1484</v>
      </c>
      <c r="K445" s="318" t="s">
        <v>2435</v>
      </c>
      <c r="L445" s="262">
        <v>5</v>
      </c>
      <c r="M445" s="263">
        <v>174</v>
      </c>
      <c r="N445" s="264"/>
      <c r="O445" s="265">
        <f t="shared" si="53"/>
        <v>0</v>
      </c>
      <c r="P445" s="266">
        <v>4607109967140</v>
      </c>
      <c r="Q445" s="137"/>
      <c r="R445" s="267">
        <v>34.8</v>
      </c>
    </row>
    <row r="446" spans="1:18" s="247" customFormat="1" ht="15.75">
      <c r="A446" s="241">
        <v>679</v>
      </c>
      <c r="B446" s="255">
        <v>2709</v>
      </c>
      <c r="C446" s="256" t="s">
        <v>2589</v>
      </c>
      <c r="D446" s="256"/>
      <c r="E446" s="257" t="s">
        <v>2433</v>
      </c>
      <c r="F446" s="258" t="s">
        <v>2590</v>
      </c>
      <c r="G446" s="259" t="str">
        <f t="shared" si="51"/>
        <v>фото</v>
      </c>
      <c r="H446" s="137">
        <f t="shared" si="52"/>
      </c>
      <c r="I446" s="260" t="s">
        <v>2591</v>
      </c>
      <c r="J446" s="137" t="s">
        <v>1484</v>
      </c>
      <c r="K446" s="318" t="s">
        <v>2435</v>
      </c>
      <c r="L446" s="262">
        <v>5</v>
      </c>
      <c r="M446" s="263">
        <v>204.1</v>
      </c>
      <c r="N446" s="264"/>
      <c r="O446" s="265">
        <f t="shared" si="53"/>
        <v>0</v>
      </c>
      <c r="P446" s="266">
        <v>4607109956298</v>
      </c>
      <c r="Q446" s="137"/>
      <c r="R446" s="267">
        <v>40.82</v>
      </c>
    </row>
    <row r="447" spans="1:18" s="247" customFormat="1" ht="15.75">
      <c r="A447" s="241">
        <v>684</v>
      </c>
      <c r="B447" s="255">
        <v>6765</v>
      </c>
      <c r="C447" s="256" t="s">
        <v>2592</v>
      </c>
      <c r="D447" s="256"/>
      <c r="E447" s="257" t="s">
        <v>2433</v>
      </c>
      <c r="F447" s="258" t="s">
        <v>2593</v>
      </c>
      <c r="G447" s="259" t="str">
        <f t="shared" si="51"/>
        <v>фото</v>
      </c>
      <c r="H447" s="137">
        <f t="shared" si="52"/>
      </c>
      <c r="I447" s="260" t="s">
        <v>253</v>
      </c>
      <c r="J447" s="137" t="s">
        <v>1484</v>
      </c>
      <c r="K447" s="318" t="s">
        <v>2435</v>
      </c>
      <c r="L447" s="262">
        <v>5</v>
      </c>
      <c r="M447" s="263">
        <v>204.1</v>
      </c>
      <c r="N447" s="264"/>
      <c r="O447" s="265">
        <f t="shared" si="53"/>
        <v>0</v>
      </c>
      <c r="P447" s="266">
        <v>4607109942819</v>
      </c>
      <c r="Q447" s="137" t="s">
        <v>111</v>
      </c>
      <c r="R447" s="267">
        <v>40.82</v>
      </c>
    </row>
    <row r="448" spans="1:18" s="247" customFormat="1" ht="15.75">
      <c r="A448" s="241">
        <v>685</v>
      </c>
      <c r="B448" s="255">
        <v>2414</v>
      </c>
      <c r="C448" s="256" t="s">
        <v>2594</v>
      </c>
      <c r="D448" s="256"/>
      <c r="E448" s="257" t="s">
        <v>2433</v>
      </c>
      <c r="F448" s="258" t="s">
        <v>2595</v>
      </c>
      <c r="G448" s="259" t="str">
        <f t="shared" si="51"/>
        <v>фото</v>
      </c>
      <c r="H448" s="137">
        <f t="shared" si="52"/>
      </c>
      <c r="I448" s="260" t="s">
        <v>1583</v>
      </c>
      <c r="J448" s="137" t="s">
        <v>1484</v>
      </c>
      <c r="K448" s="318" t="s">
        <v>2435</v>
      </c>
      <c r="L448" s="262">
        <v>5</v>
      </c>
      <c r="M448" s="263">
        <v>113.7</v>
      </c>
      <c r="N448" s="264"/>
      <c r="O448" s="265">
        <f t="shared" si="53"/>
        <v>0</v>
      </c>
      <c r="P448" s="266">
        <v>4607109967157</v>
      </c>
      <c r="Q448" s="137"/>
      <c r="R448" s="267">
        <v>22.74</v>
      </c>
    </row>
    <row r="449" spans="1:18" s="247" customFormat="1" ht="15.75">
      <c r="A449" s="241">
        <v>686</v>
      </c>
      <c r="B449" s="255">
        <v>1354</v>
      </c>
      <c r="C449" s="256" t="s">
        <v>2596</v>
      </c>
      <c r="D449" s="256"/>
      <c r="E449" s="257" t="s">
        <v>2433</v>
      </c>
      <c r="F449" s="319" t="s">
        <v>2597</v>
      </c>
      <c r="G449" s="259" t="str">
        <f t="shared" si="51"/>
        <v>фото</v>
      </c>
      <c r="H449" s="137">
        <f t="shared" si="52"/>
      </c>
      <c r="I449" s="260" t="s">
        <v>2598</v>
      </c>
      <c r="J449" s="137" t="s">
        <v>1484</v>
      </c>
      <c r="K449" s="318" t="s">
        <v>2435</v>
      </c>
      <c r="L449" s="262">
        <v>5</v>
      </c>
      <c r="M449" s="263">
        <v>143.8</v>
      </c>
      <c r="N449" s="264"/>
      <c r="O449" s="265">
        <f t="shared" si="53"/>
        <v>0</v>
      </c>
      <c r="P449" s="266">
        <v>4607109963326</v>
      </c>
      <c r="Q449" s="137"/>
      <c r="R449" s="267">
        <v>28.76</v>
      </c>
    </row>
    <row r="450" spans="1:18" s="247" customFormat="1" ht="15.75">
      <c r="A450" s="241">
        <v>687</v>
      </c>
      <c r="B450" s="255">
        <v>940</v>
      </c>
      <c r="C450" s="256" t="s">
        <v>2599</v>
      </c>
      <c r="D450" s="256"/>
      <c r="E450" s="257" t="s">
        <v>2433</v>
      </c>
      <c r="F450" s="258" t="s">
        <v>2600</v>
      </c>
      <c r="G450" s="259" t="str">
        <f t="shared" si="51"/>
        <v>фото</v>
      </c>
      <c r="H450" s="137">
        <f t="shared" si="52"/>
      </c>
      <c r="I450" s="260" t="s">
        <v>2601</v>
      </c>
      <c r="J450" s="137" t="s">
        <v>1484</v>
      </c>
      <c r="K450" s="318" t="s">
        <v>2435</v>
      </c>
      <c r="L450" s="262">
        <v>5</v>
      </c>
      <c r="M450" s="263">
        <v>204.1</v>
      </c>
      <c r="N450" s="264"/>
      <c r="O450" s="265">
        <f t="shared" si="53"/>
        <v>0</v>
      </c>
      <c r="P450" s="266">
        <v>4607109970089</v>
      </c>
      <c r="Q450" s="137"/>
      <c r="R450" s="267">
        <v>40.82</v>
      </c>
    </row>
    <row r="451" spans="1:18" s="247" customFormat="1" ht="25.5">
      <c r="A451" s="241">
        <v>688</v>
      </c>
      <c r="B451" s="255">
        <v>2028</v>
      </c>
      <c r="C451" s="256" t="s">
        <v>2602</v>
      </c>
      <c r="D451" s="256"/>
      <c r="E451" s="257" t="s">
        <v>2433</v>
      </c>
      <c r="F451" s="258" t="s">
        <v>2603</v>
      </c>
      <c r="G451" s="259" t="str">
        <f t="shared" si="51"/>
        <v>фото</v>
      </c>
      <c r="H451" s="137">
        <f t="shared" si="52"/>
      </c>
      <c r="I451" s="279" t="s">
        <v>2604</v>
      </c>
      <c r="J451" s="137" t="s">
        <v>1484</v>
      </c>
      <c r="K451" s="318" t="s">
        <v>2473</v>
      </c>
      <c r="L451" s="262">
        <v>5</v>
      </c>
      <c r="M451" s="263">
        <v>147.2</v>
      </c>
      <c r="N451" s="264"/>
      <c r="O451" s="265">
        <f t="shared" si="53"/>
        <v>0</v>
      </c>
      <c r="P451" s="266" t="s">
        <v>2605</v>
      </c>
      <c r="Q451" s="137" t="s">
        <v>1285</v>
      </c>
      <c r="R451" s="267">
        <v>29.44</v>
      </c>
    </row>
    <row r="452" spans="1:18" s="247" customFormat="1" ht="15.75">
      <c r="A452" s="241">
        <v>689</v>
      </c>
      <c r="B452" s="255">
        <v>2416</v>
      </c>
      <c r="C452" s="256" t="s">
        <v>2606</v>
      </c>
      <c r="D452" s="256"/>
      <c r="E452" s="257" t="s">
        <v>2433</v>
      </c>
      <c r="F452" s="258" t="s">
        <v>1440</v>
      </c>
      <c r="G452" s="259" t="str">
        <f t="shared" si="51"/>
        <v>фото</v>
      </c>
      <c r="H452" s="137">
        <f t="shared" si="52"/>
      </c>
      <c r="I452" s="260" t="s">
        <v>341</v>
      </c>
      <c r="J452" s="137" t="s">
        <v>1484</v>
      </c>
      <c r="K452" s="318" t="s">
        <v>2435</v>
      </c>
      <c r="L452" s="262">
        <v>5</v>
      </c>
      <c r="M452" s="263">
        <v>187.4</v>
      </c>
      <c r="N452" s="264"/>
      <c r="O452" s="265">
        <f t="shared" si="53"/>
        <v>0</v>
      </c>
      <c r="P452" s="266">
        <v>4607109967164</v>
      </c>
      <c r="Q452" s="137"/>
      <c r="R452" s="267">
        <v>37.480000000000004</v>
      </c>
    </row>
    <row r="453" spans="1:18" s="247" customFormat="1" ht="15.75">
      <c r="A453" s="241">
        <v>682</v>
      </c>
      <c r="B453" s="255">
        <v>2418</v>
      </c>
      <c r="C453" s="256" t="s">
        <v>2607</v>
      </c>
      <c r="D453" s="256"/>
      <c r="E453" s="257" t="s">
        <v>2433</v>
      </c>
      <c r="F453" s="319" t="s">
        <v>2608</v>
      </c>
      <c r="G453" s="259" t="str">
        <f t="shared" si="51"/>
        <v>фото</v>
      </c>
      <c r="H453" s="137">
        <f t="shared" si="52"/>
      </c>
      <c r="I453" s="260" t="s">
        <v>2609</v>
      </c>
      <c r="J453" s="137" t="s">
        <v>1484</v>
      </c>
      <c r="K453" s="318" t="s">
        <v>2435</v>
      </c>
      <c r="L453" s="262">
        <v>5</v>
      </c>
      <c r="M453" s="263">
        <v>257.7</v>
      </c>
      <c r="N453" s="264"/>
      <c r="O453" s="265">
        <f t="shared" si="53"/>
        <v>0</v>
      </c>
      <c r="P453" s="266">
        <v>4607109967171</v>
      </c>
      <c r="Q453" s="137"/>
      <c r="R453" s="267">
        <v>51.54</v>
      </c>
    </row>
    <row r="454" spans="1:18" s="247" customFormat="1" ht="15.75">
      <c r="A454" s="241">
        <v>678</v>
      </c>
      <c r="B454" s="255">
        <v>968</v>
      </c>
      <c r="C454" s="256" t="s">
        <v>2610</v>
      </c>
      <c r="D454" s="256"/>
      <c r="E454" s="257" t="s">
        <v>2433</v>
      </c>
      <c r="F454" s="258" t="s">
        <v>2611</v>
      </c>
      <c r="G454" s="259" t="str">
        <f t="shared" si="51"/>
        <v>фото</v>
      </c>
      <c r="H454" s="137">
        <f t="shared" si="52"/>
      </c>
      <c r="I454" s="260" t="s">
        <v>1260</v>
      </c>
      <c r="J454" s="137" t="s">
        <v>1484</v>
      </c>
      <c r="K454" s="318" t="s">
        <v>2435</v>
      </c>
      <c r="L454" s="262">
        <v>5</v>
      </c>
      <c r="M454" s="263">
        <v>204.1</v>
      </c>
      <c r="N454" s="264"/>
      <c r="O454" s="265">
        <f t="shared" si="53"/>
        <v>0</v>
      </c>
      <c r="P454" s="266">
        <v>4607109970072</v>
      </c>
      <c r="Q454" s="137"/>
      <c r="R454" s="267">
        <v>40.82</v>
      </c>
    </row>
    <row r="455" spans="1:18" s="247" customFormat="1" ht="12.75">
      <c r="A455" s="241">
        <v>690</v>
      </c>
      <c r="B455" s="248"/>
      <c r="C455" s="248"/>
      <c r="D455" s="248"/>
      <c r="E455" s="249" t="s">
        <v>2612</v>
      </c>
      <c r="F455" s="308"/>
      <c r="G455" s="330"/>
      <c r="H455" s="330"/>
      <c r="I455" s="315"/>
      <c r="J455" s="330"/>
      <c r="K455" s="253"/>
      <c r="L455" s="316"/>
      <c r="M455" s="316"/>
      <c r="N455" s="316"/>
      <c r="O455" s="316"/>
      <c r="P455" s="316"/>
      <c r="Q455" s="316"/>
      <c r="R455" s="316"/>
    </row>
    <row r="456" spans="1:18" s="247" customFormat="1" ht="15.75">
      <c r="A456" s="241">
        <v>692</v>
      </c>
      <c r="B456" s="255">
        <v>2406</v>
      </c>
      <c r="C456" s="256" t="s">
        <v>2613</v>
      </c>
      <c r="D456" s="256"/>
      <c r="E456" s="257" t="s">
        <v>2433</v>
      </c>
      <c r="F456" s="319" t="s">
        <v>2614</v>
      </c>
      <c r="G456" s="259" t="str">
        <f>HYPERLINK("http://www.gardenbulbs.ru/images/summer_CL/Hyacinth/"&amp;C456&amp;".jpg","фото")</f>
        <v>фото</v>
      </c>
      <c r="H456" s="137">
        <f>IF(D456&gt;0,HYPERLINK("http://www.gardenbulbs.ru/images/summer_CL/Hyacinth/"&amp;D456&amp;".jpg","фото2"),"")</f>
      </c>
      <c r="I456" s="260" t="s">
        <v>2615</v>
      </c>
      <c r="J456" s="137" t="s">
        <v>1467</v>
      </c>
      <c r="K456" s="318" t="s">
        <v>2616</v>
      </c>
      <c r="L456" s="262">
        <v>5</v>
      </c>
      <c r="M456" s="263">
        <v>170.6</v>
      </c>
      <c r="N456" s="264"/>
      <c r="O456" s="265">
        <f>IF(ISERROR(M456*N456),0,M456*N456)</f>
        <v>0</v>
      </c>
      <c r="P456" s="266">
        <v>4607109967188</v>
      </c>
      <c r="Q456" s="137"/>
      <c r="R456" s="267">
        <v>34.12</v>
      </c>
    </row>
    <row r="457" spans="1:18" s="247" customFormat="1" ht="15.75">
      <c r="A457" s="241">
        <v>693</v>
      </c>
      <c r="B457" s="255">
        <v>1355</v>
      </c>
      <c r="C457" s="256" t="s">
        <v>2617</v>
      </c>
      <c r="D457" s="256"/>
      <c r="E457" s="257" t="s">
        <v>2433</v>
      </c>
      <c r="F457" s="319" t="s">
        <v>2618</v>
      </c>
      <c r="G457" s="259" t="str">
        <f>HYPERLINK("http://www.gardenbulbs.ru/images/summer_CL/Hyacinth/"&amp;C457&amp;".jpg","фото")</f>
        <v>фото</v>
      </c>
      <c r="H457" s="137">
        <f>IF(D457&gt;0,HYPERLINK("http://www.gardenbulbs.ru/images/summer_CL/Hyacinth/"&amp;D457&amp;".jpg","фото2"),"")</f>
      </c>
      <c r="I457" s="260" t="s">
        <v>320</v>
      </c>
      <c r="J457" s="137" t="s">
        <v>1467</v>
      </c>
      <c r="K457" s="318" t="s">
        <v>2616</v>
      </c>
      <c r="L457" s="262">
        <v>5</v>
      </c>
      <c r="M457" s="263">
        <v>170.6</v>
      </c>
      <c r="N457" s="264"/>
      <c r="O457" s="265">
        <f>IF(ISERROR(M457*N457),0,M457*N457)</f>
        <v>0</v>
      </c>
      <c r="P457" s="266">
        <v>4607109963272</v>
      </c>
      <c r="Q457" s="137"/>
      <c r="R457" s="267">
        <v>34.12</v>
      </c>
    </row>
    <row r="458" spans="1:18" s="247" customFormat="1" ht="15.75">
      <c r="A458" s="241">
        <v>694</v>
      </c>
      <c r="B458" s="255">
        <v>3489</v>
      </c>
      <c r="C458" s="256" t="s">
        <v>2619</v>
      </c>
      <c r="D458" s="256"/>
      <c r="E458" s="257" t="s">
        <v>2433</v>
      </c>
      <c r="F458" s="319" t="s">
        <v>2620</v>
      </c>
      <c r="G458" s="259" t="str">
        <f>HYPERLINK("http://www.gardenbulbs.ru/images/summer_CL/Hyacinth/"&amp;C458&amp;".jpg","фото")</f>
        <v>фото</v>
      </c>
      <c r="H458" s="137">
        <f>IF(D458&gt;0,HYPERLINK("http://www.gardenbulbs.ru/images/summer_CL/Hyacinth/"&amp;D458&amp;".jpg","фото2"),"")</f>
      </c>
      <c r="I458" s="260" t="s">
        <v>341</v>
      </c>
      <c r="J458" s="137" t="s">
        <v>1467</v>
      </c>
      <c r="K458" s="318" t="s">
        <v>2616</v>
      </c>
      <c r="L458" s="262">
        <v>5</v>
      </c>
      <c r="M458" s="263">
        <v>170.6</v>
      </c>
      <c r="N458" s="264"/>
      <c r="O458" s="265">
        <f>IF(ISERROR(M458*N458),0,M458*N458)</f>
        <v>0</v>
      </c>
      <c r="P458" s="266">
        <v>4607109970096</v>
      </c>
      <c r="Q458" s="137"/>
      <c r="R458" s="267">
        <v>34.12</v>
      </c>
    </row>
    <row r="459" spans="1:18" s="247" customFormat="1" ht="18.75">
      <c r="A459" s="241">
        <v>695</v>
      </c>
      <c r="B459" s="242" t="s">
        <v>2621</v>
      </c>
      <c r="C459" s="243"/>
      <c r="D459" s="243"/>
      <c r="E459" s="242"/>
      <c r="F459" s="331"/>
      <c r="G459" s="245"/>
      <c r="H459" s="245"/>
      <c r="I459" s="314"/>
      <c r="J459" s="245"/>
      <c r="K459" s="246"/>
      <c r="L459" s="246"/>
      <c r="M459" s="246"/>
      <c r="N459" s="246"/>
      <c r="O459" s="246"/>
      <c r="P459" s="246"/>
      <c r="Q459" s="246"/>
      <c r="R459" s="246"/>
    </row>
    <row r="460" spans="1:18" s="247" customFormat="1" ht="12.75">
      <c r="A460" s="241">
        <v>696</v>
      </c>
      <c r="B460" s="248"/>
      <c r="C460" s="248"/>
      <c r="D460" s="248"/>
      <c r="E460" s="249" t="s">
        <v>2622</v>
      </c>
      <c r="F460" s="308"/>
      <c r="G460" s="251"/>
      <c r="H460" s="251"/>
      <c r="I460" s="315"/>
      <c r="J460" s="251"/>
      <c r="K460" s="253"/>
      <c r="L460" s="316"/>
      <c r="M460" s="316"/>
      <c r="N460" s="316"/>
      <c r="O460" s="316"/>
      <c r="P460" s="316"/>
      <c r="Q460" s="316"/>
      <c r="R460" s="316"/>
    </row>
    <row r="461" spans="1:18" s="247" customFormat="1" ht="25.5">
      <c r="A461" s="241">
        <v>698</v>
      </c>
      <c r="B461" s="255">
        <v>2076</v>
      </c>
      <c r="C461" s="256" t="s">
        <v>2623</v>
      </c>
      <c r="D461" s="256"/>
      <c r="E461" s="257" t="s">
        <v>2624</v>
      </c>
      <c r="F461" s="258" t="s">
        <v>2625</v>
      </c>
      <c r="G461" s="259" t="str">
        <f aca="true" t="shared" si="54" ref="G461:G467">HYPERLINK("http://www.gardenbulbs.ru/images/summer_CL/Narcissus/"&amp;C461&amp;".jpg","фото")</f>
        <v>фото</v>
      </c>
      <c r="H461" s="137">
        <f aca="true" t="shared" si="55" ref="H461:H467">IF(D461&gt;0,HYPERLINK("http://www.gardenbulbs.ru/images/summer_CL/Narcissus/"&amp;D461&amp;".jpg","фото2"),"")</f>
      </c>
      <c r="I461" s="279" t="s">
        <v>2626</v>
      </c>
      <c r="J461" s="137" t="s">
        <v>1346</v>
      </c>
      <c r="K461" s="318" t="s">
        <v>2473</v>
      </c>
      <c r="L461" s="262">
        <v>5</v>
      </c>
      <c r="M461" s="263">
        <v>147.2</v>
      </c>
      <c r="N461" s="264"/>
      <c r="O461" s="265">
        <f aca="true" t="shared" si="56" ref="O461:O467">IF(ISERROR(M461*N461),0,M461*N461)</f>
        <v>0</v>
      </c>
      <c r="P461" s="266" t="s">
        <v>2627</v>
      </c>
      <c r="Q461" s="137" t="s">
        <v>1285</v>
      </c>
      <c r="R461" s="267">
        <v>29.44</v>
      </c>
    </row>
    <row r="462" spans="1:18" s="247" customFormat="1" ht="76.5">
      <c r="A462" s="241">
        <v>699</v>
      </c>
      <c r="B462" s="255">
        <v>6780</v>
      </c>
      <c r="C462" s="256" t="s">
        <v>2628</v>
      </c>
      <c r="D462" s="256" t="s">
        <v>2629</v>
      </c>
      <c r="E462" s="257" t="s">
        <v>2624</v>
      </c>
      <c r="F462" s="319" t="s">
        <v>2630</v>
      </c>
      <c r="G462" s="259" t="str">
        <f t="shared" si="54"/>
        <v>фото</v>
      </c>
      <c r="H462" s="137" t="str">
        <f t="shared" si="55"/>
        <v>фото2</v>
      </c>
      <c r="I462" s="260" t="s">
        <v>2631</v>
      </c>
      <c r="J462" s="137" t="s">
        <v>1346</v>
      </c>
      <c r="K462" s="318" t="s">
        <v>78</v>
      </c>
      <c r="L462" s="262">
        <v>5</v>
      </c>
      <c r="M462" s="263">
        <v>176.2</v>
      </c>
      <c r="N462" s="264"/>
      <c r="O462" s="265">
        <f t="shared" si="56"/>
        <v>0</v>
      </c>
      <c r="P462" s="266">
        <v>4607109942963</v>
      </c>
      <c r="Q462" s="137" t="s">
        <v>111</v>
      </c>
      <c r="R462" s="267">
        <v>35.239999999999995</v>
      </c>
    </row>
    <row r="463" spans="1:18" ht="25.5">
      <c r="A463" s="241">
        <v>701</v>
      </c>
      <c r="B463" s="255">
        <v>32</v>
      </c>
      <c r="C463" s="256" t="s">
        <v>2632</v>
      </c>
      <c r="D463" s="256"/>
      <c r="E463" s="257" t="s">
        <v>2624</v>
      </c>
      <c r="F463" s="258" t="s">
        <v>2633</v>
      </c>
      <c r="G463" s="259" t="str">
        <f t="shared" si="54"/>
        <v>фото</v>
      </c>
      <c r="H463" s="137">
        <f t="shared" si="55"/>
      </c>
      <c r="I463" s="260" t="s">
        <v>2634</v>
      </c>
      <c r="J463" s="137" t="s">
        <v>1484</v>
      </c>
      <c r="K463" s="318" t="s">
        <v>78</v>
      </c>
      <c r="L463" s="262">
        <v>7</v>
      </c>
      <c r="M463" s="263">
        <v>215.6</v>
      </c>
      <c r="N463" s="264"/>
      <c r="O463" s="265">
        <f t="shared" si="56"/>
        <v>0</v>
      </c>
      <c r="P463" s="266" t="s">
        <v>2635</v>
      </c>
      <c r="Q463" s="137"/>
      <c r="R463" s="267">
        <v>30.8</v>
      </c>
    </row>
    <row r="464" spans="1:18" s="247" customFormat="1" ht="25.5">
      <c r="A464" s="241">
        <v>703</v>
      </c>
      <c r="B464" s="255">
        <v>2934</v>
      </c>
      <c r="C464" s="256" t="s">
        <v>2636</v>
      </c>
      <c r="D464" s="256"/>
      <c r="E464" s="257" t="s">
        <v>2624</v>
      </c>
      <c r="F464" s="258" t="s">
        <v>2637</v>
      </c>
      <c r="G464" s="259" t="str">
        <f t="shared" si="54"/>
        <v>фото</v>
      </c>
      <c r="H464" s="137">
        <f t="shared" si="55"/>
      </c>
      <c r="I464" s="260" t="s">
        <v>2638</v>
      </c>
      <c r="J464" s="137" t="s">
        <v>1484</v>
      </c>
      <c r="K464" s="318" t="s">
        <v>78</v>
      </c>
      <c r="L464" s="262">
        <v>5</v>
      </c>
      <c r="M464" s="263">
        <v>183</v>
      </c>
      <c r="N464" s="264"/>
      <c r="O464" s="265">
        <f t="shared" si="56"/>
        <v>0</v>
      </c>
      <c r="P464" s="266" t="s">
        <v>2639</v>
      </c>
      <c r="Q464" s="137"/>
      <c r="R464" s="267">
        <v>36.6</v>
      </c>
    </row>
    <row r="465" spans="1:18" ht="38.25">
      <c r="A465" s="241">
        <v>705</v>
      </c>
      <c r="B465" s="255">
        <v>7602</v>
      </c>
      <c r="C465" s="256" t="s">
        <v>2640</v>
      </c>
      <c r="D465" s="256"/>
      <c r="E465" s="257" t="s">
        <v>2624</v>
      </c>
      <c r="F465" s="317" t="s">
        <v>2641</v>
      </c>
      <c r="G465" s="259" t="str">
        <f t="shared" si="54"/>
        <v>фото</v>
      </c>
      <c r="H465" s="137">
        <f t="shared" si="55"/>
      </c>
      <c r="I465" s="260" t="s">
        <v>2642</v>
      </c>
      <c r="J465" s="137" t="s">
        <v>1346</v>
      </c>
      <c r="K465" s="318" t="s">
        <v>78</v>
      </c>
      <c r="L465" s="262">
        <v>5</v>
      </c>
      <c r="M465" s="263">
        <v>284.9</v>
      </c>
      <c r="N465" s="264"/>
      <c r="O465" s="265">
        <f t="shared" si="56"/>
        <v>0</v>
      </c>
      <c r="P465" s="266">
        <v>4607109938904</v>
      </c>
      <c r="Q465" s="137" t="s">
        <v>80</v>
      </c>
      <c r="R465" s="267">
        <v>56.98</v>
      </c>
    </row>
    <row r="466" spans="1:18" s="247" customFormat="1" ht="63.75">
      <c r="A466" s="241">
        <v>704</v>
      </c>
      <c r="B466" s="255">
        <v>2071</v>
      </c>
      <c r="C466" s="256" t="s">
        <v>2643</v>
      </c>
      <c r="D466" s="256"/>
      <c r="E466" s="257" t="s">
        <v>2624</v>
      </c>
      <c r="F466" s="258" t="s">
        <v>2644</v>
      </c>
      <c r="G466" s="259" t="str">
        <f t="shared" si="54"/>
        <v>фото</v>
      </c>
      <c r="H466" s="137">
        <f t="shared" si="55"/>
      </c>
      <c r="I466" s="279" t="s">
        <v>2645</v>
      </c>
      <c r="J466" s="137" t="s">
        <v>1467</v>
      </c>
      <c r="K466" s="318" t="s">
        <v>78</v>
      </c>
      <c r="L466" s="262">
        <v>5</v>
      </c>
      <c r="M466" s="263">
        <v>455.4</v>
      </c>
      <c r="N466" s="264"/>
      <c r="O466" s="265">
        <f t="shared" si="56"/>
        <v>0</v>
      </c>
      <c r="P466" s="266" t="s">
        <v>2646</v>
      </c>
      <c r="Q466" s="137" t="s">
        <v>1285</v>
      </c>
      <c r="R466" s="267">
        <v>91.08</v>
      </c>
    </row>
    <row r="467" spans="1:18" s="247" customFormat="1" ht="38.25">
      <c r="A467" s="241">
        <v>697</v>
      </c>
      <c r="B467" s="255">
        <v>33</v>
      </c>
      <c r="C467" s="256" t="s">
        <v>2647</v>
      </c>
      <c r="D467" s="256"/>
      <c r="E467" s="257" t="s">
        <v>2624</v>
      </c>
      <c r="F467" s="317" t="s">
        <v>2648</v>
      </c>
      <c r="G467" s="259" t="str">
        <f t="shared" si="54"/>
        <v>фото</v>
      </c>
      <c r="H467" s="137">
        <f t="shared" si="55"/>
      </c>
      <c r="I467" s="260" t="s">
        <v>2649</v>
      </c>
      <c r="J467" s="137" t="s">
        <v>1346</v>
      </c>
      <c r="K467" s="318" t="s">
        <v>78</v>
      </c>
      <c r="L467" s="262">
        <v>2</v>
      </c>
      <c r="M467" s="263">
        <v>212.9</v>
      </c>
      <c r="N467" s="264"/>
      <c r="O467" s="265">
        <f t="shared" si="56"/>
        <v>0</v>
      </c>
      <c r="P467" s="266" t="s">
        <v>2650</v>
      </c>
      <c r="Q467" s="137"/>
      <c r="R467" s="267">
        <v>106.45</v>
      </c>
    </row>
    <row r="468" spans="1:18" s="247" customFormat="1" ht="12.75">
      <c r="A468" s="241">
        <v>706</v>
      </c>
      <c r="B468" s="248"/>
      <c r="C468" s="248"/>
      <c r="D468" s="248"/>
      <c r="E468" s="249" t="s">
        <v>2651</v>
      </c>
      <c r="F468" s="308"/>
      <c r="G468" s="251"/>
      <c r="H468" s="251"/>
      <c r="I468" s="315"/>
      <c r="J468" s="251"/>
      <c r="K468" s="253"/>
      <c r="L468" s="316"/>
      <c r="M468" s="316"/>
      <c r="N468" s="316"/>
      <c r="O468" s="316"/>
      <c r="P468" s="316"/>
      <c r="Q468" s="316"/>
      <c r="R468" s="316"/>
    </row>
    <row r="469" spans="1:18" ht="51">
      <c r="A469" s="241">
        <v>712</v>
      </c>
      <c r="B469" s="332">
        <v>2616</v>
      </c>
      <c r="C469" s="333" t="s">
        <v>2652</v>
      </c>
      <c r="D469" s="333"/>
      <c r="E469" s="287" t="s">
        <v>2624</v>
      </c>
      <c r="F469" s="334" t="s">
        <v>2653</v>
      </c>
      <c r="G469" s="289" t="str">
        <f aca="true" t="shared" si="57" ref="G469:G493">HYPERLINK("http://www.gardenbulbs.ru/images/summer_CL/Narcissus/"&amp;C469&amp;".jpg","фото")</f>
        <v>фото</v>
      </c>
      <c r="H469" s="290">
        <f aca="true" t="shared" si="58" ref="H469:H493">IF(D469&gt;0,HYPERLINK("http://www.gardenbulbs.ru/images/summer_CL/Narcissus/"&amp;D469&amp;".jpg","фото2"),"")</f>
      </c>
      <c r="I469" s="291" t="s">
        <v>2654</v>
      </c>
      <c r="J469" s="290" t="s">
        <v>1484</v>
      </c>
      <c r="K469" s="335" t="s">
        <v>78</v>
      </c>
      <c r="L469" s="293">
        <v>10</v>
      </c>
      <c r="M469" s="294">
        <v>196.6</v>
      </c>
      <c r="N469" s="336"/>
      <c r="O469" s="265">
        <f aca="true" t="shared" si="59" ref="O469:O493">IF(ISERROR(M469*N469),0,M469*N469)</f>
        <v>0</v>
      </c>
      <c r="P469" s="266">
        <v>4607109970126</v>
      </c>
      <c r="Q469" s="137"/>
      <c r="R469" s="267">
        <v>19.66</v>
      </c>
    </row>
    <row r="470" spans="1:18" ht="38.25">
      <c r="A470" s="241">
        <v>708</v>
      </c>
      <c r="B470" s="255">
        <v>2617</v>
      </c>
      <c r="C470" s="256" t="s">
        <v>2655</v>
      </c>
      <c r="D470" s="256"/>
      <c r="E470" s="257" t="s">
        <v>2624</v>
      </c>
      <c r="F470" s="258" t="s">
        <v>2656</v>
      </c>
      <c r="G470" s="259" t="str">
        <f t="shared" si="57"/>
        <v>фото</v>
      </c>
      <c r="H470" s="137">
        <f t="shared" si="58"/>
      </c>
      <c r="I470" s="260" t="s">
        <v>2657</v>
      </c>
      <c r="J470" s="137" t="s">
        <v>1467</v>
      </c>
      <c r="K470" s="318" t="s">
        <v>78</v>
      </c>
      <c r="L470" s="262">
        <v>10</v>
      </c>
      <c r="M470" s="263">
        <v>203.4</v>
      </c>
      <c r="N470" s="264"/>
      <c r="O470" s="265">
        <f t="shared" si="59"/>
        <v>0</v>
      </c>
      <c r="P470" s="266">
        <v>4607109970102</v>
      </c>
      <c r="Q470" s="137"/>
      <c r="R470" s="267">
        <v>20.34</v>
      </c>
    </row>
    <row r="471" spans="1:18" ht="25.5">
      <c r="A471" s="241">
        <v>709</v>
      </c>
      <c r="B471" s="255">
        <v>2421</v>
      </c>
      <c r="C471" s="256" t="s">
        <v>2658</v>
      </c>
      <c r="D471" s="256"/>
      <c r="E471" s="257" t="s">
        <v>2624</v>
      </c>
      <c r="F471" s="258" t="s">
        <v>2659</v>
      </c>
      <c r="G471" s="259" t="str">
        <f t="shared" si="57"/>
        <v>фото</v>
      </c>
      <c r="H471" s="137">
        <f t="shared" si="58"/>
      </c>
      <c r="I471" s="260" t="s">
        <v>2660</v>
      </c>
      <c r="J471" s="137" t="s">
        <v>1346</v>
      </c>
      <c r="K471" s="318" t="s">
        <v>78</v>
      </c>
      <c r="L471" s="262">
        <v>10</v>
      </c>
      <c r="M471" s="263">
        <v>169.5</v>
      </c>
      <c r="N471" s="264"/>
      <c r="O471" s="265">
        <f t="shared" si="59"/>
        <v>0</v>
      </c>
      <c r="P471" s="266">
        <v>4607109967201</v>
      </c>
      <c r="Q471" s="137"/>
      <c r="R471" s="267">
        <v>16.95</v>
      </c>
    </row>
    <row r="472" spans="1:18" s="247" customFormat="1" ht="38.25">
      <c r="A472" s="241">
        <v>710</v>
      </c>
      <c r="B472" s="255">
        <v>2618</v>
      </c>
      <c r="C472" s="256" t="s">
        <v>2661</v>
      </c>
      <c r="D472" s="256"/>
      <c r="E472" s="257" t="s">
        <v>2624</v>
      </c>
      <c r="F472" s="258" t="s">
        <v>2662</v>
      </c>
      <c r="G472" s="259" t="str">
        <f t="shared" si="57"/>
        <v>фото</v>
      </c>
      <c r="H472" s="137">
        <f t="shared" si="58"/>
      </c>
      <c r="I472" s="260" t="s">
        <v>2663</v>
      </c>
      <c r="J472" s="137" t="s">
        <v>1346</v>
      </c>
      <c r="K472" s="318" t="s">
        <v>78</v>
      </c>
      <c r="L472" s="262">
        <v>7</v>
      </c>
      <c r="M472" s="263">
        <v>244.1</v>
      </c>
      <c r="N472" s="264"/>
      <c r="O472" s="265">
        <f t="shared" si="59"/>
        <v>0</v>
      </c>
      <c r="P472" s="266">
        <v>4607109970119</v>
      </c>
      <c r="Q472" s="137"/>
      <c r="R472" s="267">
        <v>34.871428571428574</v>
      </c>
    </row>
    <row r="473" spans="1:18" s="247" customFormat="1" ht="38.25">
      <c r="A473" s="241">
        <v>711</v>
      </c>
      <c r="B473" s="255">
        <v>2713</v>
      </c>
      <c r="C473" s="256" t="s">
        <v>2664</v>
      </c>
      <c r="D473" s="256"/>
      <c r="E473" s="257" t="s">
        <v>2624</v>
      </c>
      <c r="F473" s="258" t="s">
        <v>2665</v>
      </c>
      <c r="G473" s="259" t="str">
        <f t="shared" si="57"/>
        <v>фото</v>
      </c>
      <c r="H473" s="137">
        <f t="shared" si="58"/>
      </c>
      <c r="I473" s="260" t="s">
        <v>2666</v>
      </c>
      <c r="J473" s="137" t="s">
        <v>1346</v>
      </c>
      <c r="K473" s="318" t="s">
        <v>78</v>
      </c>
      <c r="L473" s="262">
        <v>10</v>
      </c>
      <c r="M473" s="263">
        <v>250.9</v>
      </c>
      <c r="N473" s="264"/>
      <c r="O473" s="265">
        <f t="shared" si="59"/>
        <v>0</v>
      </c>
      <c r="P473" s="266">
        <v>4607109956021</v>
      </c>
      <c r="Q473" s="137"/>
      <c r="R473" s="267">
        <v>25.09</v>
      </c>
    </row>
    <row r="474" spans="1:18" s="247" customFormat="1" ht="38.25">
      <c r="A474" s="241">
        <v>719</v>
      </c>
      <c r="B474" s="255">
        <v>2619</v>
      </c>
      <c r="C474" s="256" t="s">
        <v>2667</v>
      </c>
      <c r="D474" s="256"/>
      <c r="E474" s="257" t="s">
        <v>2624</v>
      </c>
      <c r="F474" s="258" t="s">
        <v>2668</v>
      </c>
      <c r="G474" s="259" t="str">
        <f t="shared" si="57"/>
        <v>фото</v>
      </c>
      <c r="H474" s="137">
        <f t="shared" si="58"/>
      </c>
      <c r="I474" s="260" t="s">
        <v>2669</v>
      </c>
      <c r="J474" s="137" t="s">
        <v>1467</v>
      </c>
      <c r="K474" s="318" t="s">
        <v>78</v>
      </c>
      <c r="L474" s="262">
        <v>10</v>
      </c>
      <c r="M474" s="263">
        <v>278.1</v>
      </c>
      <c r="N474" s="264"/>
      <c r="O474" s="265">
        <f t="shared" si="59"/>
        <v>0</v>
      </c>
      <c r="P474" s="266">
        <v>4607109970164</v>
      </c>
      <c r="Q474" s="137"/>
      <c r="R474" s="267">
        <v>27.81</v>
      </c>
    </row>
    <row r="475" spans="1:18" ht="25.5">
      <c r="A475" s="241">
        <v>714</v>
      </c>
      <c r="B475" s="255">
        <v>948</v>
      </c>
      <c r="C475" s="256" t="s">
        <v>2670</v>
      </c>
      <c r="D475" s="256"/>
      <c r="E475" s="257" t="s">
        <v>2624</v>
      </c>
      <c r="F475" s="258" t="s">
        <v>2671</v>
      </c>
      <c r="G475" s="259" t="str">
        <f t="shared" si="57"/>
        <v>фото</v>
      </c>
      <c r="H475" s="137">
        <f t="shared" si="58"/>
      </c>
      <c r="I475" s="260" t="s">
        <v>2672</v>
      </c>
      <c r="J475" s="137" t="s">
        <v>1467</v>
      </c>
      <c r="K475" s="318" t="s">
        <v>78</v>
      </c>
      <c r="L475" s="262">
        <v>10</v>
      </c>
      <c r="M475" s="263">
        <v>176.2</v>
      </c>
      <c r="N475" s="264"/>
      <c r="O475" s="265">
        <f t="shared" si="59"/>
        <v>0</v>
      </c>
      <c r="P475" s="266">
        <v>4607109967218</v>
      </c>
      <c r="Q475" s="137"/>
      <c r="R475" s="267">
        <v>17.619999999999997</v>
      </c>
    </row>
    <row r="476" spans="1:18" s="247" customFormat="1" ht="38.25">
      <c r="A476" s="241">
        <v>716</v>
      </c>
      <c r="B476" s="255">
        <v>2423</v>
      </c>
      <c r="C476" s="256" t="s">
        <v>2673</v>
      </c>
      <c r="D476" s="256"/>
      <c r="E476" s="257" t="s">
        <v>2624</v>
      </c>
      <c r="F476" s="258" t="s">
        <v>2674</v>
      </c>
      <c r="G476" s="259" t="str">
        <f t="shared" si="57"/>
        <v>фото</v>
      </c>
      <c r="H476" s="137">
        <f t="shared" si="58"/>
      </c>
      <c r="I476" s="260" t="s">
        <v>2675</v>
      </c>
      <c r="J476" s="137" t="s">
        <v>1818</v>
      </c>
      <c r="K476" s="318" t="s">
        <v>78</v>
      </c>
      <c r="L476" s="262">
        <v>10</v>
      </c>
      <c r="M476" s="263">
        <v>268</v>
      </c>
      <c r="N476" s="264"/>
      <c r="O476" s="265">
        <f t="shared" si="59"/>
        <v>0</v>
      </c>
      <c r="P476" s="266">
        <v>4607109967225</v>
      </c>
      <c r="Q476" s="137"/>
      <c r="R476" s="267">
        <v>26.8</v>
      </c>
    </row>
    <row r="477" spans="1:18" s="247" customFormat="1" ht="38.25">
      <c r="A477" s="241">
        <v>717</v>
      </c>
      <c r="B477" s="255">
        <v>3012</v>
      </c>
      <c r="C477" s="256" t="s">
        <v>2676</v>
      </c>
      <c r="D477" s="256"/>
      <c r="E477" s="257" t="s">
        <v>2624</v>
      </c>
      <c r="F477" s="317" t="s">
        <v>2677</v>
      </c>
      <c r="G477" s="259" t="str">
        <f t="shared" si="57"/>
        <v>фото</v>
      </c>
      <c r="H477" s="137">
        <f t="shared" si="58"/>
      </c>
      <c r="I477" s="260" t="s">
        <v>2678</v>
      </c>
      <c r="J477" s="137" t="s">
        <v>1282</v>
      </c>
      <c r="K477" s="318" t="s">
        <v>78</v>
      </c>
      <c r="L477" s="262">
        <v>10</v>
      </c>
      <c r="M477" s="263">
        <v>244.1</v>
      </c>
      <c r="N477" s="264"/>
      <c r="O477" s="265">
        <f t="shared" si="59"/>
        <v>0</v>
      </c>
      <c r="P477" s="266" t="s">
        <v>2679</v>
      </c>
      <c r="Q477" s="137" t="s">
        <v>1285</v>
      </c>
      <c r="R477" s="267">
        <v>24.41</v>
      </c>
    </row>
    <row r="478" spans="1:18" s="247" customFormat="1" ht="25.5">
      <c r="A478" s="241">
        <v>805</v>
      </c>
      <c r="B478" s="255">
        <v>2716</v>
      </c>
      <c r="C478" s="256" t="s">
        <v>2680</v>
      </c>
      <c r="D478" s="256"/>
      <c r="E478" s="257" t="s">
        <v>2624</v>
      </c>
      <c r="F478" s="258" t="s">
        <v>2681</v>
      </c>
      <c r="G478" s="259" t="str">
        <f t="shared" si="57"/>
        <v>фото</v>
      </c>
      <c r="H478" s="137">
        <f t="shared" si="58"/>
      </c>
      <c r="I478" s="260" t="s">
        <v>2682</v>
      </c>
      <c r="J478" s="137" t="s">
        <v>1282</v>
      </c>
      <c r="K478" s="318" t="s">
        <v>78</v>
      </c>
      <c r="L478" s="262">
        <v>7</v>
      </c>
      <c r="M478" s="263">
        <v>210</v>
      </c>
      <c r="N478" s="264"/>
      <c r="O478" s="265">
        <f t="shared" si="59"/>
        <v>0</v>
      </c>
      <c r="P478" s="266">
        <v>4607109956052</v>
      </c>
      <c r="Q478" s="137"/>
      <c r="R478" s="267">
        <v>30</v>
      </c>
    </row>
    <row r="479" spans="1:18" ht="38.25">
      <c r="A479" s="241">
        <v>804</v>
      </c>
      <c r="B479" s="255">
        <v>2106</v>
      </c>
      <c r="C479" s="256" t="s">
        <v>2683</v>
      </c>
      <c r="D479" s="256"/>
      <c r="E479" s="257" t="s">
        <v>2624</v>
      </c>
      <c r="F479" s="258" t="s">
        <v>2684</v>
      </c>
      <c r="G479" s="259" t="str">
        <f t="shared" si="57"/>
        <v>фото</v>
      </c>
      <c r="H479" s="137">
        <f t="shared" si="58"/>
      </c>
      <c r="I479" s="260" t="s">
        <v>2685</v>
      </c>
      <c r="J479" s="137" t="s">
        <v>1467</v>
      </c>
      <c r="K479" s="318" t="s">
        <v>78</v>
      </c>
      <c r="L479" s="262">
        <v>10</v>
      </c>
      <c r="M479" s="263">
        <v>244.1</v>
      </c>
      <c r="N479" s="264"/>
      <c r="O479" s="265">
        <f t="shared" si="59"/>
        <v>0</v>
      </c>
      <c r="P479" s="266" t="s">
        <v>2686</v>
      </c>
      <c r="Q479" s="137" t="s">
        <v>1285</v>
      </c>
      <c r="R479" s="267">
        <v>24.41</v>
      </c>
    </row>
    <row r="480" spans="1:18" s="247" customFormat="1" ht="38.25">
      <c r="A480" s="241">
        <v>750</v>
      </c>
      <c r="B480" s="255">
        <v>943</v>
      </c>
      <c r="C480" s="256" t="s">
        <v>2687</v>
      </c>
      <c r="D480" s="256"/>
      <c r="E480" s="257" t="s">
        <v>2624</v>
      </c>
      <c r="F480" s="317" t="s">
        <v>2688</v>
      </c>
      <c r="G480" s="259" t="str">
        <f t="shared" si="57"/>
        <v>фото</v>
      </c>
      <c r="H480" s="137">
        <f t="shared" si="58"/>
      </c>
      <c r="I480" s="260" t="s">
        <v>2689</v>
      </c>
      <c r="J480" s="137" t="s">
        <v>1282</v>
      </c>
      <c r="K480" s="318" t="s">
        <v>78</v>
      </c>
      <c r="L480" s="262">
        <v>10</v>
      </c>
      <c r="M480" s="263">
        <v>373.2</v>
      </c>
      <c r="N480" s="264"/>
      <c r="O480" s="265">
        <f t="shared" si="59"/>
        <v>0</v>
      </c>
      <c r="P480" s="266">
        <v>4607109956069</v>
      </c>
      <c r="Q480" s="137"/>
      <c r="R480" s="267">
        <v>37.32</v>
      </c>
    </row>
    <row r="481" spans="1:18" s="247" customFormat="1" ht="25.5">
      <c r="A481" s="241">
        <v>746</v>
      </c>
      <c r="B481" s="255">
        <v>27</v>
      </c>
      <c r="C481" s="256" t="s">
        <v>2690</v>
      </c>
      <c r="D481" s="256"/>
      <c r="E481" s="257" t="s">
        <v>2624</v>
      </c>
      <c r="F481" s="317" t="s">
        <v>2691</v>
      </c>
      <c r="G481" s="259" t="str">
        <f t="shared" si="57"/>
        <v>фото</v>
      </c>
      <c r="H481" s="137">
        <f t="shared" si="58"/>
      </c>
      <c r="I481" s="279" t="s">
        <v>2692</v>
      </c>
      <c r="J481" s="137" t="s">
        <v>1467</v>
      </c>
      <c r="K481" s="318" t="s">
        <v>299</v>
      </c>
      <c r="L481" s="262">
        <v>7</v>
      </c>
      <c r="M481" s="263">
        <v>264.4</v>
      </c>
      <c r="N481" s="264"/>
      <c r="O481" s="265">
        <f t="shared" si="59"/>
        <v>0</v>
      </c>
      <c r="P481" s="266" t="s">
        <v>2693</v>
      </c>
      <c r="Q481" s="137" t="s">
        <v>1285</v>
      </c>
      <c r="R481" s="267">
        <v>37.771428571428565</v>
      </c>
    </row>
    <row r="482" spans="1:18" s="247" customFormat="1" ht="51">
      <c r="A482" s="241">
        <v>748</v>
      </c>
      <c r="B482" s="255">
        <v>2422</v>
      </c>
      <c r="C482" s="256" t="s">
        <v>2694</v>
      </c>
      <c r="D482" s="256"/>
      <c r="E482" s="257" t="s">
        <v>2624</v>
      </c>
      <c r="F482" s="317" t="s">
        <v>2695</v>
      </c>
      <c r="G482" s="259" t="str">
        <f t="shared" si="57"/>
        <v>фото</v>
      </c>
      <c r="H482" s="137">
        <f t="shared" si="58"/>
      </c>
      <c r="I482" s="277" t="s">
        <v>2696</v>
      </c>
      <c r="J482" s="137" t="s">
        <v>1484</v>
      </c>
      <c r="K482" s="318" t="s">
        <v>78</v>
      </c>
      <c r="L482" s="262">
        <v>7</v>
      </c>
      <c r="M482" s="263">
        <v>230</v>
      </c>
      <c r="N482" s="264"/>
      <c r="O482" s="265">
        <f t="shared" si="59"/>
        <v>0</v>
      </c>
      <c r="P482" s="266">
        <v>4607109970256</v>
      </c>
      <c r="Q482" s="137"/>
      <c r="R482" s="267">
        <v>32.857142857142854</v>
      </c>
    </row>
    <row r="483" spans="1:18" ht="25.5">
      <c r="A483" s="241">
        <v>734</v>
      </c>
      <c r="B483" s="255">
        <v>951</v>
      </c>
      <c r="C483" s="256" t="s">
        <v>2697</v>
      </c>
      <c r="D483" s="256"/>
      <c r="E483" s="257" t="s">
        <v>2624</v>
      </c>
      <c r="F483" s="317" t="s">
        <v>2698</v>
      </c>
      <c r="G483" s="259" t="str">
        <f t="shared" si="57"/>
        <v>фото</v>
      </c>
      <c r="H483" s="137">
        <f t="shared" si="58"/>
      </c>
      <c r="I483" s="260" t="s">
        <v>2699</v>
      </c>
      <c r="J483" s="137" t="s">
        <v>1346</v>
      </c>
      <c r="K483" s="318" t="s">
        <v>78</v>
      </c>
      <c r="L483" s="262">
        <v>7</v>
      </c>
      <c r="M483" s="263">
        <v>239.4</v>
      </c>
      <c r="N483" s="264"/>
      <c r="O483" s="265">
        <f t="shared" si="59"/>
        <v>0</v>
      </c>
      <c r="P483" s="266">
        <v>4607109970218</v>
      </c>
      <c r="Q483" s="137"/>
      <c r="R483" s="267">
        <v>34.2</v>
      </c>
    </row>
    <row r="484" spans="1:18" ht="51">
      <c r="A484" s="241">
        <v>736</v>
      </c>
      <c r="B484" s="255">
        <v>7606</v>
      </c>
      <c r="C484" s="256" t="s">
        <v>2700</v>
      </c>
      <c r="D484" s="256"/>
      <c r="E484" s="257" t="s">
        <v>2624</v>
      </c>
      <c r="F484" s="317" t="s">
        <v>2701</v>
      </c>
      <c r="G484" s="259" t="str">
        <f t="shared" si="57"/>
        <v>фото</v>
      </c>
      <c r="H484" s="137">
        <f t="shared" si="58"/>
      </c>
      <c r="I484" s="260" t="s">
        <v>2702</v>
      </c>
      <c r="J484" s="137" t="s">
        <v>1282</v>
      </c>
      <c r="K484" s="318" t="s">
        <v>299</v>
      </c>
      <c r="L484" s="262">
        <v>7</v>
      </c>
      <c r="M484" s="263">
        <v>244.1</v>
      </c>
      <c r="N484" s="264"/>
      <c r="O484" s="265">
        <f t="shared" si="59"/>
        <v>0</v>
      </c>
      <c r="P484" s="266">
        <v>4607109938867</v>
      </c>
      <c r="Q484" s="137" t="s">
        <v>80</v>
      </c>
      <c r="R484" s="267">
        <v>34.871428571428574</v>
      </c>
    </row>
    <row r="485" spans="1:18" ht="25.5">
      <c r="A485" s="241">
        <v>751</v>
      </c>
      <c r="B485" s="255">
        <v>2070</v>
      </c>
      <c r="C485" s="256" t="s">
        <v>2703</v>
      </c>
      <c r="D485" s="256"/>
      <c r="E485" s="257" t="s">
        <v>2624</v>
      </c>
      <c r="F485" s="317" t="s">
        <v>2704</v>
      </c>
      <c r="G485" s="259" t="str">
        <f t="shared" si="57"/>
        <v>фото</v>
      </c>
      <c r="H485" s="137">
        <f t="shared" si="58"/>
      </c>
      <c r="I485" s="260" t="s">
        <v>2705</v>
      </c>
      <c r="J485" s="137" t="s">
        <v>1467</v>
      </c>
      <c r="K485" s="318" t="s">
        <v>78</v>
      </c>
      <c r="L485" s="262">
        <v>10</v>
      </c>
      <c r="M485" s="263">
        <v>196.8</v>
      </c>
      <c r="N485" s="264"/>
      <c r="O485" s="265">
        <f t="shared" si="59"/>
        <v>0</v>
      </c>
      <c r="P485" s="266" t="s">
        <v>2706</v>
      </c>
      <c r="Q485" s="137" t="s">
        <v>1285</v>
      </c>
      <c r="R485" s="267">
        <v>19.68</v>
      </c>
    </row>
    <row r="486" spans="1:18" ht="25.5">
      <c r="A486" s="241">
        <v>731</v>
      </c>
      <c r="B486" s="255">
        <v>2433</v>
      </c>
      <c r="C486" s="256" t="s">
        <v>2707</v>
      </c>
      <c r="D486" s="256"/>
      <c r="E486" s="257" t="s">
        <v>2624</v>
      </c>
      <c r="F486" s="317" t="s">
        <v>2708</v>
      </c>
      <c r="G486" s="259" t="str">
        <f t="shared" si="57"/>
        <v>фото</v>
      </c>
      <c r="H486" s="137">
        <f t="shared" si="58"/>
      </c>
      <c r="I486" s="260" t="s">
        <v>2709</v>
      </c>
      <c r="J486" s="137" t="s">
        <v>1282</v>
      </c>
      <c r="K486" s="318" t="s">
        <v>78</v>
      </c>
      <c r="L486" s="262">
        <v>10</v>
      </c>
      <c r="M486" s="263">
        <v>359.6</v>
      </c>
      <c r="N486" s="264"/>
      <c r="O486" s="265">
        <f t="shared" si="59"/>
        <v>0</v>
      </c>
      <c r="P486" s="266">
        <v>4607109967256</v>
      </c>
      <c r="Q486" s="137"/>
      <c r="R486" s="267">
        <v>35.96</v>
      </c>
    </row>
    <row r="487" spans="1:18" ht="15.75">
      <c r="A487" s="241">
        <v>720</v>
      </c>
      <c r="B487" s="255">
        <v>2626</v>
      </c>
      <c r="C487" s="256" t="s">
        <v>2710</v>
      </c>
      <c r="D487" s="256"/>
      <c r="E487" s="257" t="s">
        <v>2624</v>
      </c>
      <c r="F487" s="317" t="s">
        <v>2711</v>
      </c>
      <c r="G487" s="259" t="str">
        <f t="shared" si="57"/>
        <v>фото</v>
      </c>
      <c r="H487" s="137">
        <f t="shared" si="58"/>
      </c>
      <c r="I487" s="260" t="s">
        <v>2712</v>
      </c>
      <c r="J487" s="137" t="s">
        <v>1346</v>
      </c>
      <c r="K487" s="318" t="s">
        <v>78</v>
      </c>
      <c r="L487" s="262">
        <v>10</v>
      </c>
      <c r="M487" s="263">
        <v>149.1</v>
      </c>
      <c r="N487" s="264"/>
      <c r="O487" s="265">
        <f t="shared" si="59"/>
        <v>0</v>
      </c>
      <c r="P487" s="266">
        <v>4607109970171</v>
      </c>
      <c r="Q487" s="137"/>
      <c r="R487" s="267">
        <v>14.91</v>
      </c>
    </row>
    <row r="488" spans="1:18" ht="38.25">
      <c r="A488" s="241">
        <v>732</v>
      </c>
      <c r="B488" s="255">
        <v>2431</v>
      </c>
      <c r="C488" s="256" t="s">
        <v>2713</v>
      </c>
      <c r="D488" s="256"/>
      <c r="E488" s="257" t="s">
        <v>2624</v>
      </c>
      <c r="F488" s="317" t="s">
        <v>2714</v>
      </c>
      <c r="G488" s="259" t="str">
        <f t="shared" si="57"/>
        <v>фото</v>
      </c>
      <c r="H488" s="137">
        <f t="shared" si="58"/>
      </c>
      <c r="I488" s="260" t="s">
        <v>2715</v>
      </c>
      <c r="J488" s="137" t="s">
        <v>1282</v>
      </c>
      <c r="K488" s="318" t="s">
        <v>78</v>
      </c>
      <c r="L488" s="262">
        <v>10</v>
      </c>
      <c r="M488" s="263">
        <v>176.2</v>
      </c>
      <c r="N488" s="264"/>
      <c r="O488" s="265">
        <f t="shared" si="59"/>
        <v>0</v>
      </c>
      <c r="P488" s="266">
        <v>4607109967263</v>
      </c>
      <c r="Q488" s="137"/>
      <c r="R488" s="267">
        <v>17.619999999999997</v>
      </c>
    </row>
    <row r="489" spans="1:18" ht="25.5">
      <c r="A489" s="241">
        <v>733</v>
      </c>
      <c r="B489" s="255">
        <v>2960</v>
      </c>
      <c r="C489" s="256" t="s">
        <v>2716</v>
      </c>
      <c r="D489" s="256"/>
      <c r="E489" s="257" t="s">
        <v>2624</v>
      </c>
      <c r="F489" s="317" t="s">
        <v>2717</v>
      </c>
      <c r="G489" s="259" t="str">
        <f t="shared" si="57"/>
        <v>фото</v>
      </c>
      <c r="H489" s="137">
        <f t="shared" si="58"/>
      </c>
      <c r="I489" s="260" t="s">
        <v>2718</v>
      </c>
      <c r="J489" s="137" t="s">
        <v>1467</v>
      </c>
      <c r="K489" s="318" t="s">
        <v>78</v>
      </c>
      <c r="L489" s="262">
        <v>10</v>
      </c>
      <c r="M489" s="263">
        <v>180.7</v>
      </c>
      <c r="N489" s="264"/>
      <c r="O489" s="265">
        <f t="shared" si="59"/>
        <v>0</v>
      </c>
      <c r="P489" s="266" t="s">
        <v>2719</v>
      </c>
      <c r="Q489" s="137" t="s">
        <v>1285</v>
      </c>
      <c r="R489" s="267">
        <v>18.07</v>
      </c>
    </row>
    <row r="490" spans="1:18" ht="15.75">
      <c r="A490" s="241">
        <v>753</v>
      </c>
      <c r="B490" s="255">
        <v>7610</v>
      </c>
      <c r="C490" s="256" t="s">
        <v>2720</v>
      </c>
      <c r="D490" s="256"/>
      <c r="E490" s="257" t="s">
        <v>2624</v>
      </c>
      <c r="F490" s="317" t="s">
        <v>2721</v>
      </c>
      <c r="G490" s="259" t="str">
        <f t="shared" si="57"/>
        <v>фото</v>
      </c>
      <c r="H490" s="137">
        <f t="shared" si="58"/>
      </c>
      <c r="I490" s="260" t="s">
        <v>2722</v>
      </c>
      <c r="J490" s="137" t="s">
        <v>1818</v>
      </c>
      <c r="K490" s="318" t="s">
        <v>78</v>
      </c>
      <c r="L490" s="262">
        <v>10</v>
      </c>
      <c r="M490" s="263">
        <v>155.9</v>
      </c>
      <c r="N490" s="264"/>
      <c r="O490" s="265">
        <f t="shared" si="59"/>
        <v>0</v>
      </c>
      <c r="P490" s="266">
        <v>4607109938829</v>
      </c>
      <c r="Q490" s="137" t="s">
        <v>80</v>
      </c>
      <c r="R490" s="267">
        <v>15.59</v>
      </c>
    </row>
    <row r="491" spans="1:18" ht="25.5">
      <c r="A491" s="241">
        <v>727</v>
      </c>
      <c r="B491" s="255">
        <v>901</v>
      </c>
      <c r="C491" s="256" t="s">
        <v>2723</v>
      </c>
      <c r="D491" s="256"/>
      <c r="E491" s="257" t="s">
        <v>2624</v>
      </c>
      <c r="F491" s="317" t="s">
        <v>2724</v>
      </c>
      <c r="G491" s="259" t="str">
        <f t="shared" si="57"/>
        <v>фото</v>
      </c>
      <c r="H491" s="137">
        <f t="shared" si="58"/>
      </c>
      <c r="I491" s="260" t="s">
        <v>2725</v>
      </c>
      <c r="J491" s="137" t="s">
        <v>1467</v>
      </c>
      <c r="K491" s="318" t="s">
        <v>78</v>
      </c>
      <c r="L491" s="262">
        <v>7</v>
      </c>
      <c r="M491" s="263">
        <v>220.4</v>
      </c>
      <c r="N491" s="264"/>
      <c r="O491" s="265">
        <f t="shared" si="59"/>
        <v>0</v>
      </c>
      <c r="P491" s="266">
        <v>4607109970201</v>
      </c>
      <c r="Q491" s="137"/>
      <c r="R491" s="267">
        <v>31.485714285714288</v>
      </c>
    </row>
    <row r="492" spans="1:18" ht="25.5">
      <c r="A492" s="241">
        <v>730</v>
      </c>
      <c r="B492" s="255">
        <v>6772</v>
      </c>
      <c r="C492" s="256" t="s">
        <v>2726</v>
      </c>
      <c r="D492" s="256"/>
      <c r="E492" s="257" t="s">
        <v>2624</v>
      </c>
      <c r="F492" s="317" t="s">
        <v>2727</v>
      </c>
      <c r="G492" s="259" t="str">
        <f t="shared" si="57"/>
        <v>фото</v>
      </c>
      <c r="H492" s="137">
        <f t="shared" si="58"/>
      </c>
      <c r="I492" s="260" t="s">
        <v>2728</v>
      </c>
      <c r="J492" s="137" t="s">
        <v>1467</v>
      </c>
      <c r="K492" s="318" t="s">
        <v>78</v>
      </c>
      <c r="L492" s="262">
        <v>10</v>
      </c>
      <c r="M492" s="263">
        <v>244.1</v>
      </c>
      <c r="N492" s="264"/>
      <c r="O492" s="265">
        <f t="shared" si="59"/>
        <v>0</v>
      </c>
      <c r="P492" s="266">
        <v>4607109942888</v>
      </c>
      <c r="Q492" s="137" t="s">
        <v>111</v>
      </c>
      <c r="R492" s="267">
        <v>24.41</v>
      </c>
    </row>
    <row r="493" spans="1:18" ht="25.5">
      <c r="A493" s="241">
        <v>728</v>
      </c>
      <c r="B493" s="255">
        <v>2432</v>
      </c>
      <c r="C493" s="256" t="s">
        <v>2729</v>
      </c>
      <c r="D493" s="256"/>
      <c r="E493" s="257" t="s">
        <v>2624</v>
      </c>
      <c r="F493" s="317" t="s">
        <v>2730</v>
      </c>
      <c r="G493" s="259" t="str">
        <f t="shared" si="57"/>
        <v>фото</v>
      </c>
      <c r="H493" s="137">
        <f t="shared" si="58"/>
      </c>
      <c r="I493" s="260" t="s">
        <v>2731</v>
      </c>
      <c r="J493" s="137" t="s">
        <v>1315</v>
      </c>
      <c r="K493" s="318" t="s">
        <v>78</v>
      </c>
      <c r="L493" s="262">
        <v>10</v>
      </c>
      <c r="M493" s="263">
        <v>162.7</v>
      </c>
      <c r="N493" s="264"/>
      <c r="O493" s="265">
        <f t="shared" si="59"/>
        <v>0</v>
      </c>
      <c r="P493" s="266">
        <v>4607109967249</v>
      </c>
      <c r="Q493" s="137"/>
      <c r="R493" s="267">
        <v>16.27</v>
      </c>
    </row>
    <row r="494" spans="1:18" ht="15.75">
      <c r="A494" s="241"/>
      <c r="B494" s="255"/>
      <c r="C494" s="256"/>
      <c r="D494" s="256"/>
      <c r="E494" s="322" t="s">
        <v>2624</v>
      </c>
      <c r="F494" s="337" t="s">
        <v>2097</v>
      </c>
      <c r="G494" s="324"/>
      <c r="H494" s="302"/>
      <c r="I494" s="325"/>
      <c r="J494" s="302"/>
      <c r="K494" s="326"/>
      <c r="L494" s="327">
        <v>10</v>
      </c>
      <c r="M494" s="328"/>
      <c r="N494" s="329"/>
      <c r="O494" s="265"/>
      <c r="P494" s="266"/>
      <c r="Q494" s="137"/>
      <c r="R494" s="267"/>
    </row>
    <row r="495" spans="1:18" ht="38.25">
      <c r="A495" s="241">
        <v>755</v>
      </c>
      <c r="B495" s="255">
        <v>2627</v>
      </c>
      <c r="C495" s="256" t="s">
        <v>2732</v>
      </c>
      <c r="D495" s="256"/>
      <c r="E495" s="257" t="s">
        <v>2624</v>
      </c>
      <c r="F495" s="258" t="s">
        <v>2733</v>
      </c>
      <c r="G495" s="259" t="str">
        <f aca="true" t="shared" si="60" ref="G495:G538">HYPERLINK("http://www.gardenbulbs.ru/images/summer_CL/Narcissus/"&amp;C495&amp;".jpg","фото")</f>
        <v>фото</v>
      </c>
      <c r="H495" s="137">
        <f aca="true" t="shared" si="61" ref="H495:H538">IF(D495&gt;0,HYPERLINK("http://www.gardenbulbs.ru/images/summer_CL/Narcissus/"&amp;D495&amp;".jpg","фото2"),"")</f>
      </c>
      <c r="I495" s="260" t="s">
        <v>2734</v>
      </c>
      <c r="J495" s="137" t="s">
        <v>1484</v>
      </c>
      <c r="K495" s="318" t="s">
        <v>78</v>
      </c>
      <c r="L495" s="262">
        <v>10</v>
      </c>
      <c r="M495" s="263">
        <v>176.2</v>
      </c>
      <c r="N495" s="264"/>
      <c r="O495" s="265">
        <f aca="true" t="shared" si="62" ref="O495:O538">IF(ISERROR(M495*N495),0,M495*N495)</f>
        <v>0</v>
      </c>
      <c r="P495" s="266">
        <v>4607109970263</v>
      </c>
      <c r="Q495" s="137"/>
      <c r="R495" s="267">
        <v>17.619999999999997</v>
      </c>
    </row>
    <row r="496" spans="1:18" ht="25.5">
      <c r="A496" s="241">
        <v>756</v>
      </c>
      <c r="B496" s="255">
        <v>2628</v>
      </c>
      <c r="C496" s="256" t="s">
        <v>2735</v>
      </c>
      <c r="D496" s="256"/>
      <c r="E496" s="257" t="s">
        <v>2624</v>
      </c>
      <c r="F496" s="317" t="s">
        <v>2736</v>
      </c>
      <c r="G496" s="259" t="str">
        <f t="shared" si="60"/>
        <v>фото</v>
      </c>
      <c r="H496" s="137">
        <f t="shared" si="61"/>
      </c>
      <c r="I496" s="260" t="s">
        <v>2737</v>
      </c>
      <c r="J496" s="137" t="s">
        <v>1484</v>
      </c>
      <c r="K496" s="318" t="s">
        <v>78</v>
      </c>
      <c r="L496" s="262">
        <v>10</v>
      </c>
      <c r="M496" s="263">
        <v>183</v>
      </c>
      <c r="N496" s="264"/>
      <c r="O496" s="265">
        <f t="shared" si="62"/>
        <v>0</v>
      </c>
      <c r="P496" s="266">
        <v>4607109970270</v>
      </c>
      <c r="Q496" s="137"/>
      <c r="R496" s="267">
        <v>18.3</v>
      </c>
    </row>
    <row r="497" spans="1:18" ht="25.5">
      <c r="A497" s="241">
        <v>762</v>
      </c>
      <c r="B497" s="255">
        <v>1301</v>
      </c>
      <c r="C497" s="256" t="s">
        <v>2738</v>
      </c>
      <c r="D497" s="256"/>
      <c r="E497" s="257" t="s">
        <v>2624</v>
      </c>
      <c r="F497" s="319" t="s">
        <v>2739</v>
      </c>
      <c r="G497" s="259" t="str">
        <f t="shared" si="60"/>
        <v>фото</v>
      </c>
      <c r="H497" s="137">
        <f t="shared" si="61"/>
      </c>
      <c r="I497" s="260" t="s">
        <v>2740</v>
      </c>
      <c r="J497" s="137" t="s">
        <v>1467</v>
      </c>
      <c r="K497" s="318" t="s">
        <v>78</v>
      </c>
      <c r="L497" s="262">
        <v>10</v>
      </c>
      <c r="M497" s="263">
        <v>133.8</v>
      </c>
      <c r="N497" s="264"/>
      <c r="O497" s="265">
        <f t="shared" si="62"/>
        <v>0</v>
      </c>
      <c r="P497" s="266" t="s">
        <v>2741</v>
      </c>
      <c r="Q497" s="137" t="s">
        <v>1285</v>
      </c>
      <c r="R497" s="267">
        <v>13.38</v>
      </c>
    </row>
    <row r="498" spans="1:18" ht="38.25">
      <c r="A498" s="241">
        <v>759</v>
      </c>
      <c r="B498" s="255">
        <v>7612</v>
      </c>
      <c r="C498" s="256" t="s">
        <v>2742</v>
      </c>
      <c r="D498" s="256"/>
      <c r="E498" s="257" t="s">
        <v>2624</v>
      </c>
      <c r="F498" s="317" t="s">
        <v>2743</v>
      </c>
      <c r="G498" s="259" t="str">
        <f t="shared" si="60"/>
        <v>фото</v>
      </c>
      <c r="H498" s="137">
        <f t="shared" si="61"/>
      </c>
      <c r="I498" s="260" t="s">
        <v>2744</v>
      </c>
      <c r="J498" s="137" t="s">
        <v>1484</v>
      </c>
      <c r="K498" s="318" t="s">
        <v>78</v>
      </c>
      <c r="L498" s="262">
        <v>7</v>
      </c>
      <c r="M498" s="263">
        <v>206.1</v>
      </c>
      <c r="N498" s="264"/>
      <c r="O498" s="265">
        <f t="shared" si="62"/>
        <v>0</v>
      </c>
      <c r="P498" s="266">
        <v>4607109938805</v>
      </c>
      <c r="Q498" s="137" t="s">
        <v>80</v>
      </c>
      <c r="R498" s="267">
        <v>29.442857142857143</v>
      </c>
    </row>
    <row r="499" spans="1:18" ht="25.5">
      <c r="A499" s="241">
        <v>761</v>
      </c>
      <c r="B499" s="255">
        <v>2719</v>
      </c>
      <c r="C499" s="256" t="s">
        <v>2745</v>
      </c>
      <c r="D499" s="256"/>
      <c r="E499" s="257" t="s">
        <v>2624</v>
      </c>
      <c r="F499" s="258" t="s">
        <v>2746</v>
      </c>
      <c r="G499" s="259" t="str">
        <f t="shared" si="60"/>
        <v>фото</v>
      </c>
      <c r="H499" s="137">
        <f t="shared" si="61"/>
      </c>
      <c r="I499" s="260" t="s">
        <v>2747</v>
      </c>
      <c r="J499" s="137" t="s">
        <v>1346</v>
      </c>
      <c r="K499" s="318" t="s">
        <v>78</v>
      </c>
      <c r="L499" s="262">
        <v>10</v>
      </c>
      <c r="M499" s="263">
        <v>183</v>
      </c>
      <c r="N499" s="264"/>
      <c r="O499" s="265">
        <f t="shared" si="62"/>
        <v>0</v>
      </c>
      <c r="P499" s="266">
        <v>4607109956106</v>
      </c>
      <c r="Q499" s="137"/>
      <c r="R499" s="267">
        <v>18.3</v>
      </c>
    </row>
    <row r="500" spans="1:18" ht="51">
      <c r="A500" s="241">
        <v>758</v>
      </c>
      <c r="B500" s="255">
        <v>2108</v>
      </c>
      <c r="C500" s="256" t="s">
        <v>2748</v>
      </c>
      <c r="D500" s="256"/>
      <c r="E500" s="257" t="s">
        <v>2624</v>
      </c>
      <c r="F500" s="317" t="s">
        <v>2749</v>
      </c>
      <c r="G500" s="259" t="str">
        <f t="shared" si="60"/>
        <v>фото</v>
      </c>
      <c r="H500" s="137">
        <f t="shared" si="61"/>
      </c>
      <c r="I500" s="260" t="s">
        <v>2750</v>
      </c>
      <c r="J500" s="137" t="s">
        <v>1282</v>
      </c>
      <c r="K500" s="318" t="s">
        <v>78</v>
      </c>
      <c r="L500" s="262">
        <v>10</v>
      </c>
      <c r="M500" s="263">
        <v>244.1</v>
      </c>
      <c r="N500" s="264"/>
      <c r="O500" s="265">
        <f t="shared" si="62"/>
        <v>0</v>
      </c>
      <c r="P500" s="266" t="s">
        <v>2751</v>
      </c>
      <c r="Q500" s="137" t="s">
        <v>1285</v>
      </c>
      <c r="R500" s="267">
        <v>24.41</v>
      </c>
    </row>
    <row r="501" spans="1:18" ht="25.5">
      <c r="A501" s="241">
        <v>763</v>
      </c>
      <c r="B501" s="255">
        <v>2632</v>
      </c>
      <c r="C501" s="256" t="s">
        <v>2752</v>
      </c>
      <c r="D501" s="256"/>
      <c r="E501" s="257" t="s">
        <v>2624</v>
      </c>
      <c r="F501" s="317" t="s">
        <v>2753</v>
      </c>
      <c r="G501" s="259" t="str">
        <f t="shared" si="60"/>
        <v>фото</v>
      </c>
      <c r="H501" s="137">
        <f t="shared" si="61"/>
      </c>
      <c r="I501" s="260" t="s">
        <v>2754</v>
      </c>
      <c r="J501" s="137" t="s">
        <v>1467</v>
      </c>
      <c r="K501" s="318" t="s">
        <v>78</v>
      </c>
      <c r="L501" s="262">
        <v>10</v>
      </c>
      <c r="M501" s="263">
        <v>135.5</v>
      </c>
      <c r="N501" s="264"/>
      <c r="O501" s="265">
        <f t="shared" si="62"/>
        <v>0</v>
      </c>
      <c r="P501" s="266">
        <v>4607109970287</v>
      </c>
      <c r="Q501" s="137"/>
      <c r="R501" s="267">
        <v>13.55</v>
      </c>
    </row>
    <row r="502" spans="1:18" ht="51">
      <c r="A502" s="241">
        <v>767</v>
      </c>
      <c r="B502" s="255">
        <v>2093</v>
      </c>
      <c r="C502" s="256" t="s">
        <v>2755</v>
      </c>
      <c r="D502" s="256"/>
      <c r="E502" s="257" t="s">
        <v>2624</v>
      </c>
      <c r="F502" s="317" t="s">
        <v>2756</v>
      </c>
      <c r="G502" s="259" t="str">
        <f t="shared" si="60"/>
        <v>фото</v>
      </c>
      <c r="H502" s="137">
        <f t="shared" si="61"/>
      </c>
      <c r="I502" s="260" t="s">
        <v>2757</v>
      </c>
      <c r="J502" s="137" t="s">
        <v>1467</v>
      </c>
      <c r="K502" s="318" t="s">
        <v>78</v>
      </c>
      <c r="L502" s="262">
        <v>10</v>
      </c>
      <c r="M502" s="263">
        <v>223.8</v>
      </c>
      <c r="N502" s="264"/>
      <c r="O502" s="265">
        <f t="shared" si="62"/>
        <v>0</v>
      </c>
      <c r="P502" s="266" t="s">
        <v>2758</v>
      </c>
      <c r="Q502" s="137" t="s">
        <v>1285</v>
      </c>
      <c r="R502" s="267">
        <v>22.380000000000003</v>
      </c>
    </row>
    <row r="503" spans="1:18" ht="25.5">
      <c r="A503" s="241">
        <v>771</v>
      </c>
      <c r="B503" s="255">
        <v>7615</v>
      </c>
      <c r="C503" s="256" t="s">
        <v>2759</v>
      </c>
      <c r="D503" s="256"/>
      <c r="E503" s="257" t="s">
        <v>2624</v>
      </c>
      <c r="F503" s="317" t="s">
        <v>2760</v>
      </c>
      <c r="G503" s="259" t="str">
        <f t="shared" si="60"/>
        <v>фото</v>
      </c>
      <c r="H503" s="137">
        <f t="shared" si="61"/>
      </c>
      <c r="I503" s="260" t="s">
        <v>2761</v>
      </c>
      <c r="J503" s="137" t="s">
        <v>1346</v>
      </c>
      <c r="K503" s="318" t="s">
        <v>299</v>
      </c>
      <c r="L503" s="262">
        <v>10</v>
      </c>
      <c r="M503" s="263">
        <v>264.5</v>
      </c>
      <c r="N503" s="264"/>
      <c r="O503" s="265">
        <f t="shared" si="62"/>
        <v>0</v>
      </c>
      <c r="P503" s="266">
        <v>4607109938775</v>
      </c>
      <c r="Q503" s="137" t="s">
        <v>80</v>
      </c>
      <c r="R503" s="267">
        <v>26.45</v>
      </c>
    </row>
    <row r="504" spans="1:18" ht="25.5">
      <c r="A504" s="241">
        <v>772</v>
      </c>
      <c r="B504" s="255">
        <v>17</v>
      </c>
      <c r="C504" s="256" t="s">
        <v>2762</v>
      </c>
      <c r="D504" s="256"/>
      <c r="E504" s="257" t="s">
        <v>2624</v>
      </c>
      <c r="F504" s="317" t="s">
        <v>2763</v>
      </c>
      <c r="G504" s="259" t="str">
        <f t="shared" si="60"/>
        <v>фото</v>
      </c>
      <c r="H504" s="137">
        <f t="shared" si="61"/>
      </c>
      <c r="I504" s="260" t="s">
        <v>2764</v>
      </c>
      <c r="J504" s="137" t="s">
        <v>1467</v>
      </c>
      <c r="K504" s="318" t="s">
        <v>78</v>
      </c>
      <c r="L504" s="262">
        <v>10</v>
      </c>
      <c r="M504" s="263">
        <v>244.1</v>
      </c>
      <c r="N504" s="264"/>
      <c r="O504" s="265">
        <f t="shared" si="62"/>
        <v>0</v>
      </c>
      <c r="P504" s="266" t="s">
        <v>2765</v>
      </c>
      <c r="Q504" s="137"/>
      <c r="R504" s="267">
        <v>24.41</v>
      </c>
    </row>
    <row r="505" spans="1:18" ht="38.25">
      <c r="A505" s="241">
        <v>770</v>
      </c>
      <c r="B505" s="255">
        <v>2439</v>
      </c>
      <c r="C505" s="256" t="s">
        <v>2766</v>
      </c>
      <c r="D505" s="256"/>
      <c r="E505" s="257" t="s">
        <v>2624</v>
      </c>
      <c r="F505" s="317" t="s">
        <v>2767</v>
      </c>
      <c r="G505" s="259" t="str">
        <f t="shared" si="60"/>
        <v>фото</v>
      </c>
      <c r="H505" s="137">
        <f t="shared" si="61"/>
      </c>
      <c r="I505" s="260" t="s">
        <v>2768</v>
      </c>
      <c r="J505" s="137" t="s">
        <v>1467</v>
      </c>
      <c r="K505" s="318" t="s">
        <v>78</v>
      </c>
      <c r="L505" s="262">
        <v>10</v>
      </c>
      <c r="M505" s="263">
        <v>142.3</v>
      </c>
      <c r="N505" s="264"/>
      <c r="O505" s="265">
        <f t="shared" si="62"/>
        <v>0</v>
      </c>
      <c r="P505" s="266">
        <v>4607109967300</v>
      </c>
      <c r="Q505" s="137"/>
      <c r="R505" s="267">
        <v>14.23</v>
      </c>
    </row>
    <row r="506" spans="1:18" ht="51">
      <c r="A506" s="241">
        <v>774</v>
      </c>
      <c r="B506" s="255">
        <v>7616</v>
      </c>
      <c r="C506" s="256" t="s">
        <v>2769</v>
      </c>
      <c r="D506" s="256"/>
      <c r="E506" s="257" t="s">
        <v>2624</v>
      </c>
      <c r="F506" s="317" t="s">
        <v>2770</v>
      </c>
      <c r="G506" s="259" t="str">
        <f t="shared" si="60"/>
        <v>фото</v>
      </c>
      <c r="H506" s="137">
        <f t="shared" si="61"/>
      </c>
      <c r="I506" s="260" t="s">
        <v>2771</v>
      </c>
      <c r="J506" s="137" t="s">
        <v>1484</v>
      </c>
      <c r="K506" s="318" t="s">
        <v>299</v>
      </c>
      <c r="L506" s="262">
        <v>10</v>
      </c>
      <c r="M506" s="263">
        <v>135.5</v>
      </c>
      <c r="N506" s="264"/>
      <c r="O506" s="265">
        <f t="shared" si="62"/>
        <v>0</v>
      </c>
      <c r="P506" s="266">
        <v>4607109938768</v>
      </c>
      <c r="Q506" s="137" t="s">
        <v>80</v>
      </c>
      <c r="R506" s="267">
        <v>13.55</v>
      </c>
    </row>
    <row r="507" spans="1:18" ht="25.5">
      <c r="A507" s="241">
        <v>776</v>
      </c>
      <c r="B507" s="255">
        <v>2721</v>
      </c>
      <c r="C507" s="256" t="s">
        <v>2772</v>
      </c>
      <c r="D507" s="256"/>
      <c r="E507" s="257" t="s">
        <v>2624</v>
      </c>
      <c r="F507" s="317" t="s">
        <v>2773</v>
      </c>
      <c r="G507" s="259" t="str">
        <f t="shared" si="60"/>
        <v>фото</v>
      </c>
      <c r="H507" s="137">
        <f t="shared" si="61"/>
      </c>
      <c r="I507" s="260" t="s">
        <v>2774</v>
      </c>
      <c r="J507" s="137" t="s">
        <v>1467</v>
      </c>
      <c r="K507" s="318" t="s">
        <v>78</v>
      </c>
      <c r="L507" s="262">
        <v>10</v>
      </c>
      <c r="M507" s="263">
        <v>189.8</v>
      </c>
      <c r="N507" s="264"/>
      <c r="O507" s="265">
        <f t="shared" si="62"/>
        <v>0</v>
      </c>
      <c r="P507" s="266">
        <v>4607109956144</v>
      </c>
      <c r="Q507" s="137"/>
      <c r="R507" s="267">
        <v>18.98</v>
      </c>
    </row>
    <row r="508" spans="1:18" ht="38.25">
      <c r="A508" s="241">
        <v>777</v>
      </c>
      <c r="B508" s="255">
        <v>2440</v>
      </c>
      <c r="C508" s="256" t="s">
        <v>2775</v>
      </c>
      <c r="D508" s="256"/>
      <c r="E508" s="257" t="s">
        <v>2624</v>
      </c>
      <c r="F508" s="317" t="s">
        <v>2776</v>
      </c>
      <c r="G508" s="259" t="str">
        <f t="shared" si="60"/>
        <v>фото</v>
      </c>
      <c r="H508" s="137">
        <f t="shared" si="61"/>
      </c>
      <c r="I508" s="260" t="s">
        <v>2777</v>
      </c>
      <c r="J508" s="137" t="s">
        <v>1293</v>
      </c>
      <c r="K508" s="318" t="s">
        <v>78</v>
      </c>
      <c r="L508" s="262">
        <v>10</v>
      </c>
      <c r="M508" s="263">
        <v>162.7</v>
      </c>
      <c r="N508" s="264"/>
      <c r="O508" s="265">
        <f t="shared" si="62"/>
        <v>0</v>
      </c>
      <c r="P508" s="266">
        <v>4607109956151</v>
      </c>
      <c r="Q508" s="137"/>
      <c r="R508" s="267">
        <v>16.27</v>
      </c>
    </row>
    <row r="509" spans="1:18" ht="51">
      <c r="A509" s="241">
        <v>781</v>
      </c>
      <c r="B509" s="255">
        <v>1774</v>
      </c>
      <c r="C509" s="256" t="s">
        <v>2778</v>
      </c>
      <c r="D509" s="256"/>
      <c r="E509" s="257" t="s">
        <v>2624</v>
      </c>
      <c r="F509" s="317" t="s">
        <v>2779</v>
      </c>
      <c r="G509" s="259" t="str">
        <f t="shared" si="60"/>
        <v>фото</v>
      </c>
      <c r="H509" s="137">
        <f t="shared" si="61"/>
      </c>
      <c r="I509" s="260" t="s">
        <v>2780</v>
      </c>
      <c r="J509" s="137" t="s">
        <v>1467</v>
      </c>
      <c r="K509" s="318" t="s">
        <v>2781</v>
      </c>
      <c r="L509" s="262">
        <v>5</v>
      </c>
      <c r="M509" s="263">
        <v>234.3</v>
      </c>
      <c r="N509" s="264"/>
      <c r="O509" s="265">
        <f t="shared" si="62"/>
        <v>0</v>
      </c>
      <c r="P509" s="266" t="s">
        <v>2782</v>
      </c>
      <c r="Q509" s="137" t="s">
        <v>1285</v>
      </c>
      <c r="R509" s="267">
        <v>46.86</v>
      </c>
    </row>
    <row r="510" spans="1:18" ht="51">
      <c r="A510" s="241">
        <v>779</v>
      </c>
      <c r="B510" s="255">
        <v>1790</v>
      </c>
      <c r="C510" s="256" t="s">
        <v>2783</v>
      </c>
      <c r="D510" s="256"/>
      <c r="E510" s="257" t="s">
        <v>2624</v>
      </c>
      <c r="F510" s="317" t="s">
        <v>2784</v>
      </c>
      <c r="G510" s="259" t="str">
        <f t="shared" si="60"/>
        <v>фото</v>
      </c>
      <c r="H510" s="137">
        <f t="shared" si="61"/>
      </c>
      <c r="I510" s="277" t="s">
        <v>2785</v>
      </c>
      <c r="J510" s="137" t="s">
        <v>1467</v>
      </c>
      <c r="K510" s="318" t="s">
        <v>78</v>
      </c>
      <c r="L510" s="262">
        <v>10</v>
      </c>
      <c r="M510" s="263">
        <v>234.3</v>
      </c>
      <c r="N510" s="264"/>
      <c r="O510" s="265">
        <f t="shared" si="62"/>
        <v>0</v>
      </c>
      <c r="P510" s="266" t="s">
        <v>2786</v>
      </c>
      <c r="Q510" s="137" t="s">
        <v>1285</v>
      </c>
      <c r="R510" s="267">
        <v>23.43</v>
      </c>
    </row>
    <row r="511" spans="1:18" ht="38.25">
      <c r="A511" s="241">
        <v>780</v>
      </c>
      <c r="B511" s="255">
        <v>7618</v>
      </c>
      <c r="C511" s="256" t="s">
        <v>2787</v>
      </c>
      <c r="D511" s="256"/>
      <c r="E511" s="257" t="s">
        <v>2624</v>
      </c>
      <c r="F511" s="258" t="s">
        <v>2788</v>
      </c>
      <c r="G511" s="259" t="str">
        <f t="shared" si="60"/>
        <v>фото</v>
      </c>
      <c r="H511" s="137">
        <f t="shared" si="61"/>
      </c>
      <c r="I511" s="260" t="s">
        <v>2789</v>
      </c>
      <c r="J511" s="137" t="s">
        <v>1346</v>
      </c>
      <c r="K511" s="318" t="s">
        <v>299</v>
      </c>
      <c r="L511" s="262">
        <v>5</v>
      </c>
      <c r="M511" s="263">
        <v>203.4</v>
      </c>
      <c r="N511" s="264"/>
      <c r="O511" s="265">
        <f t="shared" si="62"/>
        <v>0</v>
      </c>
      <c r="P511" s="266">
        <v>4607109938744</v>
      </c>
      <c r="Q511" s="137" t="s">
        <v>80</v>
      </c>
      <c r="R511" s="267">
        <v>40.68</v>
      </c>
    </row>
    <row r="512" spans="1:18" ht="51">
      <c r="A512" s="241">
        <v>794</v>
      </c>
      <c r="B512" s="255">
        <v>1949</v>
      </c>
      <c r="C512" s="256" t="s">
        <v>2790</v>
      </c>
      <c r="D512" s="256"/>
      <c r="E512" s="257" t="s">
        <v>2624</v>
      </c>
      <c r="F512" s="258" t="s">
        <v>2791</v>
      </c>
      <c r="G512" s="259" t="str">
        <f t="shared" si="60"/>
        <v>фото</v>
      </c>
      <c r="H512" s="137">
        <f t="shared" si="61"/>
      </c>
      <c r="I512" s="260" t="s">
        <v>2792</v>
      </c>
      <c r="J512" s="137" t="s">
        <v>1282</v>
      </c>
      <c r="K512" s="318" t="s">
        <v>78</v>
      </c>
      <c r="L512" s="262">
        <v>10</v>
      </c>
      <c r="M512" s="263">
        <v>230.6</v>
      </c>
      <c r="N512" s="264"/>
      <c r="O512" s="265">
        <f t="shared" si="62"/>
        <v>0</v>
      </c>
      <c r="P512" s="266" t="s">
        <v>2793</v>
      </c>
      <c r="Q512" s="137" t="s">
        <v>1285</v>
      </c>
      <c r="R512" s="267">
        <v>23.06</v>
      </c>
    </row>
    <row r="513" spans="1:18" ht="51">
      <c r="A513" s="241">
        <v>795</v>
      </c>
      <c r="B513" s="255">
        <v>2135</v>
      </c>
      <c r="C513" s="256" t="s">
        <v>2794</v>
      </c>
      <c r="D513" s="256"/>
      <c r="E513" s="257" t="s">
        <v>2624</v>
      </c>
      <c r="F513" s="317" t="s">
        <v>2795</v>
      </c>
      <c r="G513" s="259" t="str">
        <f t="shared" si="60"/>
        <v>фото</v>
      </c>
      <c r="H513" s="137">
        <f t="shared" si="61"/>
      </c>
      <c r="I513" s="260" t="s">
        <v>2796</v>
      </c>
      <c r="J513" s="137" t="s">
        <v>1282</v>
      </c>
      <c r="K513" s="318" t="s">
        <v>78</v>
      </c>
      <c r="L513" s="262">
        <v>5</v>
      </c>
      <c r="M513" s="263">
        <v>200</v>
      </c>
      <c r="N513" s="264"/>
      <c r="O513" s="265">
        <f t="shared" si="62"/>
        <v>0</v>
      </c>
      <c r="P513" s="266" t="s">
        <v>2797</v>
      </c>
      <c r="Q513" s="137" t="s">
        <v>1285</v>
      </c>
      <c r="R513" s="267">
        <v>40</v>
      </c>
    </row>
    <row r="514" spans="1:18" ht="51">
      <c r="A514" s="241">
        <v>784</v>
      </c>
      <c r="B514" s="255">
        <v>6783</v>
      </c>
      <c r="C514" s="256" t="s">
        <v>2798</v>
      </c>
      <c r="D514" s="256" t="s">
        <v>2799</v>
      </c>
      <c r="E514" s="257" t="s">
        <v>2624</v>
      </c>
      <c r="F514" s="317" t="s">
        <v>2800</v>
      </c>
      <c r="G514" s="259" t="str">
        <f t="shared" si="60"/>
        <v>фото</v>
      </c>
      <c r="H514" s="137" t="str">
        <f t="shared" si="61"/>
        <v>фото2</v>
      </c>
      <c r="I514" s="260" t="s">
        <v>2801</v>
      </c>
      <c r="J514" s="137" t="s">
        <v>1346</v>
      </c>
      <c r="K514" s="318" t="s">
        <v>78</v>
      </c>
      <c r="L514" s="262">
        <v>10</v>
      </c>
      <c r="M514" s="263">
        <v>210.2</v>
      </c>
      <c r="N514" s="264"/>
      <c r="O514" s="265">
        <f t="shared" si="62"/>
        <v>0</v>
      </c>
      <c r="P514" s="266">
        <v>4607109942994</v>
      </c>
      <c r="Q514" s="137" t="s">
        <v>111</v>
      </c>
      <c r="R514" s="267">
        <v>21.02</v>
      </c>
    </row>
    <row r="515" spans="1:18" ht="38.25">
      <c r="A515" s="241">
        <v>787</v>
      </c>
      <c r="B515" s="255">
        <v>952</v>
      </c>
      <c r="C515" s="256" t="s">
        <v>2802</v>
      </c>
      <c r="D515" s="256"/>
      <c r="E515" s="257" t="s">
        <v>2624</v>
      </c>
      <c r="F515" s="258" t="s">
        <v>2803</v>
      </c>
      <c r="G515" s="259" t="str">
        <f t="shared" si="60"/>
        <v>фото</v>
      </c>
      <c r="H515" s="137">
        <f t="shared" si="61"/>
      </c>
      <c r="I515" s="260" t="s">
        <v>2804</v>
      </c>
      <c r="J515" s="137" t="s">
        <v>1346</v>
      </c>
      <c r="K515" s="318" t="s">
        <v>78</v>
      </c>
      <c r="L515" s="262">
        <v>10</v>
      </c>
      <c r="M515" s="263">
        <v>135.5</v>
      </c>
      <c r="N515" s="264"/>
      <c r="O515" s="265">
        <f t="shared" si="62"/>
        <v>0</v>
      </c>
      <c r="P515" s="266">
        <v>4607109970362</v>
      </c>
      <c r="Q515" s="137"/>
      <c r="R515" s="267">
        <v>13.55</v>
      </c>
    </row>
    <row r="516" spans="1:18" ht="25.5">
      <c r="A516" s="241">
        <v>788</v>
      </c>
      <c r="B516" s="255">
        <v>2640</v>
      </c>
      <c r="C516" s="256" t="s">
        <v>2805</v>
      </c>
      <c r="D516" s="256"/>
      <c r="E516" s="257" t="s">
        <v>2624</v>
      </c>
      <c r="F516" s="258" t="s">
        <v>2806</v>
      </c>
      <c r="G516" s="259" t="str">
        <f t="shared" si="60"/>
        <v>фото</v>
      </c>
      <c r="H516" s="137">
        <f t="shared" si="61"/>
      </c>
      <c r="I516" s="260" t="s">
        <v>2807</v>
      </c>
      <c r="J516" s="137" t="s">
        <v>1346</v>
      </c>
      <c r="K516" s="318" t="s">
        <v>78</v>
      </c>
      <c r="L516" s="262">
        <v>10</v>
      </c>
      <c r="M516" s="263">
        <v>128.7</v>
      </c>
      <c r="N516" s="264"/>
      <c r="O516" s="265">
        <f t="shared" si="62"/>
        <v>0</v>
      </c>
      <c r="P516" s="266">
        <v>4607109970379</v>
      </c>
      <c r="Q516" s="137"/>
      <c r="R516" s="267">
        <v>12.87</v>
      </c>
    </row>
    <row r="517" spans="1:18" ht="38.25">
      <c r="A517" s="241">
        <v>789</v>
      </c>
      <c r="B517" s="255">
        <v>6784</v>
      </c>
      <c r="C517" s="256" t="s">
        <v>2808</v>
      </c>
      <c r="D517" s="256"/>
      <c r="E517" s="257" t="s">
        <v>2624</v>
      </c>
      <c r="F517" s="258" t="s">
        <v>2809</v>
      </c>
      <c r="G517" s="259" t="str">
        <f t="shared" si="60"/>
        <v>фото</v>
      </c>
      <c r="H517" s="137">
        <f t="shared" si="61"/>
      </c>
      <c r="I517" s="260" t="s">
        <v>2810</v>
      </c>
      <c r="J517" s="137" t="s">
        <v>1346</v>
      </c>
      <c r="K517" s="318" t="s">
        <v>78</v>
      </c>
      <c r="L517" s="262">
        <v>7</v>
      </c>
      <c r="M517" s="263">
        <v>291.7</v>
      </c>
      <c r="N517" s="264"/>
      <c r="O517" s="265">
        <f t="shared" si="62"/>
        <v>0</v>
      </c>
      <c r="P517" s="266">
        <v>4607109943007</v>
      </c>
      <c r="Q517" s="137" t="s">
        <v>111</v>
      </c>
      <c r="R517" s="267">
        <v>41.67142857142857</v>
      </c>
    </row>
    <row r="518" spans="1:18" ht="38.25">
      <c r="A518" s="241">
        <v>791</v>
      </c>
      <c r="B518" s="255">
        <v>2641</v>
      </c>
      <c r="C518" s="256" t="s">
        <v>2811</v>
      </c>
      <c r="D518" s="256"/>
      <c r="E518" s="257" t="s">
        <v>2624</v>
      </c>
      <c r="F518" s="319" t="s">
        <v>2812</v>
      </c>
      <c r="G518" s="259" t="str">
        <f t="shared" si="60"/>
        <v>фото</v>
      </c>
      <c r="H518" s="137">
        <f t="shared" si="61"/>
      </c>
      <c r="I518" s="260" t="s">
        <v>2813</v>
      </c>
      <c r="J518" s="137" t="s">
        <v>1467</v>
      </c>
      <c r="K518" s="318" t="s">
        <v>78</v>
      </c>
      <c r="L518" s="262">
        <v>10</v>
      </c>
      <c r="M518" s="263">
        <v>189.8</v>
      </c>
      <c r="N518" s="264"/>
      <c r="O518" s="265">
        <f t="shared" si="62"/>
        <v>0</v>
      </c>
      <c r="P518" s="266">
        <v>4607109970386</v>
      </c>
      <c r="Q518" s="137"/>
      <c r="R518" s="267">
        <v>18.98</v>
      </c>
    </row>
    <row r="519" spans="1:18" ht="25.5">
      <c r="A519" s="241">
        <v>793</v>
      </c>
      <c r="B519" s="255">
        <v>889</v>
      </c>
      <c r="C519" s="256" t="s">
        <v>2814</v>
      </c>
      <c r="D519" s="256"/>
      <c r="E519" s="257" t="s">
        <v>2624</v>
      </c>
      <c r="F519" s="319" t="s">
        <v>2815</v>
      </c>
      <c r="G519" s="259" t="str">
        <f t="shared" si="60"/>
        <v>фото</v>
      </c>
      <c r="H519" s="137">
        <f t="shared" si="61"/>
      </c>
      <c r="I519" s="260" t="s">
        <v>2816</v>
      </c>
      <c r="J519" s="137" t="s">
        <v>1467</v>
      </c>
      <c r="K519" s="318" t="s">
        <v>78</v>
      </c>
      <c r="L519" s="262">
        <v>10</v>
      </c>
      <c r="M519" s="263">
        <v>158.6</v>
      </c>
      <c r="N519" s="264"/>
      <c r="O519" s="265">
        <f t="shared" si="62"/>
        <v>0</v>
      </c>
      <c r="P519" s="266">
        <v>4607109970409</v>
      </c>
      <c r="Q519" s="137"/>
      <c r="R519" s="267">
        <v>15.86</v>
      </c>
    </row>
    <row r="520" spans="1:18" ht="25.5">
      <c r="A520" s="241">
        <v>797</v>
      </c>
      <c r="B520" s="255">
        <v>3297</v>
      </c>
      <c r="C520" s="256" t="s">
        <v>2817</v>
      </c>
      <c r="D520" s="256"/>
      <c r="E520" s="257" t="s">
        <v>2624</v>
      </c>
      <c r="F520" s="258" t="s">
        <v>2818</v>
      </c>
      <c r="G520" s="259" t="str">
        <f t="shared" si="60"/>
        <v>фото</v>
      </c>
      <c r="H520" s="137">
        <f t="shared" si="61"/>
      </c>
      <c r="I520" s="260" t="s">
        <v>2819</v>
      </c>
      <c r="J520" s="137" t="s">
        <v>1282</v>
      </c>
      <c r="K520" s="318" t="s">
        <v>78</v>
      </c>
      <c r="L520" s="262">
        <v>5</v>
      </c>
      <c r="M520" s="263">
        <v>186.4</v>
      </c>
      <c r="N520" s="264"/>
      <c r="O520" s="265">
        <f t="shared" si="62"/>
        <v>0</v>
      </c>
      <c r="P520" s="266">
        <v>4607109970416</v>
      </c>
      <c r="Q520" s="137"/>
      <c r="R520" s="267">
        <v>37.28</v>
      </c>
    </row>
    <row r="521" spans="1:18" ht="63.75">
      <c r="A521" s="241">
        <v>799</v>
      </c>
      <c r="B521" s="255">
        <v>3298</v>
      </c>
      <c r="C521" s="256" t="s">
        <v>2820</v>
      </c>
      <c r="D521" s="256"/>
      <c r="E521" s="257" t="s">
        <v>2624</v>
      </c>
      <c r="F521" s="258" t="s">
        <v>2821</v>
      </c>
      <c r="G521" s="259" t="str">
        <f t="shared" si="60"/>
        <v>фото</v>
      </c>
      <c r="H521" s="137">
        <f t="shared" si="61"/>
      </c>
      <c r="I521" s="260" t="s">
        <v>2822</v>
      </c>
      <c r="J521" s="137" t="s">
        <v>1346</v>
      </c>
      <c r="K521" s="318" t="s">
        <v>78</v>
      </c>
      <c r="L521" s="262">
        <v>10</v>
      </c>
      <c r="M521" s="263">
        <v>257.7</v>
      </c>
      <c r="N521" s="264"/>
      <c r="O521" s="265">
        <f t="shared" si="62"/>
        <v>0</v>
      </c>
      <c r="P521" s="266">
        <v>4607109970423</v>
      </c>
      <c r="Q521" s="137"/>
      <c r="R521" s="267">
        <v>25.77</v>
      </c>
    </row>
    <row r="522" spans="1:18" ht="38.25">
      <c r="A522" s="241">
        <v>802</v>
      </c>
      <c r="B522" s="255">
        <v>7619</v>
      </c>
      <c r="C522" s="256" t="s">
        <v>2823</v>
      </c>
      <c r="D522" s="256"/>
      <c r="E522" s="257" t="s">
        <v>2624</v>
      </c>
      <c r="F522" s="258" t="s">
        <v>2824</v>
      </c>
      <c r="G522" s="259" t="str">
        <f t="shared" si="60"/>
        <v>фото</v>
      </c>
      <c r="H522" s="137">
        <f t="shared" si="61"/>
      </c>
      <c r="I522" s="260" t="s">
        <v>2825</v>
      </c>
      <c r="J522" s="137" t="s">
        <v>1282</v>
      </c>
      <c r="K522" s="318" t="s">
        <v>299</v>
      </c>
      <c r="L522" s="262">
        <v>5</v>
      </c>
      <c r="M522" s="263">
        <v>230.6</v>
      </c>
      <c r="N522" s="264"/>
      <c r="O522" s="265">
        <f t="shared" si="62"/>
        <v>0</v>
      </c>
      <c r="P522" s="266">
        <v>4607109938737</v>
      </c>
      <c r="Q522" s="137" t="s">
        <v>80</v>
      </c>
      <c r="R522" s="267">
        <v>46.12</v>
      </c>
    </row>
    <row r="523" spans="1:18" ht="25.5">
      <c r="A523" s="241">
        <v>803</v>
      </c>
      <c r="B523" s="255">
        <v>6786</v>
      </c>
      <c r="C523" s="256" t="s">
        <v>2826</v>
      </c>
      <c r="D523" s="256"/>
      <c r="E523" s="257" t="s">
        <v>2624</v>
      </c>
      <c r="F523" s="258" t="s">
        <v>2827</v>
      </c>
      <c r="G523" s="259" t="str">
        <f t="shared" si="60"/>
        <v>фото</v>
      </c>
      <c r="H523" s="137">
        <f t="shared" si="61"/>
      </c>
      <c r="I523" s="260" t="s">
        <v>2828</v>
      </c>
      <c r="J523" s="137" t="s">
        <v>1282</v>
      </c>
      <c r="K523" s="318" t="s">
        <v>78</v>
      </c>
      <c r="L523" s="262">
        <v>10</v>
      </c>
      <c r="M523" s="263">
        <v>244.1</v>
      </c>
      <c r="N523" s="264"/>
      <c r="O523" s="265">
        <f t="shared" si="62"/>
        <v>0</v>
      </c>
      <c r="P523" s="266">
        <v>4607109943021</v>
      </c>
      <c r="Q523" s="137" t="s">
        <v>111</v>
      </c>
      <c r="R523" s="267">
        <v>24.41</v>
      </c>
    </row>
    <row r="524" spans="1:18" ht="25.5">
      <c r="A524" s="241">
        <v>806</v>
      </c>
      <c r="B524" s="255">
        <v>6787</v>
      </c>
      <c r="C524" s="256" t="s">
        <v>2829</v>
      </c>
      <c r="D524" s="256"/>
      <c r="E524" s="257" t="s">
        <v>2624</v>
      </c>
      <c r="F524" s="258" t="s">
        <v>2830</v>
      </c>
      <c r="G524" s="259" t="str">
        <f t="shared" si="60"/>
        <v>фото</v>
      </c>
      <c r="H524" s="137">
        <f t="shared" si="61"/>
      </c>
      <c r="I524" s="260" t="s">
        <v>2831</v>
      </c>
      <c r="J524" s="137" t="s">
        <v>1346</v>
      </c>
      <c r="K524" s="318" t="s">
        <v>78</v>
      </c>
      <c r="L524" s="262">
        <v>10</v>
      </c>
      <c r="M524" s="263">
        <v>210.2</v>
      </c>
      <c r="N524" s="264"/>
      <c r="O524" s="265">
        <f t="shared" si="62"/>
        <v>0</v>
      </c>
      <c r="P524" s="266">
        <v>4607109943038</v>
      </c>
      <c r="Q524" s="137" t="s">
        <v>111</v>
      </c>
      <c r="R524" s="267">
        <v>21.02</v>
      </c>
    </row>
    <row r="525" spans="1:18" ht="25.5">
      <c r="A525" s="241">
        <v>741</v>
      </c>
      <c r="B525" s="255">
        <v>2445</v>
      </c>
      <c r="C525" s="256" t="s">
        <v>2832</v>
      </c>
      <c r="D525" s="256"/>
      <c r="E525" s="257" t="s">
        <v>2624</v>
      </c>
      <c r="F525" s="258" t="s">
        <v>2833</v>
      </c>
      <c r="G525" s="259" t="str">
        <f t="shared" si="60"/>
        <v>фото</v>
      </c>
      <c r="H525" s="137">
        <f t="shared" si="61"/>
      </c>
      <c r="I525" s="260" t="s">
        <v>2834</v>
      </c>
      <c r="J525" s="137" t="s">
        <v>1315</v>
      </c>
      <c r="K525" s="318" t="s">
        <v>78</v>
      </c>
      <c r="L525" s="262">
        <v>10</v>
      </c>
      <c r="M525" s="263">
        <v>335.1</v>
      </c>
      <c r="N525" s="264"/>
      <c r="O525" s="265">
        <f t="shared" si="62"/>
        <v>0</v>
      </c>
      <c r="P525" s="266">
        <v>4607109967287</v>
      </c>
      <c r="Q525" s="137"/>
      <c r="R525" s="267">
        <v>33.510000000000005</v>
      </c>
    </row>
    <row r="526" spans="1:18" ht="38.25">
      <c r="A526" s="241">
        <v>769</v>
      </c>
      <c r="B526" s="255">
        <v>2636</v>
      </c>
      <c r="C526" s="256" t="s">
        <v>2835</v>
      </c>
      <c r="D526" s="256"/>
      <c r="E526" s="257" t="s">
        <v>2624</v>
      </c>
      <c r="F526" s="258" t="s">
        <v>2836</v>
      </c>
      <c r="G526" s="259" t="str">
        <f t="shared" si="60"/>
        <v>фото</v>
      </c>
      <c r="H526" s="137">
        <f t="shared" si="61"/>
      </c>
      <c r="I526" s="260" t="s">
        <v>2837</v>
      </c>
      <c r="J526" s="137" t="s">
        <v>1346</v>
      </c>
      <c r="K526" s="318" t="s">
        <v>78</v>
      </c>
      <c r="L526" s="262">
        <v>10</v>
      </c>
      <c r="M526" s="263">
        <v>155.9</v>
      </c>
      <c r="N526" s="264"/>
      <c r="O526" s="265">
        <f t="shared" si="62"/>
        <v>0</v>
      </c>
      <c r="P526" s="266">
        <v>4607109970331</v>
      </c>
      <c r="Q526" s="137"/>
      <c r="R526" s="267">
        <v>15.59</v>
      </c>
    </row>
    <row r="527" spans="1:18" ht="63.75">
      <c r="A527" s="241">
        <v>775</v>
      </c>
      <c r="B527" s="255">
        <v>7617</v>
      </c>
      <c r="C527" s="256" t="s">
        <v>2838</v>
      </c>
      <c r="D527" s="256"/>
      <c r="E527" s="257" t="s">
        <v>2624</v>
      </c>
      <c r="F527" s="258" t="s">
        <v>2839</v>
      </c>
      <c r="G527" s="259" t="str">
        <f t="shared" si="60"/>
        <v>фото</v>
      </c>
      <c r="H527" s="137">
        <f t="shared" si="61"/>
      </c>
      <c r="I527" s="260" t="s">
        <v>2840</v>
      </c>
      <c r="J527" s="137" t="s">
        <v>1282</v>
      </c>
      <c r="K527" s="318" t="s">
        <v>78</v>
      </c>
      <c r="L527" s="262">
        <v>10</v>
      </c>
      <c r="M527" s="263">
        <v>271.3</v>
      </c>
      <c r="N527" s="264"/>
      <c r="O527" s="265">
        <f t="shared" si="62"/>
        <v>0</v>
      </c>
      <c r="P527" s="266">
        <v>4607109938751</v>
      </c>
      <c r="Q527" s="137" t="s">
        <v>80</v>
      </c>
      <c r="R527" s="267">
        <v>27.130000000000003</v>
      </c>
    </row>
    <row r="528" spans="1:18" ht="25.5">
      <c r="A528" s="241">
        <v>743</v>
      </c>
      <c r="B528" s="255">
        <v>6777</v>
      </c>
      <c r="C528" s="256" t="s">
        <v>2841</v>
      </c>
      <c r="D528" s="256"/>
      <c r="E528" s="257" t="s">
        <v>2624</v>
      </c>
      <c r="F528" s="317" t="s">
        <v>2842</v>
      </c>
      <c r="G528" s="259" t="str">
        <f t="shared" si="60"/>
        <v>фото</v>
      </c>
      <c r="H528" s="137">
        <f t="shared" si="61"/>
      </c>
      <c r="I528" s="260" t="s">
        <v>2843</v>
      </c>
      <c r="J528" s="137" t="s">
        <v>1282</v>
      </c>
      <c r="K528" s="318" t="s">
        <v>78</v>
      </c>
      <c r="L528" s="262">
        <v>10</v>
      </c>
      <c r="M528" s="263">
        <v>162.7</v>
      </c>
      <c r="N528" s="264"/>
      <c r="O528" s="265">
        <f t="shared" si="62"/>
        <v>0</v>
      </c>
      <c r="P528" s="266">
        <v>4607109942932</v>
      </c>
      <c r="Q528" s="137" t="s">
        <v>111</v>
      </c>
      <c r="R528" s="267">
        <v>16.27</v>
      </c>
    </row>
    <row r="529" spans="1:18" ht="38.25">
      <c r="A529" s="241">
        <v>744</v>
      </c>
      <c r="B529" s="255">
        <v>2956</v>
      </c>
      <c r="C529" s="256" t="s">
        <v>2844</v>
      </c>
      <c r="D529" s="256"/>
      <c r="E529" s="257" t="s">
        <v>2624</v>
      </c>
      <c r="F529" s="317" t="s">
        <v>2845</v>
      </c>
      <c r="G529" s="259" t="str">
        <f t="shared" si="60"/>
        <v>фото</v>
      </c>
      <c r="H529" s="137">
        <f t="shared" si="61"/>
      </c>
      <c r="I529" s="260" t="s">
        <v>2846</v>
      </c>
      <c r="J529" s="137" t="s">
        <v>1282</v>
      </c>
      <c r="K529" s="318" t="s">
        <v>299</v>
      </c>
      <c r="L529" s="262">
        <v>10</v>
      </c>
      <c r="M529" s="263">
        <v>158.6</v>
      </c>
      <c r="N529" s="264"/>
      <c r="O529" s="265">
        <f t="shared" si="62"/>
        <v>0</v>
      </c>
      <c r="P529" s="266" t="s">
        <v>2847</v>
      </c>
      <c r="Q529" s="137"/>
      <c r="R529" s="267">
        <v>15.86</v>
      </c>
    </row>
    <row r="530" spans="1:18" ht="25.5">
      <c r="A530" s="241">
        <v>745</v>
      </c>
      <c r="B530" s="255">
        <v>7608</v>
      </c>
      <c r="C530" s="256" t="s">
        <v>2848</v>
      </c>
      <c r="D530" s="256"/>
      <c r="E530" s="257" t="s">
        <v>2624</v>
      </c>
      <c r="F530" s="317" t="s">
        <v>2849</v>
      </c>
      <c r="G530" s="259" t="str">
        <f t="shared" si="60"/>
        <v>фото</v>
      </c>
      <c r="H530" s="137">
        <f t="shared" si="61"/>
      </c>
      <c r="I530" s="260" t="s">
        <v>2850</v>
      </c>
      <c r="J530" s="137" t="s">
        <v>1282</v>
      </c>
      <c r="K530" s="318" t="s">
        <v>299</v>
      </c>
      <c r="L530" s="262">
        <v>10</v>
      </c>
      <c r="M530" s="263">
        <v>162.7</v>
      </c>
      <c r="N530" s="264"/>
      <c r="O530" s="265">
        <f t="shared" si="62"/>
        <v>0</v>
      </c>
      <c r="P530" s="266">
        <v>4607109938843</v>
      </c>
      <c r="Q530" s="137" t="s">
        <v>80</v>
      </c>
      <c r="R530" s="267">
        <v>16.27</v>
      </c>
    </row>
    <row r="531" spans="1:18" ht="51">
      <c r="A531" s="241">
        <v>726</v>
      </c>
      <c r="B531" s="255">
        <v>3304</v>
      </c>
      <c r="C531" s="256" t="s">
        <v>2851</v>
      </c>
      <c r="D531" s="256"/>
      <c r="E531" s="257" t="s">
        <v>2624</v>
      </c>
      <c r="F531" s="317" t="s">
        <v>2852</v>
      </c>
      <c r="G531" s="259" t="str">
        <f t="shared" si="60"/>
        <v>фото</v>
      </c>
      <c r="H531" s="137">
        <f t="shared" si="61"/>
      </c>
      <c r="I531" s="260" t="s">
        <v>2853</v>
      </c>
      <c r="J531" s="137" t="s">
        <v>1467</v>
      </c>
      <c r="K531" s="318" t="s">
        <v>78</v>
      </c>
      <c r="L531" s="262">
        <v>10</v>
      </c>
      <c r="M531" s="263">
        <v>183</v>
      </c>
      <c r="N531" s="264"/>
      <c r="O531" s="265">
        <f t="shared" si="62"/>
        <v>0</v>
      </c>
      <c r="P531" s="266">
        <v>4607109970195</v>
      </c>
      <c r="Q531" s="137"/>
      <c r="R531" s="267">
        <v>18.3</v>
      </c>
    </row>
    <row r="532" spans="1:18" ht="25.5">
      <c r="A532" s="241">
        <v>725</v>
      </c>
      <c r="B532" s="255">
        <v>2723</v>
      </c>
      <c r="C532" s="256" t="s">
        <v>2854</v>
      </c>
      <c r="D532" s="256"/>
      <c r="E532" s="257" t="s">
        <v>2624</v>
      </c>
      <c r="F532" s="317" t="s">
        <v>2855</v>
      </c>
      <c r="G532" s="259" t="str">
        <f t="shared" si="60"/>
        <v>фото</v>
      </c>
      <c r="H532" s="137">
        <f t="shared" si="61"/>
      </c>
      <c r="I532" s="260" t="s">
        <v>2856</v>
      </c>
      <c r="J532" s="137" t="s">
        <v>1484</v>
      </c>
      <c r="K532" s="318" t="s">
        <v>78</v>
      </c>
      <c r="L532" s="262">
        <v>10</v>
      </c>
      <c r="M532" s="263">
        <v>153</v>
      </c>
      <c r="N532" s="264"/>
      <c r="O532" s="265">
        <f t="shared" si="62"/>
        <v>0</v>
      </c>
      <c r="P532" s="266">
        <v>4607109956199</v>
      </c>
      <c r="Q532" s="137"/>
      <c r="R532" s="267">
        <v>15.3</v>
      </c>
    </row>
    <row r="533" spans="1:18" ht="38.25">
      <c r="A533" s="241">
        <v>722</v>
      </c>
      <c r="B533" s="255">
        <v>2447</v>
      </c>
      <c r="C533" s="256" t="s">
        <v>2857</v>
      </c>
      <c r="D533" s="256"/>
      <c r="E533" s="257" t="s">
        <v>2624</v>
      </c>
      <c r="F533" s="317" t="s">
        <v>2858</v>
      </c>
      <c r="G533" s="259" t="str">
        <f t="shared" si="60"/>
        <v>фото</v>
      </c>
      <c r="H533" s="137">
        <f t="shared" si="61"/>
      </c>
      <c r="I533" s="260" t="s">
        <v>2859</v>
      </c>
      <c r="J533" s="137" t="s">
        <v>1282</v>
      </c>
      <c r="K533" s="318" t="s">
        <v>78</v>
      </c>
      <c r="L533" s="262">
        <v>10</v>
      </c>
      <c r="M533" s="263">
        <v>176.2</v>
      </c>
      <c r="N533" s="264"/>
      <c r="O533" s="265">
        <f t="shared" si="62"/>
        <v>0</v>
      </c>
      <c r="P533" s="266">
        <v>4607109967232</v>
      </c>
      <c r="Q533" s="137"/>
      <c r="R533" s="267">
        <v>17.619999999999997</v>
      </c>
    </row>
    <row r="534" spans="1:18" ht="25.5">
      <c r="A534" s="241">
        <v>723</v>
      </c>
      <c r="B534" s="255">
        <v>2435</v>
      </c>
      <c r="C534" s="256" t="s">
        <v>2860</v>
      </c>
      <c r="D534" s="256"/>
      <c r="E534" s="257" t="s">
        <v>2624</v>
      </c>
      <c r="F534" s="258" t="s">
        <v>2861</v>
      </c>
      <c r="G534" s="259" t="str">
        <f t="shared" si="60"/>
        <v>фото</v>
      </c>
      <c r="H534" s="137">
        <f t="shared" si="61"/>
      </c>
      <c r="I534" s="260" t="s">
        <v>2862</v>
      </c>
      <c r="J534" s="137" t="s">
        <v>1346</v>
      </c>
      <c r="K534" s="318" t="s">
        <v>78</v>
      </c>
      <c r="L534" s="262">
        <v>10</v>
      </c>
      <c r="M534" s="263">
        <v>149.1</v>
      </c>
      <c r="N534" s="264"/>
      <c r="O534" s="265">
        <f t="shared" si="62"/>
        <v>0</v>
      </c>
      <c r="P534" s="266">
        <v>4607109970188</v>
      </c>
      <c r="Q534" s="137"/>
      <c r="R534" s="267">
        <v>14.91</v>
      </c>
    </row>
    <row r="535" spans="1:18" ht="51">
      <c r="A535" s="241">
        <v>785</v>
      </c>
      <c r="B535" s="255">
        <v>1307</v>
      </c>
      <c r="C535" s="256" t="s">
        <v>2863</v>
      </c>
      <c r="D535" s="256"/>
      <c r="E535" s="257" t="s">
        <v>2624</v>
      </c>
      <c r="F535" s="258" t="s">
        <v>2864</v>
      </c>
      <c r="G535" s="259" t="str">
        <f t="shared" si="60"/>
        <v>фото</v>
      </c>
      <c r="H535" s="137">
        <f t="shared" si="61"/>
      </c>
      <c r="I535" s="260" t="s">
        <v>2865</v>
      </c>
      <c r="J535" s="137" t="s">
        <v>1467</v>
      </c>
      <c r="K535" s="318" t="s">
        <v>299</v>
      </c>
      <c r="L535" s="262">
        <v>3</v>
      </c>
      <c r="M535" s="263">
        <v>143.2</v>
      </c>
      <c r="N535" s="264"/>
      <c r="O535" s="265">
        <f t="shared" si="62"/>
        <v>0</v>
      </c>
      <c r="P535" s="266" t="s">
        <v>2866</v>
      </c>
      <c r="Q535" s="137" t="s">
        <v>1285</v>
      </c>
      <c r="R535" s="267">
        <v>47.73333333333333</v>
      </c>
    </row>
    <row r="536" spans="1:18" ht="38.25">
      <c r="A536" s="241">
        <v>739</v>
      </c>
      <c r="B536" s="255">
        <v>2724</v>
      </c>
      <c r="C536" s="256" t="s">
        <v>2867</v>
      </c>
      <c r="D536" s="256"/>
      <c r="E536" s="257" t="s">
        <v>2624</v>
      </c>
      <c r="F536" s="317" t="s">
        <v>2868</v>
      </c>
      <c r="G536" s="259" t="str">
        <f t="shared" si="60"/>
        <v>фото</v>
      </c>
      <c r="H536" s="137">
        <f t="shared" si="61"/>
      </c>
      <c r="I536" s="260" t="s">
        <v>2869</v>
      </c>
      <c r="J536" s="137" t="s">
        <v>1293</v>
      </c>
      <c r="K536" s="318" t="s">
        <v>78</v>
      </c>
      <c r="L536" s="262">
        <v>7</v>
      </c>
      <c r="M536" s="263">
        <v>248.9</v>
      </c>
      <c r="N536" s="264"/>
      <c r="O536" s="265">
        <f t="shared" si="62"/>
        <v>0</v>
      </c>
      <c r="P536" s="266">
        <v>4607109967324</v>
      </c>
      <c r="Q536" s="137"/>
      <c r="R536" s="267">
        <v>35.55714285714286</v>
      </c>
    </row>
    <row r="537" spans="1:18" ht="25.5">
      <c r="A537" s="241">
        <v>807</v>
      </c>
      <c r="B537" s="255">
        <v>6788</v>
      </c>
      <c r="C537" s="256" t="s">
        <v>2870</v>
      </c>
      <c r="D537" s="256"/>
      <c r="E537" s="257" t="s">
        <v>2624</v>
      </c>
      <c r="F537" s="258" t="s">
        <v>2871</v>
      </c>
      <c r="G537" s="259" t="str">
        <f t="shared" si="60"/>
        <v>фото</v>
      </c>
      <c r="H537" s="137">
        <f t="shared" si="61"/>
      </c>
      <c r="I537" s="260" t="s">
        <v>2872</v>
      </c>
      <c r="J537" s="137" t="s">
        <v>1467</v>
      </c>
      <c r="K537" s="318" t="s">
        <v>78</v>
      </c>
      <c r="L537" s="262">
        <v>10</v>
      </c>
      <c r="M537" s="263">
        <v>189.8</v>
      </c>
      <c r="N537" s="264"/>
      <c r="O537" s="265">
        <f t="shared" si="62"/>
        <v>0</v>
      </c>
      <c r="P537" s="266">
        <v>4607109943045</v>
      </c>
      <c r="Q537" s="137" t="s">
        <v>111</v>
      </c>
      <c r="R537" s="267">
        <v>18.98</v>
      </c>
    </row>
    <row r="538" spans="1:18" ht="25.5">
      <c r="A538" s="241">
        <v>752</v>
      </c>
      <c r="B538" s="255">
        <v>18</v>
      </c>
      <c r="C538" s="256" t="s">
        <v>2873</v>
      </c>
      <c r="D538" s="256"/>
      <c r="E538" s="257" t="s">
        <v>2624</v>
      </c>
      <c r="F538" s="258" t="s">
        <v>2874</v>
      </c>
      <c r="G538" s="259" t="str">
        <f t="shared" si="60"/>
        <v>фото</v>
      </c>
      <c r="H538" s="137">
        <f t="shared" si="61"/>
      </c>
      <c r="I538" s="260" t="s">
        <v>2875</v>
      </c>
      <c r="J538" s="137" t="s">
        <v>1282</v>
      </c>
      <c r="K538" s="318" t="s">
        <v>299</v>
      </c>
      <c r="L538" s="262">
        <v>10</v>
      </c>
      <c r="M538" s="263">
        <v>203.4</v>
      </c>
      <c r="N538" s="264"/>
      <c r="O538" s="265">
        <f t="shared" si="62"/>
        <v>0</v>
      </c>
      <c r="P538" s="266" t="s">
        <v>2876</v>
      </c>
      <c r="Q538" s="137"/>
      <c r="R538" s="267">
        <v>20.34</v>
      </c>
    </row>
    <row r="539" spans="1:18" ht="12.75">
      <c r="A539" s="241">
        <v>808</v>
      </c>
      <c r="B539" s="248"/>
      <c r="C539" s="248"/>
      <c r="D539" s="248"/>
      <c r="E539" s="249" t="s">
        <v>2877</v>
      </c>
      <c r="F539" s="308"/>
      <c r="G539" s="251"/>
      <c r="H539" s="251"/>
      <c r="I539" s="315"/>
      <c r="J539" s="251"/>
      <c r="K539" s="253"/>
      <c r="L539" s="316"/>
      <c r="M539" s="316"/>
      <c r="N539" s="316"/>
      <c r="O539" s="316"/>
      <c r="P539" s="316"/>
      <c r="Q539" s="316"/>
      <c r="R539" s="316"/>
    </row>
    <row r="540" spans="1:18" ht="15.75">
      <c r="A540" s="241">
        <v>809</v>
      </c>
      <c r="B540" s="255">
        <v>2419</v>
      </c>
      <c r="C540" s="256" t="s">
        <v>2878</v>
      </c>
      <c r="D540" s="256"/>
      <c r="E540" s="257" t="s">
        <v>2624</v>
      </c>
      <c r="F540" s="317" t="s">
        <v>2879</v>
      </c>
      <c r="G540" s="259" t="str">
        <f aca="true" t="shared" si="63" ref="G540:G545">HYPERLINK("http://www.gardenbulbs.ru/images/summer_CL/Narcissus/"&amp;C540&amp;".jpg","фото")</f>
        <v>фото</v>
      </c>
      <c r="H540" s="137">
        <f aca="true" t="shared" si="64" ref="H540:H545">IF(D540&gt;0,HYPERLINK("http://www.gardenbulbs.ru/images/summer_CL/Narcissus/"&amp;D540&amp;".jpg","фото2"),"")</f>
      </c>
      <c r="I540" s="260" t="s">
        <v>2880</v>
      </c>
      <c r="J540" s="137" t="s">
        <v>1293</v>
      </c>
      <c r="K540" s="318" t="s">
        <v>78</v>
      </c>
      <c r="L540" s="262">
        <v>10</v>
      </c>
      <c r="M540" s="263">
        <v>157.2</v>
      </c>
      <c r="N540" s="264"/>
      <c r="O540" s="265">
        <f aca="true" t="shared" si="65" ref="O540:O545">IF(ISERROR(M540*N540),0,M540*N540)</f>
        <v>0</v>
      </c>
      <c r="P540" s="266">
        <v>4607109967348</v>
      </c>
      <c r="Q540" s="137"/>
      <c r="R540" s="267">
        <v>15.72</v>
      </c>
    </row>
    <row r="541" spans="1:18" ht="15.75">
      <c r="A541" s="241">
        <v>810</v>
      </c>
      <c r="B541" s="255">
        <v>2715</v>
      </c>
      <c r="C541" s="256" t="s">
        <v>2881</v>
      </c>
      <c r="D541" s="256"/>
      <c r="E541" s="257" t="s">
        <v>2624</v>
      </c>
      <c r="F541" s="317" t="s">
        <v>2882</v>
      </c>
      <c r="G541" s="259" t="str">
        <f t="shared" si="63"/>
        <v>фото</v>
      </c>
      <c r="H541" s="137">
        <f t="shared" si="64"/>
      </c>
      <c r="I541" s="260" t="s">
        <v>2880</v>
      </c>
      <c r="J541" s="137" t="s">
        <v>1484</v>
      </c>
      <c r="K541" s="318" t="s">
        <v>78</v>
      </c>
      <c r="L541" s="262">
        <v>10</v>
      </c>
      <c r="M541" s="263">
        <v>135.5</v>
      </c>
      <c r="N541" s="264"/>
      <c r="O541" s="265">
        <f t="shared" si="65"/>
        <v>0</v>
      </c>
      <c r="P541" s="266">
        <v>4607109956045</v>
      </c>
      <c r="Q541" s="137"/>
      <c r="R541" s="267">
        <v>13.55</v>
      </c>
    </row>
    <row r="542" spans="1:18" ht="15.75">
      <c r="A542" s="241">
        <v>811</v>
      </c>
      <c r="B542" s="255">
        <v>2426</v>
      </c>
      <c r="C542" s="256" t="s">
        <v>2883</v>
      </c>
      <c r="D542" s="256"/>
      <c r="E542" s="257" t="s">
        <v>2624</v>
      </c>
      <c r="F542" s="317" t="s">
        <v>2884</v>
      </c>
      <c r="G542" s="259" t="str">
        <f t="shared" si="63"/>
        <v>фото</v>
      </c>
      <c r="H542" s="137">
        <f t="shared" si="64"/>
      </c>
      <c r="I542" s="260" t="s">
        <v>2885</v>
      </c>
      <c r="J542" s="137" t="s">
        <v>1293</v>
      </c>
      <c r="K542" s="318" t="s">
        <v>2886</v>
      </c>
      <c r="L542" s="262">
        <v>10</v>
      </c>
      <c r="M542" s="263">
        <v>264.5</v>
      </c>
      <c r="N542" s="264"/>
      <c r="O542" s="265">
        <f t="shared" si="65"/>
        <v>0</v>
      </c>
      <c r="P542" s="266">
        <v>4607109967362</v>
      </c>
      <c r="Q542" s="137"/>
      <c r="R542" s="267">
        <v>26.45</v>
      </c>
    </row>
    <row r="543" spans="1:18" ht="15.75">
      <c r="A543" s="241">
        <v>812</v>
      </c>
      <c r="B543" s="255">
        <v>2430</v>
      </c>
      <c r="C543" s="256" t="s">
        <v>2887</v>
      </c>
      <c r="D543" s="256"/>
      <c r="E543" s="257" t="s">
        <v>2624</v>
      </c>
      <c r="F543" s="317" t="s">
        <v>2888</v>
      </c>
      <c r="G543" s="259" t="str">
        <f t="shared" si="63"/>
        <v>фото</v>
      </c>
      <c r="H543" s="137">
        <f t="shared" si="64"/>
      </c>
      <c r="I543" s="260" t="s">
        <v>2889</v>
      </c>
      <c r="J543" s="137" t="s">
        <v>1293</v>
      </c>
      <c r="K543" s="318" t="s">
        <v>2886</v>
      </c>
      <c r="L543" s="262">
        <v>10</v>
      </c>
      <c r="M543" s="263">
        <v>217</v>
      </c>
      <c r="N543" s="264"/>
      <c r="O543" s="265">
        <f t="shared" si="65"/>
        <v>0</v>
      </c>
      <c r="P543" s="266">
        <v>4607109967355</v>
      </c>
      <c r="Q543" s="137"/>
      <c r="R543" s="267">
        <v>21.7</v>
      </c>
    </row>
    <row r="544" spans="1:18" ht="25.5">
      <c r="A544" s="241">
        <v>813</v>
      </c>
      <c r="B544" s="255">
        <v>877</v>
      </c>
      <c r="C544" s="256" t="s">
        <v>2890</v>
      </c>
      <c r="D544" s="256"/>
      <c r="E544" s="257" t="s">
        <v>2624</v>
      </c>
      <c r="F544" s="317" t="s">
        <v>2891</v>
      </c>
      <c r="G544" s="259" t="str">
        <f t="shared" si="63"/>
        <v>фото</v>
      </c>
      <c r="H544" s="137">
        <f t="shared" si="64"/>
      </c>
      <c r="I544" s="260" t="s">
        <v>2892</v>
      </c>
      <c r="J544" s="137" t="s">
        <v>1467</v>
      </c>
      <c r="K544" s="318" t="s">
        <v>299</v>
      </c>
      <c r="L544" s="262">
        <v>10</v>
      </c>
      <c r="M544" s="263">
        <v>130.1</v>
      </c>
      <c r="N544" s="264"/>
      <c r="O544" s="265">
        <f t="shared" si="65"/>
        <v>0</v>
      </c>
      <c r="P544" s="266">
        <v>4607109970454</v>
      </c>
      <c r="Q544" s="137"/>
      <c r="R544" s="267">
        <v>13.01</v>
      </c>
    </row>
    <row r="545" spans="1:18" ht="25.5">
      <c r="A545" s="241">
        <v>814</v>
      </c>
      <c r="B545" s="255">
        <v>2643</v>
      </c>
      <c r="C545" s="256" t="s">
        <v>2893</v>
      </c>
      <c r="D545" s="256"/>
      <c r="E545" s="257" t="s">
        <v>2624</v>
      </c>
      <c r="F545" s="317" t="s">
        <v>2894</v>
      </c>
      <c r="G545" s="259" t="str">
        <f t="shared" si="63"/>
        <v>фото</v>
      </c>
      <c r="H545" s="137">
        <f t="shared" si="64"/>
      </c>
      <c r="I545" s="260" t="s">
        <v>2895</v>
      </c>
      <c r="J545" s="137" t="s">
        <v>1484</v>
      </c>
      <c r="K545" s="318" t="s">
        <v>78</v>
      </c>
      <c r="L545" s="262">
        <v>10</v>
      </c>
      <c r="M545" s="263">
        <v>121.9</v>
      </c>
      <c r="N545" s="264"/>
      <c r="O545" s="265">
        <f t="shared" si="65"/>
        <v>0</v>
      </c>
      <c r="P545" s="266">
        <v>4607109970447</v>
      </c>
      <c r="Q545" s="137"/>
      <c r="R545" s="267">
        <v>12.190000000000001</v>
      </c>
    </row>
    <row r="546" spans="1:18" ht="12.75">
      <c r="A546" s="241">
        <v>815</v>
      </c>
      <c r="B546" s="248"/>
      <c r="C546" s="248"/>
      <c r="D546" s="248"/>
      <c r="E546" s="249" t="s">
        <v>2896</v>
      </c>
      <c r="F546" s="308"/>
      <c r="G546" s="251"/>
      <c r="H546" s="251"/>
      <c r="I546" s="315"/>
      <c r="J546" s="251"/>
      <c r="K546" s="253"/>
      <c r="L546" s="316"/>
      <c r="M546" s="316"/>
      <c r="N546" s="316"/>
      <c r="O546" s="316"/>
      <c r="P546" s="316"/>
      <c r="Q546" s="316"/>
      <c r="R546" s="316"/>
    </row>
    <row r="547" spans="1:18" ht="25.5">
      <c r="A547" s="241">
        <v>852</v>
      </c>
      <c r="B547" s="255">
        <v>908</v>
      </c>
      <c r="C547" s="256" t="s">
        <v>2897</v>
      </c>
      <c r="D547" s="256"/>
      <c r="E547" s="257" t="s">
        <v>2624</v>
      </c>
      <c r="F547" s="317" t="s">
        <v>2898</v>
      </c>
      <c r="G547" s="259" t="str">
        <f aca="true" t="shared" si="66" ref="G547:G582">HYPERLINK("http://www.gardenbulbs.ru/images/summer_CL/Narcissus/"&amp;C547&amp;".jpg","фото")</f>
        <v>фото</v>
      </c>
      <c r="H547" s="137">
        <f aca="true" t="shared" si="67" ref="H547:H582">IF(D547&gt;0,HYPERLINK("http://www.gardenbulbs.ru/images/summer_CL/Narcissus/"&amp;D547&amp;".jpg","фото2"),"")</f>
      </c>
      <c r="I547" s="260" t="s">
        <v>2899</v>
      </c>
      <c r="J547" s="137" t="s">
        <v>1467</v>
      </c>
      <c r="K547" s="318" t="s">
        <v>299</v>
      </c>
      <c r="L547" s="262">
        <v>10</v>
      </c>
      <c r="M547" s="263">
        <v>132.8</v>
      </c>
      <c r="N547" s="264"/>
      <c r="O547" s="265">
        <f aca="true" t="shared" si="68" ref="O547:O582">IF(ISERROR(M547*N547),0,M547*N547)</f>
        <v>0</v>
      </c>
      <c r="P547" s="266">
        <v>4607109956007</v>
      </c>
      <c r="Q547" s="137"/>
      <c r="R547" s="267">
        <v>13.28</v>
      </c>
    </row>
    <row r="548" spans="1:18" ht="25.5">
      <c r="A548" s="241">
        <v>855</v>
      </c>
      <c r="B548" s="255">
        <v>7627</v>
      </c>
      <c r="C548" s="256" t="s">
        <v>2900</v>
      </c>
      <c r="D548" s="256" t="s">
        <v>2901</v>
      </c>
      <c r="E548" s="257" t="s">
        <v>2624</v>
      </c>
      <c r="F548" s="317" t="s">
        <v>2902</v>
      </c>
      <c r="G548" s="259" t="str">
        <f t="shared" si="66"/>
        <v>фото</v>
      </c>
      <c r="H548" s="137" t="str">
        <f t="shared" si="67"/>
        <v>фото2</v>
      </c>
      <c r="I548" s="260" t="s">
        <v>2903</v>
      </c>
      <c r="J548" s="137" t="s">
        <v>1346</v>
      </c>
      <c r="K548" s="318" t="s">
        <v>78</v>
      </c>
      <c r="L548" s="262">
        <v>7</v>
      </c>
      <c r="M548" s="263">
        <v>234.6</v>
      </c>
      <c r="N548" s="264"/>
      <c r="O548" s="265">
        <f t="shared" si="68"/>
        <v>0</v>
      </c>
      <c r="P548" s="266">
        <v>4607109938652</v>
      </c>
      <c r="Q548" s="137" t="s">
        <v>80</v>
      </c>
      <c r="R548" s="267">
        <v>33.51428571428571</v>
      </c>
    </row>
    <row r="549" spans="1:18" ht="15.75">
      <c r="A549" s="241">
        <v>816</v>
      </c>
      <c r="B549" s="255">
        <v>2420</v>
      </c>
      <c r="C549" s="256" t="s">
        <v>2904</v>
      </c>
      <c r="D549" s="256"/>
      <c r="E549" s="257" t="s">
        <v>2624</v>
      </c>
      <c r="F549" s="317" t="s">
        <v>2905</v>
      </c>
      <c r="G549" s="259" t="str">
        <f t="shared" si="66"/>
        <v>фото</v>
      </c>
      <c r="H549" s="137">
        <f t="shared" si="67"/>
      </c>
      <c r="I549" s="260" t="s">
        <v>2906</v>
      </c>
      <c r="J549" s="137" t="s">
        <v>1346</v>
      </c>
      <c r="K549" s="318" t="s">
        <v>78</v>
      </c>
      <c r="L549" s="262">
        <v>10</v>
      </c>
      <c r="M549" s="263">
        <v>189.8</v>
      </c>
      <c r="N549" s="264"/>
      <c r="O549" s="265">
        <f t="shared" si="68"/>
        <v>0</v>
      </c>
      <c r="P549" s="266">
        <v>4607109967379</v>
      </c>
      <c r="Q549" s="137"/>
      <c r="R549" s="267">
        <v>18.98</v>
      </c>
    </row>
    <row r="550" spans="1:18" ht="25.5">
      <c r="A550" s="241">
        <v>817</v>
      </c>
      <c r="B550" s="255">
        <v>898</v>
      </c>
      <c r="C550" s="256" t="s">
        <v>2907</v>
      </c>
      <c r="D550" s="256"/>
      <c r="E550" s="257" t="s">
        <v>2624</v>
      </c>
      <c r="F550" s="317" t="s">
        <v>2908</v>
      </c>
      <c r="G550" s="259" t="str">
        <f t="shared" si="66"/>
        <v>фото</v>
      </c>
      <c r="H550" s="137">
        <f t="shared" si="67"/>
      </c>
      <c r="I550" s="260" t="s">
        <v>2909</v>
      </c>
      <c r="J550" s="137" t="s">
        <v>1282</v>
      </c>
      <c r="K550" s="318" t="s">
        <v>1294</v>
      </c>
      <c r="L550" s="262">
        <v>10</v>
      </c>
      <c r="M550" s="263">
        <v>318.8</v>
      </c>
      <c r="N550" s="264"/>
      <c r="O550" s="265">
        <f t="shared" si="68"/>
        <v>0</v>
      </c>
      <c r="P550" s="266">
        <v>4607109970461</v>
      </c>
      <c r="Q550" s="137"/>
      <c r="R550" s="267">
        <v>31.880000000000003</v>
      </c>
    </row>
    <row r="551" spans="1:18" ht="25.5">
      <c r="A551" s="241">
        <v>820</v>
      </c>
      <c r="B551" s="255">
        <v>2714</v>
      </c>
      <c r="C551" s="256" t="s">
        <v>2910</v>
      </c>
      <c r="D551" s="256"/>
      <c r="E551" s="257" t="s">
        <v>2624</v>
      </c>
      <c r="F551" s="317" t="s">
        <v>2911</v>
      </c>
      <c r="G551" s="259" t="str">
        <f t="shared" si="66"/>
        <v>фото</v>
      </c>
      <c r="H551" s="137">
        <f t="shared" si="67"/>
      </c>
      <c r="I551" s="260" t="s">
        <v>2912</v>
      </c>
      <c r="J551" s="137" t="s">
        <v>1467</v>
      </c>
      <c r="K551" s="318" t="s">
        <v>78</v>
      </c>
      <c r="L551" s="262">
        <v>10</v>
      </c>
      <c r="M551" s="263">
        <v>189.8</v>
      </c>
      <c r="N551" s="264"/>
      <c r="O551" s="265">
        <f t="shared" si="68"/>
        <v>0</v>
      </c>
      <c r="P551" s="266">
        <v>4607109956038</v>
      </c>
      <c r="Q551" s="137"/>
      <c r="R551" s="267">
        <v>18.98</v>
      </c>
    </row>
    <row r="552" spans="1:18" ht="51">
      <c r="A552" s="241">
        <v>887</v>
      </c>
      <c r="B552" s="255">
        <v>2424</v>
      </c>
      <c r="C552" s="256" t="s">
        <v>2913</v>
      </c>
      <c r="D552" s="256"/>
      <c r="E552" s="257" t="s">
        <v>2624</v>
      </c>
      <c r="F552" s="258" t="s">
        <v>2914</v>
      </c>
      <c r="G552" s="259" t="str">
        <f t="shared" si="66"/>
        <v>фото</v>
      </c>
      <c r="H552" s="137">
        <f t="shared" si="67"/>
      </c>
      <c r="I552" s="260" t="s">
        <v>2915</v>
      </c>
      <c r="J552" s="137" t="s">
        <v>2301</v>
      </c>
      <c r="K552" s="318" t="s">
        <v>78</v>
      </c>
      <c r="L552" s="262">
        <v>10</v>
      </c>
      <c r="M552" s="263">
        <v>291.7</v>
      </c>
      <c r="N552" s="264"/>
      <c r="O552" s="265">
        <f t="shared" si="68"/>
        <v>0</v>
      </c>
      <c r="P552" s="266">
        <v>4607109967485</v>
      </c>
      <c r="Q552" s="137"/>
      <c r="R552" s="267">
        <v>29.17</v>
      </c>
    </row>
    <row r="553" spans="1:18" ht="25.5">
      <c r="A553" s="241">
        <v>886</v>
      </c>
      <c r="B553" s="255">
        <v>7630</v>
      </c>
      <c r="C553" s="256" t="s">
        <v>2916</v>
      </c>
      <c r="D553" s="256" t="s">
        <v>2917</v>
      </c>
      <c r="E553" s="257" t="s">
        <v>2624</v>
      </c>
      <c r="F553" s="317" t="s">
        <v>2918</v>
      </c>
      <c r="G553" s="259" t="str">
        <f t="shared" si="66"/>
        <v>фото</v>
      </c>
      <c r="H553" s="137" t="str">
        <f t="shared" si="67"/>
        <v>фото2</v>
      </c>
      <c r="I553" s="260" t="s">
        <v>2919</v>
      </c>
      <c r="J553" s="137" t="s">
        <v>1484</v>
      </c>
      <c r="K553" s="318" t="s">
        <v>78</v>
      </c>
      <c r="L553" s="262">
        <v>7</v>
      </c>
      <c r="M553" s="263">
        <v>272.7</v>
      </c>
      <c r="N553" s="264"/>
      <c r="O553" s="265">
        <f t="shared" si="68"/>
        <v>0</v>
      </c>
      <c r="P553" s="266">
        <v>4607109938621</v>
      </c>
      <c r="Q553" s="137" t="s">
        <v>80</v>
      </c>
      <c r="R553" s="267">
        <v>38.957142857142856</v>
      </c>
    </row>
    <row r="554" spans="1:18" ht="38.25">
      <c r="A554" s="241">
        <v>849</v>
      </c>
      <c r="B554" s="255">
        <v>2425</v>
      </c>
      <c r="C554" s="256" t="s">
        <v>2920</v>
      </c>
      <c r="D554" s="256"/>
      <c r="E554" s="257" t="s">
        <v>2624</v>
      </c>
      <c r="F554" s="317" t="s">
        <v>2921</v>
      </c>
      <c r="G554" s="259" t="str">
        <f t="shared" si="66"/>
        <v>фото</v>
      </c>
      <c r="H554" s="137">
        <f t="shared" si="67"/>
      </c>
      <c r="I554" s="260" t="s">
        <v>2922</v>
      </c>
      <c r="J554" s="137" t="s">
        <v>1293</v>
      </c>
      <c r="K554" s="318" t="s">
        <v>299</v>
      </c>
      <c r="L554" s="262">
        <v>5</v>
      </c>
      <c r="M554" s="263">
        <v>318.8</v>
      </c>
      <c r="N554" s="264"/>
      <c r="O554" s="265">
        <f t="shared" si="68"/>
        <v>0</v>
      </c>
      <c r="P554" s="266">
        <v>4607109967423</v>
      </c>
      <c r="Q554" s="137"/>
      <c r="R554" s="267">
        <v>63.760000000000005</v>
      </c>
    </row>
    <row r="555" spans="1:18" ht="51">
      <c r="A555" s="241">
        <v>850</v>
      </c>
      <c r="B555" s="255">
        <v>3005</v>
      </c>
      <c r="C555" s="256" t="s">
        <v>2923</v>
      </c>
      <c r="D555" s="256"/>
      <c r="E555" s="257" t="s">
        <v>2624</v>
      </c>
      <c r="F555" s="317" t="s">
        <v>2924</v>
      </c>
      <c r="G555" s="259" t="str">
        <f t="shared" si="66"/>
        <v>фото</v>
      </c>
      <c r="H555" s="137">
        <f t="shared" si="67"/>
      </c>
      <c r="I555" s="260" t="s">
        <v>2925</v>
      </c>
      <c r="J555" s="137" t="s">
        <v>1282</v>
      </c>
      <c r="K555" s="318" t="s">
        <v>299</v>
      </c>
      <c r="L555" s="262">
        <v>7</v>
      </c>
      <c r="M555" s="263">
        <v>231.6</v>
      </c>
      <c r="N555" s="264"/>
      <c r="O555" s="265">
        <f t="shared" si="68"/>
        <v>0</v>
      </c>
      <c r="P555" s="266" t="s">
        <v>2926</v>
      </c>
      <c r="Q555" s="137" t="s">
        <v>1285</v>
      </c>
      <c r="R555" s="267">
        <v>33.08571428571428</v>
      </c>
    </row>
    <row r="556" spans="1:18" ht="15.75">
      <c r="A556" s="241">
        <v>851</v>
      </c>
      <c r="B556" s="255">
        <v>2958</v>
      </c>
      <c r="C556" s="256" t="s">
        <v>2927</v>
      </c>
      <c r="D556" s="256"/>
      <c r="E556" s="257" t="s">
        <v>2624</v>
      </c>
      <c r="F556" s="258" t="s">
        <v>2928</v>
      </c>
      <c r="G556" s="259" t="str">
        <f t="shared" si="66"/>
        <v>фото</v>
      </c>
      <c r="H556" s="137">
        <f t="shared" si="67"/>
      </c>
      <c r="I556" s="260" t="s">
        <v>2929</v>
      </c>
      <c r="J556" s="137" t="s">
        <v>1467</v>
      </c>
      <c r="K556" s="318" t="s">
        <v>78</v>
      </c>
      <c r="L556" s="262">
        <v>10</v>
      </c>
      <c r="M556" s="263">
        <v>115.1</v>
      </c>
      <c r="N556" s="264"/>
      <c r="O556" s="265">
        <f t="shared" si="68"/>
        <v>0</v>
      </c>
      <c r="P556" s="266" t="s">
        <v>2930</v>
      </c>
      <c r="Q556" s="137"/>
      <c r="R556" s="267">
        <v>11.51</v>
      </c>
    </row>
    <row r="557" spans="1:18" ht="25.5">
      <c r="A557" s="241">
        <v>833</v>
      </c>
      <c r="B557" s="255">
        <v>2427</v>
      </c>
      <c r="C557" s="256" t="s">
        <v>2931</v>
      </c>
      <c r="D557" s="256"/>
      <c r="E557" s="257" t="s">
        <v>2624</v>
      </c>
      <c r="F557" s="317" t="s">
        <v>2932</v>
      </c>
      <c r="G557" s="259" t="str">
        <f t="shared" si="66"/>
        <v>фото</v>
      </c>
      <c r="H557" s="137">
        <f t="shared" si="67"/>
      </c>
      <c r="I557" s="260" t="s">
        <v>2933</v>
      </c>
      <c r="J557" s="137" t="s">
        <v>1282</v>
      </c>
      <c r="K557" s="318" t="s">
        <v>78</v>
      </c>
      <c r="L557" s="262">
        <v>10</v>
      </c>
      <c r="M557" s="263">
        <v>169.5</v>
      </c>
      <c r="N557" s="264"/>
      <c r="O557" s="265">
        <f t="shared" si="68"/>
        <v>0</v>
      </c>
      <c r="P557" s="266">
        <v>4607109967393</v>
      </c>
      <c r="Q557" s="137"/>
      <c r="R557" s="267">
        <v>16.95</v>
      </c>
    </row>
    <row r="558" spans="1:18" ht="38.25">
      <c r="A558" s="241">
        <v>831</v>
      </c>
      <c r="B558" s="255">
        <v>923</v>
      </c>
      <c r="C558" s="256" t="s">
        <v>2934</v>
      </c>
      <c r="D558" s="256"/>
      <c r="E558" s="257" t="s">
        <v>2624</v>
      </c>
      <c r="F558" s="258" t="s">
        <v>2935</v>
      </c>
      <c r="G558" s="259" t="str">
        <f t="shared" si="66"/>
        <v>фото</v>
      </c>
      <c r="H558" s="137">
        <f t="shared" si="67"/>
      </c>
      <c r="I558" s="260" t="s">
        <v>2936</v>
      </c>
      <c r="J558" s="137" t="s">
        <v>1484</v>
      </c>
      <c r="K558" s="318" t="s">
        <v>78</v>
      </c>
      <c r="L558" s="262">
        <v>10</v>
      </c>
      <c r="M558" s="263">
        <v>169.5</v>
      </c>
      <c r="N558" s="264"/>
      <c r="O558" s="265">
        <f t="shared" si="68"/>
        <v>0</v>
      </c>
      <c r="P558" s="266">
        <v>4607109970508</v>
      </c>
      <c r="Q558" s="137"/>
      <c r="R558" s="267">
        <v>16.95</v>
      </c>
    </row>
    <row r="559" spans="1:18" ht="25.5">
      <c r="A559" s="241">
        <v>829</v>
      </c>
      <c r="B559" s="255">
        <v>7622</v>
      </c>
      <c r="C559" s="256" t="s">
        <v>2937</v>
      </c>
      <c r="D559" s="256"/>
      <c r="E559" s="257" t="s">
        <v>2624</v>
      </c>
      <c r="F559" s="317" t="s">
        <v>2938</v>
      </c>
      <c r="G559" s="259" t="str">
        <f t="shared" si="66"/>
        <v>фото</v>
      </c>
      <c r="H559" s="137">
        <f t="shared" si="67"/>
      </c>
      <c r="I559" s="260" t="s">
        <v>2939</v>
      </c>
      <c r="J559" s="137" t="s">
        <v>1467</v>
      </c>
      <c r="K559" s="318" t="s">
        <v>78</v>
      </c>
      <c r="L559" s="262">
        <v>10</v>
      </c>
      <c r="M559" s="263">
        <v>149.1</v>
      </c>
      <c r="N559" s="264"/>
      <c r="O559" s="265">
        <f t="shared" si="68"/>
        <v>0</v>
      </c>
      <c r="P559" s="266">
        <v>4607109938706</v>
      </c>
      <c r="Q559" s="137" t="s">
        <v>80</v>
      </c>
      <c r="R559" s="267">
        <v>14.91</v>
      </c>
    </row>
    <row r="560" spans="1:18" ht="15.75">
      <c r="A560" s="241">
        <v>826</v>
      </c>
      <c r="B560" s="255">
        <v>2428</v>
      </c>
      <c r="C560" s="256" t="s">
        <v>2940</v>
      </c>
      <c r="D560" s="256"/>
      <c r="E560" s="257" t="s">
        <v>2624</v>
      </c>
      <c r="F560" s="258" t="s">
        <v>2941</v>
      </c>
      <c r="G560" s="259" t="str">
        <f t="shared" si="66"/>
        <v>фото</v>
      </c>
      <c r="H560" s="137">
        <f t="shared" si="67"/>
      </c>
      <c r="I560" s="260" t="s">
        <v>2942</v>
      </c>
      <c r="J560" s="137" t="s">
        <v>1818</v>
      </c>
      <c r="K560" s="318" t="s">
        <v>78</v>
      </c>
      <c r="L560" s="262">
        <v>10</v>
      </c>
      <c r="M560" s="263">
        <v>149.1</v>
      </c>
      <c r="N560" s="264"/>
      <c r="O560" s="265">
        <f t="shared" si="68"/>
        <v>0</v>
      </c>
      <c r="P560" s="266">
        <v>4607109967386</v>
      </c>
      <c r="Q560" s="137"/>
      <c r="R560" s="267">
        <v>14.91</v>
      </c>
    </row>
    <row r="561" spans="1:18" ht="15.75">
      <c r="A561" s="241">
        <v>827</v>
      </c>
      <c r="B561" s="255">
        <v>2961</v>
      </c>
      <c r="C561" s="256" t="s">
        <v>2943</v>
      </c>
      <c r="D561" s="256"/>
      <c r="E561" s="257" t="s">
        <v>2624</v>
      </c>
      <c r="F561" s="319" t="s">
        <v>2944</v>
      </c>
      <c r="G561" s="259" t="str">
        <f t="shared" si="66"/>
        <v>фото</v>
      </c>
      <c r="H561" s="137">
        <f t="shared" si="67"/>
      </c>
      <c r="I561" s="260" t="s">
        <v>2945</v>
      </c>
      <c r="J561" s="137" t="s">
        <v>1346</v>
      </c>
      <c r="K561" s="318" t="s">
        <v>78</v>
      </c>
      <c r="L561" s="262">
        <v>10</v>
      </c>
      <c r="M561" s="263">
        <v>121.9</v>
      </c>
      <c r="N561" s="264"/>
      <c r="O561" s="265">
        <f t="shared" si="68"/>
        <v>0</v>
      </c>
      <c r="P561" s="266" t="s">
        <v>2946</v>
      </c>
      <c r="Q561" s="137"/>
      <c r="R561" s="267">
        <v>12.190000000000001</v>
      </c>
    </row>
    <row r="562" spans="1:18" ht="22.5">
      <c r="A562" s="241">
        <v>837</v>
      </c>
      <c r="B562" s="255">
        <v>7624</v>
      </c>
      <c r="C562" s="256" t="s">
        <v>2947</v>
      </c>
      <c r="D562" s="256" t="s">
        <v>2948</v>
      </c>
      <c r="E562" s="257" t="s">
        <v>2624</v>
      </c>
      <c r="F562" s="317" t="s">
        <v>2949</v>
      </c>
      <c r="G562" s="259" t="str">
        <f t="shared" si="66"/>
        <v>фото</v>
      </c>
      <c r="H562" s="137" t="str">
        <f t="shared" si="67"/>
        <v>фото2</v>
      </c>
      <c r="I562" s="260" t="s">
        <v>2950</v>
      </c>
      <c r="J562" s="137" t="s">
        <v>1282</v>
      </c>
      <c r="K562" s="318" t="s">
        <v>78</v>
      </c>
      <c r="L562" s="262">
        <v>5</v>
      </c>
      <c r="M562" s="263">
        <v>189.8</v>
      </c>
      <c r="N562" s="264"/>
      <c r="O562" s="265">
        <f t="shared" si="68"/>
        <v>0</v>
      </c>
      <c r="P562" s="266">
        <v>4607109938683</v>
      </c>
      <c r="Q562" s="137" t="s">
        <v>80</v>
      </c>
      <c r="R562" s="267">
        <v>37.96</v>
      </c>
    </row>
    <row r="563" spans="1:18" ht="51">
      <c r="A563" s="241">
        <v>854</v>
      </c>
      <c r="B563" s="255">
        <v>2717</v>
      </c>
      <c r="C563" s="256" t="s">
        <v>2951</v>
      </c>
      <c r="D563" s="256"/>
      <c r="E563" s="257" t="s">
        <v>2624</v>
      </c>
      <c r="F563" s="317" t="s">
        <v>2952</v>
      </c>
      <c r="G563" s="259" t="str">
        <f t="shared" si="66"/>
        <v>фото</v>
      </c>
      <c r="H563" s="137">
        <f t="shared" si="67"/>
      </c>
      <c r="I563" s="260" t="s">
        <v>2953</v>
      </c>
      <c r="J563" s="137" t="s">
        <v>1282</v>
      </c>
      <c r="K563" s="318" t="s">
        <v>299</v>
      </c>
      <c r="L563" s="262">
        <v>10</v>
      </c>
      <c r="M563" s="263">
        <v>160</v>
      </c>
      <c r="N563" s="264"/>
      <c r="O563" s="265">
        <f t="shared" si="68"/>
        <v>0</v>
      </c>
      <c r="P563" s="266">
        <v>4607109956076</v>
      </c>
      <c r="Q563" s="137"/>
      <c r="R563" s="267">
        <v>16</v>
      </c>
    </row>
    <row r="564" spans="1:18" ht="15.75">
      <c r="A564" s="241">
        <v>834</v>
      </c>
      <c r="B564" s="255">
        <v>7623</v>
      </c>
      <c r="C564" s="256" t="s">
        <v>2954</v>
      </c>
      <c r="D564" s="256"/>
      <c r="E564" s="257" t="s">
        <v>2624</v>
      </c>
      <c r="F564" s="319" t="s">
        <v>2955</v>
      </c>
      <c r="G564" s="259" t="str">
        <f t="shared" si="66"/>
        <v>фото</v>
      </c>
      <c r="H564" s="137">
        <f t="shared" si="67"/>
      </c>
      <c r="I564" s="260" t="s">
        <v>2956</v>
      </c>
      <c r="J564" s="137" t="s">
        <v>1346</v>
      </c>
      <c r="K564" s="318" t="s">
        <v>78</v>
      </c>
      <c r="L564" s="262">
        <v>5</v>
      </c>
      <c r="M564" s="263">
        <v>234</v>
      </c>
      <c r="N564" s="264"/>
      <c r="O564" s="265">
        <f t="shared" si="68"/>
        <v>0</v>
      </c>
      <c r="P564" s="266">
        <v>4607109938690</v>
      </c>
      <c r="Q564" s="137" t="s">
        <v>80</v>
      </c>
      <c r="R564" s="267">
        <v>46.8</v>
      </c>
    </row>
    <row r="565" spans="1:18" ht="15.75">
      <c r="A565" s="241">
        <v>824</v>
      </c>
      <c r="B565" s="255">
        <v>2962</v>
      </c>
      <c r="C565" s="256" t="s">
        <v>2957</v>
      </c>
      <c r="D565" s="256"/>
      <c r="E565" s="257" t="s">
        <v>2624</v>
      </c>
      <c r="F565" s="258" t="s">
        <v>2958</v>
      </c>
      <c r="G565" s="259" t="str">
        <f t="shared" si="66"/>
        <v>фото</v>
      </c>
      <c r="H565" s="137">
        <f t="shared" si="67"/>
      </c>
      <c r="I565" s="260" t="s">
        <v>2959</v>
      </c>
      <c r="J565" s="137" t="s">
        <v>1346</v>
      </c>
      <c r="K565" s="318" t="s">
        <v>78</v>
      </c>
      <c r="L565" s="262">
        <v>10</v>
      </c>
      <c r="M565" s="263">
        <v>160</v>
      </c>
      <c r="N565" s="264"/>
      <c r="O565" s="265">
        <f t="shared" si="68"/>
        <v>0</v>
      </c>
      <c r="P565" s="266" t="s">
        <v>2960</v>
      </c>
      <c r="Q565" s="137"/>
      <c r="R565" s="267">
        <v>16</v>
      </c>
    </row>
    <row r="566" spans="1:18" ht="25.5">
      <c r="A566" s="241">
        <v>825</v>
      </c>
      <c r="B566" s="255">
        <v>6770</v>
      </c>
      <c r="C566" s="256" t="s">
        <v>2961</v>
      </c>
      <c r="D566" s="256"/>
      <c r="E566" s="257" t="s">
        <v>2624</v>
      </c>
      <c r="F566" s="317" t="s">
        <v>2962</v>
      </c>
      <c r="G566" s="259" t="str">
        <f t="shared" si="66"/>
        <v>фото</v>
      </c>
      <c r="H566" s="137">
        <f t="shared" si="67"/>
      </c>
      <c r="I566" s="260" t="s">
        <v>2963</v>
      </c>
      <c r="J566" s="137" t="s">
        <v>1346</v>
      </c>
      <c r="K566" s="318" t="s">
        <v>78</v>
      </c>
      <c r="L566" s="262">
        <v>10</v>
      </c>
      <c r="M566" s="263">
        <v>189.8</v>
      </c>
      <c r="N566" s="264"/>
      <c r="O566" s="265">
        <f t="shared" si="68"/>
        <v>0</v>
      </c>
      <c r="P566" s="266">
        <v>4607109942864</v>
      </c>
      <c r="Q566" s="137" t="s">
        <v>111</v>
      </c>
      <c r="R566" s="267">
        <v>18.98</v>
      </c>
    </row>
    <row r="567" spans="1:18" ht="38.25">
      <c r="A567" s="241">
        <v>863</v>
      </c>
      <c r="B567" s="255">
        <v>2718</v>
      </c>
      <c r="C567" s="256" t="s">
        <v>2964</v>
      </c>
      <c r="D567" s="256"/>
      <c r="E567" s="257" t="s">
        <v>2624</v>
      </c>
      <c r="F567" s="317" t="s">
        <v>2965</v>
      </c>
      <c r="G567" s="259" t="str">
        <f t="shared" si="66"/>
        <v>фото</v>
      </c>
      <c r="H567" s="137">
        <f t="shared" si="67"/>
      </c>
      <c r="I567" s="260" t="s">
        <v>2966</v>
      </c>
      <c r="J567" s="137" t="s">
        <v>1282</v>
      </c>
      <c r="K567" s="318" t="s">
        <v>78</v>
      </c>
      <c r="L567" s="262">
        <v>10</v>
      </c>
      <c r="M567" s="263">
        <v>264.5</v>
      </c>
      <c r="N567" s="264"/>
      <c r="O567" s="265">
        <f t="shared" si="68"/>
        <v>0</v>
      </c>
      <c r="P567" s="266">
        <v>4607109956083</v>
      </c>
      <c r="Q567" s="137"/>
      <c r="R567" s="267">
        <v>26.45</v>
      </c>
    </row>
    <row r="568" spans="1:18" ht="38.25">
      <c r="A568" s="241">
        <v>862</v>
      </c>
      <c r="B568" s="255">
        <v>932</v>
      </c>
      <c r="C568" s="256" t="s">
        <v>2967</v>
      </c>
      <c r="D568" s="256"/>
      <c r="E568" s="257" t="s">
        <v>2624</v>
      </c>
      <c r="F568" s="317" t="s">
        <v>2968</v>
      </c>
      <c r="G568" s="259" t="str">
        <f t="shared" si="66"/>
        <v>фото</v>
      </c>
      <c r="H568" s="137">
        <f t="shared" si="67"/>
      </c>
      <c r="I568" s="260" t="s">
        <v>2969</v>
      </c>
      <c r="J568" s="137" t="s">
        <v>1282</v>
      </c>
      <c r="K568" s="318" t="s">
        <v>78</v>
      </c>
      <c r="L568" s="262">
        <v>10</v>
      </c>
      <c r="M568" s="263">
        <v>181.7</v>
      </c>
      <c r="N568" s="264"/>
      <c r="O568" s="265">
        <f t="shared" si="68"/>
        <v>0</v>
      </c>
      <c r="P568" s="266">
        <v>4607109956113</v>
      </c>
      <c r="Q568" s="137"/>
      <c r="R568" s="267">
        <v>18.169999999999998</v>
      </c>
    </row>
    <row r="569" spans="1:18" ht="25.5">
      <c r="A569" s="241">
        <v>859</v>
      </c>
      <c r="B569" s="255">
        <v>2436</v>
      </c>
      <c r="C569" s="256" t="s">
        <v>2970</v>
      </c>
      <c r="D569" s="256"/>
      <c r="E569" s="257" t="s">
        <v>2624</v>
      </c>
      <c r="F569" s="317" t="s">
        <v>2971</v>
      </c>
      <c r="G569" s="259" t="str">
        <f t="shared" si="66"/>
        <v>фото</v>
      </c>
      <c r="H569" s="137">
        <f t="shared" si="67"/>
      </c>
      <c r="I569" s="260" t="s">
        <v>2972</v>
      </c>
      <c r="J569" s="137" t="s">
        <v>1484</v>
      </c>
      <c r="K569" s="318" t="s">
        <v>78</v>
      </c>
      <c r="L569" s="262">
        <v>10</v>
      </c>
      <c r="M569" s="263">
        <v>176.2</v>
      </c>
      <c r="N569" s="264"/>
      <c r="O569" s="265">
        <f t="shared" si="68"/>
        <v>0</v>
      </c>
      <c r="P569" s="266">
        <v>4607109967430</v>
      </c>
      <c r="Q569" s="137"/>
      <c r="R569" s="267">
        <v>17.619999999999997</v>
      </c>
    </row>
    <row r="570" spans="1:18" ht="25.5">
      <c r="A570" s="241">
        <v>861</v>
      </c>
      <c r="B570" s="255">
        <v>2720</v>
      </c>
      <c r="C570" s="256" t="s">
        <v>2973</v>
      </c>
      <c r="D570" s="256"/>
      <c r="E570" s="257" t="s">
        <v>2624</v>
      </c>
      <c r="F570" s="319" t="s">
        <v>2974</v>
      </c>
      <c r="G570" s="259" t="str">
        <f t="shared" si="66"/>
        <v>фото</v>
      </c>
      <c r="H570" s="137">
        <f t="shared" si="67"/>
      </c>
      <c r="I570" s="260" t="s">
        <v>2975</v>
      </c>
      <c r="J570" s="137" t="s">
        <v>1484</v>
      </c>
      <c r="K570" s="318" t="s">
        <v>78</v>
      </c>
      <c r="L570" s="262">
        <v>10</v>
      </c>
      <c r="M570" s="263">
        <v>162.7</v>
      </c>
      <c r="N570" s="264"/>
      <c r="O570" s="265">
        <f t="shared" si="68"/>
        <v>0</v>
      </c>
      <c r="P570" s="266">
        <v>4607109956120</v>
      </c>
      <c r="Q570" s="137"/>
      <c r="R570" s="267">
        <v>16.27</v>
      </c>
    </row>
    <row r="571" spans="1:18" ht="15.75">
      <c r="A571" s="241">
        <v>864</v>
      </c>
      <c r="B571" s="255">
        <v>2630</v>
      </c>
      <c r="C571" s="256" t="s">
        <v>2976</v>
      </c>
      <c r="D571" s="256"/>
      <c r="E571" s="257" t="s">
        <v>2624</v>
      </c>
      <c r="F571" s="319" t="s">
        <v>2977</v>
      </c>
      <c r="G571" s="259" t="str">
        <f t="shared" si="66"/>
        <v>фото</v>
      </c>
      <c r="H571" s="137">
        <f t="shared" si="67"/>
      </c>
      <c r="I571" s="260" t="s">
        <v>2978</v>
      </c>
      <c r="J571" s="137" t="s">
        <v>1282</v>
      </c>
      <c r="K571" s="318" t="s">
        <v>78</v>
      </c>
      <c r="L571" s="262">
        <v>10</v>
      </c>
      <c r="M571" s="263">
        <v>128.7</v>
      </c>
      <c r="N571" s="264"/>
      <c r="O571" s="265">
        <f t="shared" si="68"/>
        <v>0</v>
      </c>
      <c r="P571" s="266">
        <v>4607109970553</v>
      </c>
      <c r="Q571" s="137"/>
      <c r="R571" s="267">
        <v>12.87</v>
      </c>
    </row>
    <row r="572" spans="1:18" ht="25.5">
      <c r="A572" s="241">
        <v>866</v>
      </c>
      <c r="B572" s="255">
        <v>2437</v>
      </c>
      <c r="C572" s="256" t="s">
        <v>2979</v>
      </c>
      <c r="D572" s="256"/>
      <c r="E572" s="257" t="s">
        <v>2624</v>
      </c>
      <c r="F572" s="319" t="s">
        <v>2980</v>
      </c>
      <c r="G572" s="259" t="str">
        <f t="shared" si="66"/>
        <v>фото</v>
      </c>
      <c r="H572" s="137">
        <f t="shared" si="67"/>
      </c>
      <c r="I572" s="260" t="s">
        <v>2981</v>
      </c>
      <c r="J572" s="137" t="s">
        <v>1467</v>
      </c>
      <c r="K572" s="318" t="s">
        <v>78</v>
      </c>
      <c r="L572" s="262">
        <v>10</v>
      </c>
      <c r="M572" s="263">
        <v>250.9</v>
      </c>
      <c r="N572" s="264"/>
      <c r="O572" s="265">
        <f t="shared" si="68"/>
        <v>0</v>
      </c>
      <c r="P572" s="266">
        <v>4607109967447</v>
      </c>
      <c r="Q572" s="137"/>
      <c r="R572" s="267">
        <v>25.09</v>
      </c>
    </row>
    <row r="573" spans="1:18" ht="25.5">
      <c r="A573" s="241">
        <v>868</v>
      </c>
      <c r="B573" s="255">
        <v>2438</v>
      </c>
      <c r="C573" s="256" t="s">
        <v>2982</v>
      </c>
      <c r="D573" s="256"/>
      <c r="E573" s="257" t="s">
        <v>2624</v>
      </c>
      <c r="F573" s="317" t="s">
        <v>2983</v>
      </c>
      <c r="G573" s="259" t="str">
        <f t="shared" si="66"/>
        <v>фото</v>
      </c>
      <c r="H573" s="137">
        <f t="shared" si="67"/>
      </c>
      <c r="I573" s="260" t="s">
        <v>2984</v>
      </c>
      <c r="J573" s="137" t="s">
        <v>1484</v>
      </c>
      <c r="K573" s="318" t="s">
        <v>299</v>
      </c>
      <c r="L573" s="262">
        <v>10</v>
      </c>
      <c r="M573" s="263">
        <v>210.2</v>
      </c>
      <c r="N573" s="264"/>
      <c r="O573" s="265">
        <f t="shared" si="68"/>
        <v>0</v>
      </c>
      <c r="P573" s="266">
        <v>4607109967454</v>
      </c>
      <c r="Q573" s="137"/>
      <c r="R573" s="267">
        <v>21.02</v>
      </c>
    </row>
    <row r="574" spans="1:18" ht="38.25">
      <c r="A574" s="241">
        <v>869</v>
      </c>
      <c r="B574" s="255">
        <v>933</v>
      </c>
      <c r="C574" s="256" t="s">
        <v>2985</v>
      </c>
      <c r="D574" s="256"/>
      <c r="E574" s="257" t="s">
        <v>2624</v>
      </c>
      <c r="F574" s="317" t="s">
        <v>2986</v>
      </c>
      <c r="G574" s="259" t="str">
        <f t="shared" si="66"/>
        <v>фото</v>
      </c>
      <c r="H574" s="137">
        <f t="shared" si="67"/>
      </c>
      <c r="I574" s="260" t="s">
        <v>2987</v>
      </c>
      <c r="J574" s="137" t="s">
        <v>1282</v>
      </c>
      <c r="K574" s="318" t="s">
        <v>78</v>
      </c>
      <c r="L574" s="262">
        <v>10</v>
      </c>
      <c r="M574" s="263">
        <v>305.3</v>
      </c>
      <c r="N574" s="264"/>
      <c r="O574" s="265">
        <f t="shared" si="68"/>
        <v>0</v>
      </c>
      <c r="P574" s="266">
        <v>4607109956137</v>
      </c>
      <c r="Q574" s="137"/>
      <c r="R574" s="267">
        <v>30.53</v>
      </c>
    </row>
    <row r="575" spans="1:18" ht="38.25">
      <c r="A575" s="241">
        <v>872</v>
      </c>
      <c r="B575" s="255">
        <v>910</v>
      </c>
      <c r="C575" s="256" t="s">
        <v>2988</v>
      </c>
      <c r="D575" s="256"/>
      <c r="E575" s="257" t="s">
        <v>2624</v>
      </c>
      <c r="F575" s="317" t="s">
        <v>2989</v>
      </c>
      <c r="G575" s="259" t="str">
        <f t="shared" si="66"/>
        <v>фото</v>
      </c>
      <c r="H575" s="137">
        <f t="shared" si="67"/>
      </c>
      <c r="I575" s="260" t="s">
        <v>2990</v>
      </c>
      <c r="J575" s="137" t="s">
        <v>1467</v>
      </c>
      <c r="K575" s="318" t="s">
        <v>78</v>
      </c>
      <c r="L575" s="262">
        <v>10</v>
      </c>
      <c r="M575" s="263">
        <v>121.9</v>
      </c>
      <c r="N575" s="264"/>
      <c r="O575" s="265">
        <f t="shared" si="68"/>
        <v>0</v>
      </c>
      <c r="P575" s="266">
        <v>4607109956168</v>
      </c>
      <c r="Q575" s="137"/>
      <c r="R575" s="267">
        <v>12.190000000000001</v>
      </c>
    </row>
    <row r="576" spans="1:18" ht="25.5">
      <c r="A576" s="241">
        <v>873</v>
      </c>
      <c r="B576" s="255">
        <v>938</v>
      </c>
      <c r="C576" s="256" t="s">
        <v>2991</v>
      </c>
      <c r="D576" s="256"/>
      <c r="E576" s="257" t="s">
        <v>2624</v>
      </c>
      <c r="F576" s="319" t="s">
        <v>2992</v>
      </c>
      <c r="G576" s="259" t="str">
        <f t="shared" si="66"/>
        <v>фото</v>
      </c>
      <c r="H576" s="137">
        <f t="shared" si="67"/>
      </c>
      <c r="I576" s="260" t="s">
        <v>2993</v>
      </c>
      <c r="J576" s="137" t="s">
        <v>1484</v>
      </c>
      <c r="K576" s="318" t="s">
        <v>127</v>
      </c>
      <c r="L576" s="262">
        <v>10</v>
      </c>
      <c r="M576" s="263">
        <v>135.5</v>
      </c>
      <c r="N576" s="264"/>
      <c r="O576" s="265">
        <f t="shared" si="68"/>
        <v>0</v>
      </c>
      <c r="P576" s="266">
        <v>4607109970577</v>
      </c>
      <c r="Q576" s="137"/>
      <c r="R576" s="267">
        <v>13.55</v>
      </c>
    </row>
    <row r="577" spans="1:18" ht="38.25">
      <c r="A577" s="241">
        <v>875</v>
      </c>
      <c r="B577" s="255">
        <v>911</v>
      </c>
      <c r="C577" s="256" t="s">
        <v>2994</v>
      </c>
      <c r="D577" s="256"/>
      <c r="E577" s="257" t="s">
        <v>2624</v>
      </c>
      <c r="F577" s="258" t="s">
        <v>2995</v>
      </c>
      <c r="G577" s="259" t="str">
        <f t="shared" si="66"/>
        <v>фото</v>
      </c>
      <c r="H577" s="137">
        <f t="shared" si="67"/>
      </c>
      <c r="I577" s="260" t="s">
        <v>2996</v>
      </c>
      <c r="J577" s="137" t="s">
        <v>1346</v>
      </c>
      <c r="K577" s="318" t="s">
        <v>299</v>
      </c>
      <c r="L577" s="262">
        <v>10</v>
      </c>
      <c r="M577" s="263">
        <v>188</v>
      </c>
      <c r="N577" s="264"/>
      <c r="O577" s="265">
        <f t="shared" si="68"/>
        <v>0</v>
      </c>
      <c r="P577" s="266">
        <v>4607109956175</v>
      </c>
      <c r="Q577" s="137"/>
      <c r="R577" s="267">
        <v>18.8</v>
      </c>
    </row>
    <row r="578" spans="1:18" ht="15.75">
      <c r="A578" s="241">
        <v>874</v>
      </c>
      <c r="B578" s="255">
        <v>2964</v>
      </c>
      <c r="C578" s="256" t="s">
        <v>2997</v>
      </c>
      <c r="D578" s="256"/>
      <c r="E578" s="257" t="s">
        <v>2624</v>
      </c>
      <c r="F578" s="258" t="s">
        <v>2998</v>
      </c>
      <c r="G578" s="259" t="str">
        <f t="shared" si="66"/>
        <v>фото</v>
      </c>
      <c r="H578" s="137">
        <f t="shared" si="67"/>
      </c>
      <c r="I578" s="260" t="s">
        <v>2999</v>
      </c>
      <c r="J578" s="137" t="s">
        <v>1282</v>
      </c>
      <c r="K578" s="318" t="s">
        <v>3000</v>
      </c>
      <c r="L578" s="262">
        <v>5</v>
      </c>
      <c r="M578" s="263">
        <v>295.1</v>
      </c>
      <c r="N578" s="264"/>
      <c r="O578" s="265">
        <f t="shared" si="68"/>
        <v>0</v>
      </c>
      <c r="P578" s="266" t="s">
        <v>3001</v>
      </c>
      <c r="Q578" s="137"/>
      <c r="R578" s="267">
        <v>59.02</v>
      </c>
    </row>
    <row r="579" spans="1:18" ht="15.75">
      <c r="A579" s="241">
        <v>891</v>
      </c>
      <c r="B579" s="255">
        <v>3300</v>
      </c>
      <c r="C579" s="256" t="s">
        <v>3002</v>
      </c>
      <c r="D579" s="256"/>
      <c r="E579" s="257" t="s">
        <v>2624</v>
      </c>
      <c r="F579" s="258" t="s">
        <v>3003</v>
      </c>
      <c r="G579" s="259" t="str">
        <f t="shared" si="66"/>
        <v>фото</v>
      </c>
      <c r="H579" s="137">
        <f t="shared" si="67"/>
      </c>
      <c r="I579" s="260" t="s">
        <v>3004</v>
      </c>
      <c r="J579" s="137" t="s">
        <v>1467</v>
      </c>
      <c r="K579" s="318" t="s">
        <v>78</v>
      </c>
      <c r="L579" s="262">
        <v>10</v>
      </c>
      <c r="M579" s="263">
        <v>162.7</v>
      </c>
      <c r="N579" s="264"/>
      <c r="O579" s="265">
        <f t="shared" si="68"/>
        <v>0</v>
      </c>
      <c r="P579" s="266">
        <v>4607109970638</v>
      </c>
      <c r="Q579" s="137"/>
      <c r="R579" s="267">
        <v>16.27</v>
      </c>
    </row>
    <row r="580" spans="1:18" ht="51">
      <c r="A580" s="241">
        <v>845</v>
      </c>
      <c r="B580" s="255">
        <v>2110</v>
      </c>
      <c r="C580" s="256" t="s">
        <v>3005</v>
      </c>
      <c r="D580" s="256"/>
      <c r="E580" s="257" t="s">
        <v>2624</v>
      </c>
      <c r="F580" s="317" t="s">
        <v>3006</v>
      </c>
      <c r="G580" s="259" t="str">
        <f t="shared" si="66"/>
        <v>фото</v>
      </c>
      <c r="H580" s="137">
        <f t="shared" si="67"/>
      </c>
      <c r="I580" s="260" t="s">
        <v>3007</v>
      </c>
      <c r="J580" s="137" t="s">
        <v>1282</v>
      </c>
      <c r="K580" s="318" t="s">
        <v>78</v>
      </c>
      <c r="L580" s="262">
        <v>7</v>
      </c>
      <c r="M580" s="263">
        <v>217.5</v>
      </c>
      <c r="N580" s="264"/>
      <c r="O580" s="265">
        <f t="shared" si="68"/>
        <v>0</v>
      </c>
      <c r="P580" s="266" t="s">
        <v>3008</v>
      </c>
      <c r="Q580" s="137" t="s">
        <v>1285</v>
      </c>
      <c r="R580" s="267">
        <v>31.071428571428573</v>
      </c>
    </row>
    <row r="581" spans="1:18" ht="51">
      <c r="A581" s="241">
        <v>839</v>
      </c>
      <c r="B581" s="255">
        <v>2449</v>
      </c>
      <c r="C581" s="256" t="s">
        <v>3009</v>
      </c>
      <c r="D581" s="256"/>
      <c r="E581" s="257" t="s">
        <v>2624</v>
      </c>
      <c r="F581" s="258" t="s">
        <v>3010</v>
      </c>
      <c r="G581" s="259" t="str">
        <f t="shared" si="66"/>
        <v>фото</v>
      </c>
      <c r="H581" s="137">
        <f t="shared" si="67"/>
      </c>
      <c r="I581" s="260" t="s">
        <v>3011</v>
      </c>
      <c r="J581" s="137" t="s">
        <v>1484</v>
      </c>
      <c r="K581" s="318" t="s">
        <v>3012</v>
      </c>
      <c r="L581" s="262">
        <v>5</v>
      </c>
      <c r="M581" s="263">
        <v>519.1</v>
      </c>
      <c r="N581" s="264"/>
      <c r="O581" s="265">
        <f t="shared" si="68"/>
        <v>0</v>
      </c>
      <c r="P581" s="266">
        <v>4607109967409</v>
      </c>
      <c r="Q581" s="137"/>
      <c r="R581" s="267">
        <v>103.82</v>
      </c>
    </row>
    <row r="582" spans="1:18" ht="38.25">
      <c r="A582" s="241">
        <v>840</v>
      </c>
      <c r="B582" s="255">
        <v>1775</v>
      </c>
      <c r="C582" s="256" t="s">
        <v>3013</v>
      </c>
      <c r="D582" s="256"/>
      <c r="E582" s="257" t="s">
        <v>2624</v>
      </c>
      <c r="F582" s="258" t="s">
        <v>3014</v>
      </c>
      <c r="G582" s="259" t="str">
        <f t="shared" si="66"/>
        <v>фото</v>
      </c>
      <c r="H582" s="137">
        <f t="shared" si="67"/>
      </c>
      <c r="I582" s="279" t="s">
        <v>3015</v>
      </c>
      <c r="J582" s="137" t="s">
        <v>1467</v>
      </c>
      <c r="K582" s="318" t="s">
        <v>78</v>
      </c>
      <c r="L582" s="262">
        <v>10</v>
      </c>
      <c r="M582" s="263">
        <v>287.9</v>
      </c>
      <c r="N582" s="264"/>
      <c r="O582" s="265">
        <f t="shared" si="68"/>
        <v>0</v>
      </c>
      <c r="P582" s="266" t="s">
        <v>3016</v>
      </c>
      <c r="Q582" s="137" t="s">
        <v>1285</v>
      </c>
      <c r="R582" s="267">
        <v>28.79</v>
      </c>
    </row>
    <row r="583" spans="1:18" ht="18.75">
      <c r="A583" s="241">
        <v>893</v>
      </c>
      <c r="B583" s="242" t="s">
        <v>3017</v>
      </c>
      <c r="C583" s="338"/>
      <c r="D583" s="338"/>
      <c r="E583" s="242"/>
      <c r="F583" s="331"/>
      <c r="G583" s="245"/>
      <c r="H583" s="245"/>
      <c r="I583" s="314"/>
      <c r="J583" s="245"/>
      <c r="K583" s="339"/>
      <c r="L583" s="339"/>
      <c r="M583" s="339"/>
      <c r="N583" s="339"/>
      <c r="O583" s="339"/>
      <c r="P583" s="339"/>
      <c r="Q583" s="339"/>
      <c r="R583" s="339"/>
    </row>
    <row r="584" spans="1:18" ht="12.75">
      <c r="A584" s="241">
        <v>894</v>
      </c>
      <c r="B584" s="248"/>
      <c r="C584" s="248"/>
      <c r="D584" s="248"/>
      <c r="E584" s="249" t="s">
        <v>3018</v>
      </c>
      <c r="F584" s="308"/>
      <c r="G584" s="251"/>
      <c r="H584" s="251"/>
      <c r="I584" s="315"/>
      <c r="J584" s="251"/>
      <c r="K584" s="340"/>
      <c r="L584" s="316"/>
      <c r="M584" s="316"/>
      <c r="N584" s="316"/>
      <c r="O584" s="316"/>
      <c r="P584" s="316"/>
      <c r="Q584" s="316"/>
      <c r="R584" s="316"/>
    </row>
    <row r="585" spans="1:18" ht="22.5">
      <c r="A585" s="241">
        <v>904</v>
      </c>
      <c r="B585" s="255">
        <v>20</v>
      </c>
      <c r="C585" s="256" t="s">
        <v>3019</v>
      </c>
      <c r="D585" s="256"/>
      <c r="E585" s="257" t="s">
        <v>3020</v>
      </c>
      <c r="F585" s="258" t="s">
        <v>3021</v>
      </c>
      <c r="G585" s="259" t="str">
        <f aca="true" t="shared" si="69" ref="G585:G595">HYPERLINK("http://www.gardenbulbs.ru/images/summer_CL/Misc/"&amp;C585&amp;".jpg","фото")</f>
        <v>фото</v>
      </c>
      <c r="H585" s="137">
        <f aca="true" t="shared" si="70" ref="H585:H595">IF(D585&gt;0,HYPERLINK("http://www.gardenbulbs.ru/images/summer_CL/Misc/"&amp;D585&amp;".jpg","фото2"),"")</f>
      </c>
      <c r="I585" s="260" t="s">
        <v>3022</v>
      </c>
      <c r="J585" s="137" t="s">
        <v>3023</v>
      </c>
      <c r="K585" s="318" t="s">
        <v>3024</v>
      </c>
      <c r="L585" s="262">
        <v>15</v>
      </c>
      <c r="M585" s="263">
        <v>129.2</v>
      </c>
      <c r="N585" s="264"/>
      <c r="O585" s="265">
        <f aca="true" t="shared" si="71" ref="O585:O595">IF(ISERROR(M585*N585),0,M585*N585)</f>
        <v>0</v>
      </c>
      <c r="P585" s="266" t="s">
        <v>3025</v>
      </c>
      <c r="Q585" s="137"/>
      <c r="R585" s="267">
        <v>8.613333333333333</v>
      </c>
    </row>
    <row r="586" spans="1:18" ht="22.5">
      <c r="A586" s="241">
        <v>896</v>
      </c>
      <c r="B586" s="255">
        <v>21</v>
      </c>
      <c r="C586" s="256" t="s">
        <v>3026</v>
      </c>
      <c r="D586" s="256"/>
      <c r="E586" s="257" t="s">
        <v>3020</v>
      </c>
      <c r="F586" s="258" t="s">
        <v>3027</v>
      </c>
      <c r="G586" s="259" t="str">
        <f t="shared" si="69"/>
        <v>фото</v>
      </c>
      <c r="H586" s="137">
        <f t="shared" si="70"/>
      </c>
      <c r="I586" s="260" t="s">
        <v>3028</v>
      </c>
      <c r="J586" s="137" t="s">
        <v>3023</v>
      </c>
      <c r="K586" s="318" t="s">
        <v>3024</v>
      </c>
      <c r="L586" s="262">
        <v>15</v>
      </c>
      <c r="M586" s="263">
        <v>106.6</v>
      </c>
      <c r="N586" s="264"/>
      <c r="O586" s="265">
        <f t="shared" si="71"/>
        <v>0</v>
      </c>
      <c r="P586" s="266" t="s">
        <v>3029</v>
      </c>
      <c r="Q586" s="137"/>
      <c r="R586" s="267">
        <v>7.1066666666666665</v>
      </c>
    </row>
    <row r="587" spans="1:18" ht="22.5">
      <c r="A587" s="241">
        <v>897</v>
      </c>
      <c r="B587" s="255">
        <v>1015</v>
      </c>
      <c r="C587" s="256" t="s">
        <v>3030</v>
      </c>
      <c r="D587" s="256"/>
      <c r="E587" s="257" t="s">
        <v>3020</v>
      </c>
      <c r="F587" s="258" t="s">
        <v>3031</v>
      </c>
      <c r="G587" s="259" t="str">
        <f t="shared" si="69"/>
        <v>фото</v>
      </c>
      <c r="H587" s="137">
        <f t="shared" si="70"/>
      </c>
      <c r="I587" s="260" t="s">
        <v>3032</v>
      </c>
      <c r="J587" s="137" t="s">
        <v>3023</v>
      </c>
      <c r="K587" s="318" t="s">
        <v>3024</v>
      </c>
      <c r="L587" s="262">
        <v>15</v>
      </c>
      <c r="M587" s="263">
        <v>106.6</v>
      </c>
      <c r="N587" s="264"/>
      <c r="O587" s="265">
        <f t="shared" si="71"/>
        <v>0</v>
      </c>
      <c r="P587" s="266">
        <v>4607109970805</v>
      </c>
      <c r="Q587" s="137"/>
      <c r="R587" s="267">
        <v>7.1066666666666665</v>
      </c>
    </row>
    <row r="588" spans="1:18" ht="22.5">
      <c r="A588" s="241">
        <v>905</v>
      </c>
      <c r="B588" s="255">
        <v>2608</v>
      </c>
      <c r="C588" s="256" t="s">
        <v>3033</v>
      </c>
      <c r="D588" s="256"/>
      <c r="E588" s="257" t="s">
        <v>3020</v>
      </c>
      <c r="F588" s="258" t="s">
        <v>3034</v>
      </c>
      <c r="G588" s="259" t="str">
        <f t="shared" si="69"/>
        <v>фото</v>
      </c>
      <c r="H588" s="137">
        <f t="shared" si="70"/>
      </c>
      <c r="I588" s="260" t="s">
        <v>1549</v>
      </c>
      <c r="J588" s="137" t="s">
        <v>3023</v>
      </c>
      <c r="K588" s="318" t="s">
        <v>3024</v>
      </c>
      <c r="L588" s="262">
        <v>15</v>
      </c>
      <c r="M588" s="263">
        <v>106.6</v>
      </c>
      <c r="N588" s="264"/>
      <c r="O588" s="265">
        <f t="shared" si="71"/>
        <v>0</v>
      </c>
      <c r="P588" s="266">
        <v>4607109970836</v>
      </c>
      <c r="Q588" s="137"/>
      <c r="R588" s="267">
        <v>7.1066666666666665</v>
      </c>
    </row>
    <row r="589" spans="1:18" ht="22.5">
      <c r="A589" s="241">
        <v>898</v>
      </c>
      <c r="B589" s="255">
        <v>2609</v>
      </c>
      <c r="C589" s="256" t="s">
        <v>3035</v>
      </c>
      <c r="D589" s="256"/>
      <c r="E589" s="257" t="s">
        <v>3020</v>
      </c>
      <c r="F589" s="258" t="s">
        <v>3036</v>
      </c>
      <c r="G589" s="259" t="str">
        <f t="shared" si="69"/>
        <v>фото</v>
      </c>
      <c r="H589" s="137">
        <f t="shared" si="70"/>
      </c>
      <c r="I589" s="260" t="s">
        <v>3037</v>
      </c>
      <c r="J589" s="137" t="s">
        <v>3023</v>
      </c>
      <c r="K589" s="318" t="s">
        <v>3024</v>
      </c>
      <c r="L589" s="262">
        <v>15</v>
      </c>
      <c r="M589" s="263">
        <v>106.6</v>
      </c>
      <c r="N589" s="264"/>
      <c r="O589" s="265">
        <f t="shared" si="71"/>
        <v>0</v>
      </c>
      <c r="P589" s="266">
        <v>4607109970812</v>
      </c>
      <c r="Q589" s="137"/>
      <c r="R589" s="267">
        <v>7.1066666666666665</v>
      </c>
    </row>
    <row r="590" spans="1:18" ht="22.5">
      <c r="A590" s="241">
        <v>899</v>
      </c>
      <c r="B590" s="255">
        <v>22</v>
      </c>
      <c r="C590" s="256" t="s">
        <v>3038</v>
      </c>
      <c r="D590" s="256"/>
      <c r="E590" s="257" t="s">
        <v>3020</v>
      </c>
      <c r="F590" s="258" t="s">
        <v>3039</v>
      </c>
      <c r="G590" s="259" t="str">
        <f t="shared" si="69"/>
        <v>фото</v>
      </c>
      <c r="H590" s="137">
        <f t="shared" si="70"/>
      </c>
      <c r="I590" s="260" t="s">
        <v>1589</v>
      </c>
      <c r="J590" s="137" t="s">
        <v>3023</v>
      </c>
      <c r="K590" s="318" t="s">
        <v>3024</v>
      </c>
      <c r="L590" s="262">
        <v>15</v>
      </c>
      <c r="M590" s="263">
        <v>129.2</v>
      </c>
      <c r="N590" s="264"/>
      <c r="O590" s="265">
        <f t="shared" si="71"/>
        <v>0</v>
      </c>
      <c r="P590" s="266" t="s">
        <v>3040</v>
      </c>
      <c r="Q590" s="137"/>
      <c r="R590" s="267">
        <v>8.613333333333333</v>
      </c>
    </row>
    <row r="591" spans="1:18" ht="22.5">
      <c r="A591" s="241">
        <v>900</v>
      </c>
      <c r="B591" s="255">
        <v>1306</v>
      </c>
      <c r="C591" s="256" t="s">
        <v>3041</v>
      </c>
      <c r="D591" s="256"/>
      <c r="E591" s="257" t="s">
        <v>3020</v>
      </c>
      <c r="F591" s="258" t="s">
        <v>3042</v>
      </c>
      <c r="G591" s="259" t="str">
        <f t="shared" si="69"/>
        <v>фото</v>
      </c>
      <c r="H591" s="137">
        <f t="shared" si="70"/>
      </c>
      <c r="I591" s="260" t="s">
        <v>3043</v>
      </c>
      <c r="J591" s="137" t="s">
        <v>3023</v>
      </c>
      <c r="K591" s="318" t="s">
        <v>3044</v>
      </c>
      <c r="L591" s="262">
        <v>15</v>
      </c>
      <c r="M591" s="263">
        <v>161.3</v>
      </c>
      <c r="N591" s="264"/>
      <c r="O591" s="265">
        <f t="shared" si="71"/>
        <v>0</v>
      </c>
      <c r="P591" s="266" t="s">
        <v>3045</v>
      </c>
      <c r="Q591" s="137" t="s">
        <v>1285</v>
      </c>
      <c r="R591" s="267">
        <v>10.753333333333334</v>
      </c>
    </row>
    <row r="592" spans="1:18" ht="22.5">
      <c r="A592" s="241">
        <v>901</v>
      </c>
      <c r="B592" s="255">
        <v>1018</v>
      </c>
      <c r="C592" s="256" t="s">
        <v>3046</v>
      </c>
      <c r="D592" s="256"/>
      <c r="E592" s="257" t="s">
        <v>3020</v>
      </c>
      <c r="F592" s="258" t="s">
        <v>3047</v>
      </c>
      <c r="G592" s="259" t="str">
        <f t="shared" si="69"/>
        <v>фото</v>
      </c>
      <c r="H592" s="137">
        <f t="shared" si="70"/>
      </c>
      <c r="I592" s="260" t="s">
        <v>3048</v>
      </c>
      <c r="J592" s="137" t="s">
        <v>3023</v>
      </c>
      <c r="K592" s="318" t="s">
        <v>3024</v>
      </c>
      <c r="L592" s="262">
        <v>15</v>
      </c>
      <c r="M592" s="263">
        <v>106.6</v>
      </c>
      <c r="N592" s="264"/>
      <c r="O592" s="265">
        <f t="shared" si="71"/>
        <v>0</v>
      </c>
      <c r="P592" s="266">
        <v>4607109970829</v>
      </c>
      <c r="Q592" s="137"/>
      <c r="R592" s="267">
        <v>7.1066666666666665</v>
      </c>
    </row>
    <row r="593" spans="1:18" ht="22.5">
      <c r="A593" s="241">
        <v>902</v>
      </c>
      <c r="B593" s="255">
        <v>2610</v>
      </c>
      <c r="C593" s="256" t="s">
        <v>3049</v>
      </c>
      <c r="D593" s="256"/>
      <c r="E593" s="257" t="s">
        <v>3020</v>
      </c>
      <c r="F593" s="258" t="s">
        <v>3050</v>
      </c>
      <c r="G593" s="259" t="str">
        <f t="shared" si="69"/>
        <v>фото</v>
      </c>
      <c r="H593" s="137">
        <f t="shared" si="70"/>
      </c>
      <c r="I593" s="260" t="s">
        <v>3051</v>
      </c>
      <c r="J593" s="137" t="s">
        <v>3023</v>
      </c>
      <c r="K593" s="318" t="s">
        <v>3024</v>
      </c>
      <c r="L593" s="262">
        <v>15</v>
      </c>
      <c r="M593" s="263">
        <v>106.6</v>
      </c>
      <c r="N593" s="264"/>
      <c r="O593" s="265">
        <f t="shared" si="71"/>
        <v>0</v>
      </c>
      <c r="P593" s="266">
        <v>4607109970843</v>
      </c>
      <c r="Q593" s="137"/>
      <c r="R593" s="267">
        <v>7.1066666666666665</v>
      </c>
    </row>
    <row r="594" spans="1:18" ht="22.5">
      <c r="A594" s="241">
        <v>903</v>
      </c>
      <c r="B594" s="255">
        <v>1421</v>
      </c>
      <c r="C594" s="256" t="s">
        <v>3052</v>
      </c>
      <c r="D594" s="256"/>
      <c r="E594" s="257" t="s">
        <v>3020</v>
      </c>
      <c r="F594" s="258" t="s">
        <v>3053</v>
      </c>
      <c r="G594" s="259" t="str">
        <f t="shared" si="69"/>
        <v>фото</v>
      </c>
      <c r="H594" s="137">
        <f t="shared" si="70"/>
      </c>
      <c r="I594" s="260" t="s">
        <v>3054</v>
      </c>
      <c r="J594" s="137" t="s">
        <v>3023</v>
      </c>
      <c r="K594" s="318" t="s">
        <v>3024</v>
      </c>
      <c r="L594" s="262">
        <v>15</v>
      </c>
      <c r="M594" s="263">
        <v>106.6</v>
      </c>
      <c r="N594" s="264"/>
      <c r="O594" s="265">
        <f t="shared" si="71"/>
        <v>0</v>
      </c>
      <c r="P594" s="266">
        <v>4607109972052</v>
      </c>
      <c r="Q594" s="137" t="s">
        <v>111</v>
      </c>
      <c r="R594" s="267">
        <v>7.1066666666666665</v>
      </c>
    </row>
    <row r="595" spans="1:18" ht="25.5">
      <c r="A595" s="241">
        <v>895</v>
      </c>
      <c r="B595" s="255">
        <v>887</v>
      </c>
      <c r="C595" s="256" t="s">
        <v>3055</v>
      </c>
      <c r="D595" s="256"/>
      <c r="E595" s="257" t="s">
        <v>3020</v>
      </c>
      <c r="F595" s="258" t="s">
        <v>3056</v>
      </c>
      <c r="G595" s="259" t="str">
        <f t="shared" si="69"/>
        <v>фото</v>
      </c>
      <c r="H595" s="137">
        <f t="shared" si="70"/>
      </c>
      <c r="I595" s="260" t="s">
        <v>3057</v>
      </c>
      <c r="J595" s="137" t="s">
        <v>3023</v>
      </c>
      <c r="K595" s="318" t="s">
        <v>3024</v>
      </c>
      <c r="L595" s="262">
        <v>15</v>
      </c>
      <c r="M595" s="263">
        <v>106.6</v>
      </c>
      <c r="N595" s="264"/>
      <c r="O595" s="265">
        <f t="shared" si="71"/>
        <v>0</v>
      </c>
      <c r="P595" s="266">
        <v>4607109970799</v>
      </c>
      <c r="Q595" s="137"/>
      <c r="R595" s="267">
        <v>7.1066666666666665</v>
      </c>
    </row>
    <row r="596" spans="1:18" ht="12.75">
      <c r="A596" s="241">
        <v>906</v>
      </c>
      <c r="B596" s="248"/>
      <c r="C596" s="248"/>
      <c r="D596" s="248"/>
      <c r="E596" s="249" t="s">
        <v>3058</v>
      </c>
      <c r="F596" s="308"/>
      <c r="G596" s="251"/>
      <c r="H596" s="251"/>
      <c r="I596" s="315"/>
      <c r="J596" s="251"/>
      <c r="K596" s="340"/>
      <c r="L596" s="316"/>
      <c r="M596" s="316"/>
      <c r="N596" s="316"/>
      <c r="O596" s="316"/>
      <c r="P596" s="316"/>
      <c r="Q596" s="316"/>
      <c r="R596" s="316"/>
    </row>
    <row r="597" spans="1:18" ht="22.5">
      <c r="A597" s="241">
        <v>908</v>
      </c>
      <c r="B597" s="255">
        <v>6861</v>
      </c>
      <c r="C597" s="256" t="s">
        <v>3059</v>
      </c>
      <c r="D597" s="256"/>
      <c r="E597" s="257" t="s">
        <v>3020</v>
      </c>
      <c r="F597" s="258" t="s">
        <v>3060</v>
      </c>
      <c r="G597" s="259" t="str">
        <f aca="true" t="shared" si="72" ref="G597:G606">HYPERLINK("http://www.gardenbulbs.ru/images/summer_CL/Misc/"&amp;C597&amp;".jpg","фото")</f>
        <v>фото</v>
      </c>
      <c r="H597" s="137">
        <f aca="true" t="shared" si="73" ref="H597:H606">IF(D597&gt;0,HYPERLINK("http://www.gardenbulbs.ru/images/summer_CL/Misc/"&amp;D597&amp;".jpg","фото2"),"")</f>
      </c>
      <c r="I597" s="260" t="s">
        <v>3061</v>
      </c>
      <c r="J597" s="137" t="s">
        <v>3023</v>
      </c>
      <c r="K597" s="318" t="s">
        <v>3062</v>
      </c>
      <c r="L597" s="262">
        <v>15</v>
      </c>
      <c r="M597" s="263">
        <v>66.9</v>
      </c>
      <c r="N597" s="264"/>
      <c r="O597" s="265">
        <f aca="true" t="shared" si="74" ref="O597:O606">IF(ISERROR(M597*N597),0,M597*N597)</f>
        <v>0</v>
      </c>
      <c r="P597" s="266">
        <v>4607109943779</v>
      </c>
      <c r="Q597" s="137" t="s">
        <v>111</v>
      </c>
      <c r="R597" s="267">
        <v>4.46</v>
      </c>
    </row>
    <row r="598" spans="1:18" ht="22.5">
      <c r="A598" s="241">
        <v>909</v>
      </c>
      <c r="B598" s="255">
        <v>7631</v>
      </c>
      <c r="C598" s="256" t="s">
        <v>3063</v>
      </c>
      <c r="D598" s="256"/>
      <c r="E598" s="257" t="s">
        <v>3020</v>
      </c>
      <c r="F598" s="258" t="s">
        <v>3064</v>
      </c>
      <c r="G598" s="259" t="str">
        <f t="shared" si="72"/>
        <v>фото</v>
      </c>
      <c r="H598" s="137">
        <f t="shared" si="73"/>
      </c>
      <c r="I598" s="260" t="s">
        <v>3065</v>
      </c>
      <c r="J598" s="137" t="s">
        <v>3023</v>
      </c>
      <c r="K598" s="318" t="s">
        <v>3062</v>
      </c>
      <c r="L598" s="262">
        <v>15</v>
      </c>
      <c r="M598" s="263">
        <v>72.6</v>
      </c>
      <c r="N598" s="264"/>
      <c r="O598" s="265">
        <f t="shared" si="74"/>
        <v>0</v>
      </c>
      <c r="P598" s="266">
        <v>4607109938614</v>
      </c>
      <c r="Q598" s="137" t="s">
        <v>80</v>
      </c>
      <c r="R598" s="267">
        <v>4.84</v>
      </c>
    </row>
    <row r="599" spans="1:18" ht="25.5">
      <c r="A599" s="241">
        <v>911</v>
      </c>
      <c r="B599" s="255">
        <v>6863</v>
      </c>
      <c r="C599" s="256" t="s">
        <v>3066</v>
      </c>
      <c r="D599" s="256"/>
      <c r="E599" s="257" t="s">
        <v>3020</v>
      </c>
      <c r="F599" s="258" t="s">
        <v>3067</v>
      </c>
      <c r="G599" s="259" t="str">
        <f t="shared" si="72"/>
        <v>фото</v>
      </c>
      <c r="H599" s="137">
        <f t="shared" si="73"/>
      </c>
      <c r="I599" s="260" t="s">
        <v>3068</v>
      </c>
      <c r="J599" s="137" t="s">
        <v>3023</v>
      </c>
      <c r="K599" s="318" t="s">
        <v>3062</v>
      </c>
      <c r="L599" s="262">
        <v>15</v>
      </c>
      <c r="M599" s="263">
        <v>97.1</v>
      </c>
      <c r="N599" s="264"/>
      <c r="O599" s="265">
        <f t="shared" si="74"/>
        <v>0</v>
      </c>
      <c r="P599" s="266">
        <v>4607109943793</v>
      </c>
      <c r="Q599" s="137" t="s">
        <v>111</v>
      </c>
      <c r="R599" s="267">
        <v>6.473333333333333</v>
      </c>
    </row>
    <row r="600" spans="1:18" ht="25.5">
      <c r="A600" s="241">
        <v>912</v>
      </c>
      <c r="B600" s="255">
        <v>6862</v>
      </c>
      <c r="C600" s="256" t="s">
        <v>3069</v>
      </c>
      <c r="D600" s="256"/>
      <c r="E600" s="257" t="s">
        <v>3020</v>
      </c>
      <c r="F600" s="258" t="s">
        <v>3070</v>
      </c>
      <c r="G600" s="259" t="str">
        <f t="shared" si="72"/>
        <v>фото</v>
      </c>
      <c r="H600" s="137">
        <f t="shared" si="73"/>
      </c>
      <c r="I600" s="260" t="s">
        <v>3071</v>
      </c>
      <c r="J600" s="137" t="s">
        <v>3023</v>
      </c>
      <c r="K600" s="318" t="s">
        <v>3072</v>
      </c>
      <c r="L600" s="262">
        <v>15</v>
      </c>
      <c r="M600" s="263">
        <v>70.7</v>
      </c>
      <c r="N600" s="264"/>
      <c r="O600" s="265">
        <f t="shared" si="74"/>
        <v>0</v>
      </c>
      <c r="P600" s="266">
        <v>4607109943786</v>
      </c>
      <c r="Q600" s="137" t="s">
        <v>111</v>
      </c>
      <c r="R600" s="267">
        <v>4.713333333333334</v>
      </c>
    </row>
    <row r="601" spans="1:18" ht="25.5">
      <c r="A601" s="241">
        <v>913</v>
      </c>
      <c r="B601" s="255">
        <v>6864</v>
      </c>
      <c r="C601" s="256" t="s">
        <v>3073</v>
      </c>
      <c r="D601" s="256"/>
      <c r="E601" s="257" t="s">
        <v>3020</v>
      </c>
      <c r="F601" s="258" t="s">
        <v>3074</v>
      </c>
      <c r="G601" s="259" t="str">
        <f t="shared" si="72"/>
        <v>фото</v>
      </c>
      <c r="H601" s="137">
        <f t="shared" si="73"/>
      </c>
      <c r="I601" s="260" t="s">
        <v>3075</v>
      </c>
      <c r="J601" s="137" t="s">
        <v>3023</v>
      </c>
      <c r="K601" s="318" t="s">
        <v>3062</v>
      </c>
      <c r="L601" s="262">
        <v>15</v>
      </c>
      <c r="M601" s="263">
        <v>148.1</v>
      </c>
      <c r="N601" s="264"/>
      <c r="O601" s="265">
        <f t="shared" si="74"/>
        <v>0</v>
      </c>
      <c r="P601" s="266">
        <v>4607109943809</v>
      </c>
      <c r="Q601" s="137" t="s">
        <v>111</v>
      </c>
      <c r="R601" s="267">
        <v>9.873333333333333</v>
      </c>
    </row>
    <row r="602" spans="1:18" ht="25.5">
      <c r="A602" s="241">
        <v>915</v>
      </c>
      <c r="B602" s="255">
        <v>6865</v>
      </c>
      <c r="C602" s="256" t="s">
        <v>3076</v>
      </c>
      <c r="D602" s="256"/>
      <c r="E602" s="257" t="s">
        <v>3020</v>
      </c>
      <c r="F602" s="258" t="s">
        <v>3077</v>
      </c>
      <c r="G602" s="259" t="str">
        <f t="shared" si="72"/>
        <v>фото</v>
      </c>
      <c r="H602" s="137">
        <f t="shared" si="73"/>
      </c>
      <c r="I602" s="260" t="s">
        <v>3078</v>
      </c>
      <c r="J602" s="137" t="s">
        <v>3023</v>
      </c>
      <c r="K602" s="318" t="s">
        <v>3062</v>
      </c>
      <c r="L602" s="262">
        <v>15</v>
      </c>
      <c r="M602" s="263">
        <v>83.9</v>
      </c>
      <c r="N602" s="264"/>
      <c r="O602" s="265">
        <f t="shared" si="74"/>
        <v>0</v>
      </c>
      <c r="P602" s="266">
        <v>4607109943816</v>
      </c>
      <c r="Q602" s="137" t="s">
        <v>111</v>
      </c>
      <c r="R602" s="267">
        <v>5.593333333333334</v>
      </c>
    </row>
    <row r="603" spans="1:18" ht="22.5">
      <c r="A603" s="241">
        <v>916</v>
      </c>
      <c r="B603" s="255">
        <v>7634</v>
      </c>
      <c r="C603" s="256" t="s">
        <v>3079</v>
      </c>
      <c r="D603" s="256"/>
      <c r="E603" s="257" t="s">
        <v>3020</v>
      </c>
      <c r="F603" s="258" t="s">
        <v>3080</v>
      </c>
      <c r="G603" s="259" t="str">
        <f t="shared" si="72"/>
        <v>фото</v>
      </c>
      <c r="H603" s="137">
        <f t="shared" si="73"/>
      </c>
      <c r="I603" s="260" t="s">
        <v>2176</v>
      </c>
      <c r="J603" s="137" t="s">
        <v>3023</v>
      </c>
      <c r="K603" s="318" t="s">
        <v>3062</v>
      </c>
      <c r="L603" s="262">
        <v>15</v>
      </c>
      <c r="M603" s="263">
        <v>63.1</v>
      </c>
      <c r="N603" s="264"/>
      <c r="O603" s="265">
        <f t="shared" si="74"/>
        <v>0</v>
      </c>
      <c r="P603" s="266">
        <v>4607109938584</v>
      </c>
      <c r="Q603" s="137" t="s">
        <v>80</v>
      </c>
      <c r="R603" s="267">
        <v>4.206666666666667</v>
      </c>
    </row>
    <row r="604" spans="1:18" ht="38.25">
      <c r="A604" s="241">
        <v>917</v>
      </c>
      <c r="B604" s="255">
        <v>7635</v>
      </c>
      <c r="C604" s="256" t="s">
        <v>3081</v>
      </c>
      <c r="D604" s="256"/>
      <c r="E604" s="257" t="s">
        <v>3020</v>
      </c>
      <c r="F604" s="258" t="s">
        <v>3082</v>
      </c>
      <c r="G604" s="259" t="str">
        <f t="shared" si="72"/>
        <v>фото</v>
      </c>
      <c r="H604" s="137">
        <f t="shared" si="73"/>
      </c>
      <c r="I604" s="260" t="s">
        <v>3083</v>
      </c>
      <c r="J604" s="137" t="s">
        <v>3023</v>
      </c>
      <c r="K604" s="318" t="s">
        <v>3062</v>
      </c>
      <c r="L604" s="262">
        <v>15</v>
      </c>
      <c r="M604" s="263">
        <v>48</v>
      </c>
      <c r="N604" s="264"/>
      <c r="O604" s="265">
        <f t="shared" si="74"/>
        <v>0</v>
      </c>
      <c r="P604" s="266">
        <v>4607109938577</v>
      </c>
      <c r="Q604" s="137" t="s">
        <v>80</v>
      </c>
      <c r="R604" s="267">
        <v>3.2</v>
      </c>
    </row>
    <row r="605" spans="1:18" ht="25.5">
      <c r="A605" s="241">
        <v>918</v>
      </c>
      <c r="B605" s="255">
        <v>6866</v>
      </c>
      <c r="C605" s="256" t="s">
        <v>3084</v>
      </c>
      <c r="D605" s="256"/>
      <c r="E605" s="257" t="s">
        <v>3020</v>
      </c>
      <c r="F605" s="258" t="s">
        <v>3085</v>
      </c>
      <c r="G605" s="259" t="str">
        <f t="shared" si="72"/>
        <v>фото</v>
      </c>
      <c r="H605" s="137">
        <f t="shared" si="73"/>
      </c>
      <c r="I605" s="260" t="s">
        <v>3086</v>
      </c>
      <c r="J605" s="137" t="s">
        <v>3023</v>
      </c>
      <c r="K605" s="318" t="s">
        <v>3062</v>
      </c>
      <c r="L605" s="262">
        <v>15</v>
      </c>
      <c r="M605" s="263">
        <v>63.1</v>
      </c>
      <c r="N605" s="264"/>
      <c r="O605" s="265">
        <f t="shared" si="74"/>
        <v>0</v>
      </c>
      <c r="P605" s="266">
        <v>4607109943823</v>
      </c>
      <c r="Q605" s="137" t="s">
        <v>111</v>
      </c>
      <c r="R605" s="267">
        <v>4.206666666666667</v>
      </c>
    </row>
    <row r="606" spans="1:18" ht="25.5">
      <c r="A606" s="241">
        <v>919</v>
      </c>
      <c r="B606" s="255">
        <v>6867</v>
      </c>
      <c r="C606" s="256" t="s">
        <v>3087</v>
      </c>
      <c r="D606" s="256"/>
      <c r="E606" s="257" t="s">
        <v>3020</v>
      </c>
      <c r="F606" s="258" t="s">
        <v>3088</v>
      </c>
      <c r="G606" s="259" t="str">
        <f t="shared" si="72"/>
        <v>фото</v>
      </c>
      <c r="H606" s="137">
        <f t="shared" si="73"/>
      </c>
      <c r="I606" s="260" t="s">
        <v>3089</v>
      </c>
      <c r="J606" s="137" t="s">
        <v>3023</v>
      </c>
      <c r="K606" s="318" t="s">
        <v>2389</v>
      </c>
      <c r="L606" s="262">
        <v>15</v>
      </c>
      <c r="M606" s="263">
        <v>70.7</v>
      </c>
      <c r="N606" s="264"/>
      <c r="O606" s="265">
        <f t="shared" si="74"/>
        <v>0</v>
      </c>
      <c r="P606" s="266">
        <v>4607109943830</v>
      </c>
      <c r="Q606" s="137" t="s">
        <v>111</v>
      </c>
      <c r="R606" s="267">
        <v>4.713333333333334</v>
      </c>
    </row>
    <row r="607" spans="1:18" ht="12.75">
      <c r="A607" s="241">
        <v>920</v>
      </c>
      <c r="B607" s="248"/>
      <c r="C607" s="248"/>
      <c r="D607" s="248"/>
      <c r="E607" s="249" t="s">
        <v>3090</v>
      </c>
      <c r="F607" s="308"/>
      <c r="G607" s="251"/>
      <c r="H607" s="251"/>
      <c r="I607" s="315"/>
      <c r="J607" s="251"/>
      <c r="K607" s="340"/>
      <c r="L607" s="316"/>
      <c r="M607" s="316"/>
      <c r="N607" s="316"/>
      <c r="O607" s="316"/>
      <c r="P607" s="316"/>
      <c r="Q607" s="316"/>
      <c r="R607" s="316"/>
    </row>
    <row r="608" spans="1:18" ht="25.5">
      <c r="A608" s="241">
        <v>921</v>
      </c>
      <c r="B608" s="255">
        <v>1016</v>
      </c>
      <c r="C608" s="256" t="s">
        <v>3091</v>
      </c>
      <c r="D608" s="256"/>
      <c r="E608" s="257" t="s">
        <v>3020</v>
      </c>
      <c r="F608" s="258" t="s">
        <v>3092</v>
      </c>
      <c r="G608" s="259" t="str">
        <f>HYPERLINK("http://www.gardenbulbs.ru/images/summer_CL/Misc/"&amp;C608&amp;".jpg","фото")</f>
        <v>фото</v>
      </c>
      <c r="H608" s="137">
        <f>IF(D608&gt;0,HYPERLINK("http://www.gardenbulbs.ru/images/summer_CL/Misc/"&amp;D608&amp;".jpg","фото2"),"")</f>
      </c>
      <c r="I608" s="260" t="s">
        <v>3093</v>
      </c>
      <c r="J608" s="137" t="s">
        <v>3023</v>
      </c>
      <c r="K608" s="318" t="s">
        <v>3024</v>
      </c>
      <c r="L608" s="262">
        <v>15</v>
      </c>
      <c r="M608" s="263">
        <v>148.1</v>
      </c>
      <c r="N608" s="264"/>
      <c r="O608" s="265">
        <f>IF(ISERROR(M608*N608),0,M608*N608)</f>
        <v>0</v>
      </c>
      <c r="P608" s="266">
        <v>4607109970782</v>
      </c>
      <c r="Q608" s="137"/>
      <c r="R608" s="267">
        <v>9.873333333333333</v>
      </c>
    </row>
    <row r="609" spans="1:18" ht="25.5">
      <c r="A609" s="241">
        <v>922</v>
      </c>
      <c r="B609" s="255">
        <v>6868</v>
      </c>
      <c r="C609" s="256" t="s">
        <v>3094</v>
      </c>
      <c r="D609" s="256"/>
      <c r="E609" s="257" t="s">
        <v>3020</v>
      </c>
      <c r="F609" s="258" t="s">
        <v>3095</v>
      </c>
      <c r="G609" s="259" t="str">
        <f>HYPERLINK("http://www.gardenbulbs.ru/images/summer_CL/Misc/"&amp;C609&amp;".jpg","фото")</f>
        <v>фото</v>
      </c>
      <c r="H609" s="137">
        <f>IF(D609&gt;0,HYPERLINK("http://www.gardenbulbs.ru/images/summer_CL/Misc/"&amp;D609&amp;".jpg","фото2"),"")</f>
      </c>
      <c r="I609" s="260" t="s">
        <v>3096</v>
      </c>
      <c r="J609" s="137" t="s">
        <v>3023</v>
      </c>
      <c r="K609" s="318" t="s">
        <v>3062</v>
      </c>
      <c r="L609" s="262">
        <v>15</v>
      </c>
      <c r="M609" s="263">
        <v>85.8</v>
      </c>
      <c r="N609" s="264"/>
      <c r="O609" s="265">
        <f>IF(ISERROR(M609*N609),0,M609*N609)</f>
        <v>0</v>
      </c>
      <c r="P609" s="266">
        <v>4607109943847</v>
      </c>
      <c r="Q609" s="137" t="s">
        <v>111</v>
      </c>
      <c r="R609" s="267">
        <v>5.72</v>
      </c>
    </row>
    <row r="610" spans="1:18" ht="12.75">
      <c r="A610" s="241">
        <v>923</v>
      </c>
      <c r="B610" s="248"/>
      <c r="C610" s="248"/>
      <c r="D610" s="248"/>
      <c r="E610" s="249" t="s">
        <v>3097</v>
      </c>
      <c r="F610" s="308"/>
      <c r="G610" s="251"/>
      <c r="H610" s="251"/>
      <c r="I610" s="315"/>
      <c r="J610" s="251"/>
      <c r="K610" s="340"/>
      <c r="L610" s="316"/>
      <c r="M610" s="316"/>
      <c r="N610" s="316"/>
      <c r="O610" s="316"/>
      <c r="P610" s="316"/>
      <c r="Q610" s="316"/>
      <c r="R610" s="316"/>
    </row>
    <row r="611" spans="1:18" ht="25.5">
      <c r="A611" s="241">
        <v>924</v>
      </c>
      <c r="B611" s="255">
        <v>1014</v>
      </c>
      <c r="C611" s="256" t="s">
        <v>3098</v>
      </c>
      <c r="D611" s="256"/>
      <c r="E611" s="257" t="s">
        <v>3099</v>
      </c>
      <c r="F611" s="258" t="s">
        <v>3100</v>
      </c>
      <c r="G611" s="259" t="str">
        <f>HYPERLINK("http://www.gardenbulbs.ru/images/summer_CL/Misc/"&amp;C611&amp;".jpg","фото")</f>
        <v>фото</v>
      </c>
      <c r="H611" s="137">
        <f>IF(D611&gt;0,HYPERLINK("http://www.gardenbulbs.ru/images/summer_CL/Misc/"&amp;D611&amp;".jpg","фото2"),"")</f>
      </c>
      <c r="I611" s="260" t="s">
        <v>3101</v>
      </c>
      <c r="J611" s="137" t="s">
        <v>1484</v>
      </c>
      <c r="K611" s="318" t="s">
        <v>3102</v>
      </c>
      <c r="L611" s="262">
        <v>2</v>
      </c>
      <c r="M611" s="263">
        <v>341.3</v>
      </c>
      <c r="N611" s="264"/>
      <c r="O611" s="265">
        <f>IF(ISERROR(M611*N611),0,M611*N611)</f>
        <v>0</v>
      </c>
      <c r="P611" s="266">
        <v>4607109970751</v>
      </c>
      <c r="Q611" s="137"/>
      <c r="R611" s="267">
        <v>170.65</v>
      </c>
    </row>
    <row r="612" spans="1:18" ht="25.5">
      <c r="A612" s="241">
        <v>925</v>
      </c>
      <c r="B612" s="255">
        <v>2676</v>
      </c>
      <c r="C612" s="256" t="s">
        <v>3103</v>
      </c>
      <c r="D612" s="256"/>
      <c r="E612" s="257" t="s">
        <v>3099</v>
      </c>
      <c r="F612" s="258" t="s">
        <v>3104</v>
      </c>
      <c r="G612" s="259" t="str">
        <f>HYPERLINK("http://www.gardenbulbs.ru/images/summer_CL/Misc/"&amp;C612&amp;".jpg","фото")</f>
        <v>фото</v>
      </c>
      <c r="H612" s="137">
        <f>IF(D612&gt;0,HYPERLINK("http://www.gardenbulbs.ru/images/summer_CL/Misc/"&amp;D612&amp;".jpg","фото2"),"")</f>
      </c>
      <c r="I612" s="260" t="s">
        <v>3105</v>
      </c>
      <c r="J612" s="137" t="s">
        <v>3106</v>
      </c>
      <c r="K612" s="318" t="s">
        <v>3107</v>
      </c>
      <c r="L612" s="262">
        <v>3</v>
      </c>
      <c r="M612" s="263">
        <v>170.8</v>
      </c>
      <c r="N612" s="264"/>
      <c r="O612" s="265">
        <f>IF(ISERROR(M612*N612),0,M612*N612)</f>
        <v>0</v>
      </c>
      <c r="P612" s="266">
        <v>4607109970768</v>
      </c>
      <c r="Q612" s="137"/>
      <c r="R612" s="267">
        <v>56.93333333333334</v>
      </c>
    </row>
    <row r="613" spans="1:18" ht="25.5">
      <c r="A613" s="241">
        <v>926</v>
      </c>
      <c r="B613" s="255">
        <v>23</v>
      </c>
      <c r="C613" s="256" t="s">
        <v>3108</v>
      </c>
      <c r="D613" s="256"/>
      <c r="E613" s="257" t="s">
        <v>3099</v>
      </c>
      <c r="F613" s="258" t="s">
        <v>3109</v>
      </c>
      <c r="G613" s="259" t="str">
        <f>HYPERLINK("http://www.gardenbulbs.ru/images/summer_CL/Misc/"&amp;C613&amp;".jpg","фото")</f>
        <v>фото</v>
      </c>
      <c r="H613" s="137">
        <f>IF(D613&gt;0,HYPERLINK("http://www.gardenbulbs.ru/images/summer_CL/Misc/"&amp;D613&amp;".jpg","фото2"),"")</f>
      </c>
      <c r="I613" s="260" t="s">
        <v>3110</v>
      </c>
      <c r="J613" s="137" t="s">
        <v>3106</v>
      </c>
      <c r="K613" s="318" t="s">
        <v>3107</v>
      </c>
      <c r="L613" s="262">
        <v>3</v>
      </c>
      <c r="M613" s="263">
        <v>265.2</v>
      </c>
      <c r="N613" s="264"/>
      <c r="O613" s="265">
        <f>IF(ISERROR(M613*N613),0,M613*N613)</f>
        <v>0</v>
      </c>
      <c r="P613" s="266" t="s">
        <v>3111</v>
      </c>
      <c r="Q613" s="137"/>
      <c r="R613" s="267">
        <v>88.4</v>
      </c>
    </row>
    <row r="614" spans="1:18" ht="25.5">
      <c r="A614" s="241">
        <v>927</v>
      </c>
      <c r="B614" s="255">
        <v>2607</v>
      </c>
      <c r="C614" s="256" t="s">
        <v>3112</v>
      </c>
      <c r="D614" s="256"/>
      <c r="E614" s="257" t="s">
        <v>3099</v>
      </c>
      <c r="F614" s="258" t="s">
        <v>3113</v>
      </c>
      <c r="G614" s="259" t="str">
        <f>HYPERLINK("http://www.gardenbulbs.ru/images/summer_CL/Misc/"&amp;C614&amp;".jpg","фото")</f>
        <v>фото</v>
      </c>
      <c r="H614" s="137">
        <f>IF(D614&gt;0,HYPERLINK("http://www.gardenbulbs.ru/images/summer_CL/Misc/"&amp;D614&amp;".jpg","фото2"),"")</f>
      </c>
      <c r="I614" s="260" t="s">
        <v>3114</v>
      </c>
      <c r="J614" s="137" t="s">
        <v>2351</v>
      </c>
      <c r="K614" s="318" t="s">
        <v>299</v>
      </c>
      <c r="L614" s="262">
        <v>2</v>
      </c>
      <c r="M614" s="263">
        <v>214.2</v>
      </c>
      <c r="N614" s="264"/>
      <c r="O614" s="265">
        <f>IF(ISERROR(M614*N614),0,M614*N614)</f>
        <v>0</v>
      </c>
      <c r="P614" s="266">
        <v>4607109970775</v>
      </c>
      <c r="Q614" s="137"/>
      <c r="R614" s="267">
        <v>107.1</v>
      </c>
    </row>
    <row r="615" spans="1:18" ht="18.75">
      <c r="A615" s="241">
        <v>928</v>
      </c>
      <c r="B615" s="242" t="s">
        <v>3115</v>
      </c>
      <c r="C615" s="243"/>
      <c r="D615" s="243"/>
      <c r="E615" s="242"/>
      <c r="F615" s="331"/>
      <c r="G615" s="245"/>
      <c r="H615" s="245"/>
      <c r="I615" s="314"/>
      <c r="J615" s="245"/>
      <c r="K615" s="339"/>
      <c r="L615" s="339"/>
      <c r="M615" s="339"/>
      <c r="N615" s="339"/>
      <c r="O615" s="339"/>
      <c r="P615" s="339"/>
      <c r="Q615" s="339"/>
      <c r="R615" s="339"/>
    </row>
    <row r="616" spans="1:18" ht="12.75">
      <c r="A616" s="241">
        <v>929</v>
      </c>
      <c r="B616" s="248"/>
      <c r="C616" s="248"/>
      <c r="D616" s="248"/>
      <c r="E616" s="249" t="s">
        <v>3116</v>
      </c>
      <c r="F616" s="308"/>
      <c r="G616" s="251"/>
      <c r="H616" s="251"/>
      <c r="I616" s="315"/>
      <c r="J616" s="251"/>
      <c r="K616" s="340"/>
      <c r="L616" s="316"/>
      <c r="M616" s="316"/>
      <c r="N616" s="316"/>
      <c r="O616" s="316"/>
      <c r="P616" s="316"/>
      <c r="Q616" s="316"/>
      <c r="R616" s="316"/>
    </row>
    <row r="617" spans="1:18" ht="25.5">
      <c r="A617" s="241">
        <v>933</v>
      </c>
      <c r="B617" s="255">
        <v>977</v>
      </c>
      <c r="C617" s="256" t="s">
        <v>3117</v>
      </c>
      <c r="D617" s="256"/>
      <c r="E617" s="257" t="s">
        <v>3118</v>
      </c>
      <c r="F617" s="258" t="s">
        <v>3119</v>
      </c>
      <c r="G617" s="259" t="str">
        <f aca="true" t="shared" si="75" ref="G617:G632">HYPERLINK("http://www.gardenbulbs.ru/images/summer_CL/Misc/"&amp;C617&amp;".jpg","фото")</f>
        <v>фото</v>
      </c>
      <c r="H617" s="137">
        <f aca="true" t="shared" si="76" ref="H617:H632">IF(D617&gt;0,HYPERLINK("http://www.gardenbulbs.ru/images/summer_CL/Misc/"&amp;D617&amp;".jpg","фото2"),"")</f>
      </c>
      <c r="I617" s="260" t="s">
        <v>3120</v>
      </c>
      <c r="J617" s="137">
        <v>60</v>
      </c>
      <c r="K617" s="318" t="s">
        <v>2428</v>
      </c>
      <c r="L617" s="262">
        <v>10</v>
      </c>
      <c r="M617" s="263">
        <v>100.9</v>
      </c>
      <c r="N617" s="264"/>
      <c r="O617" s="265">
        <f aca="true" t="shared" si="77" ref="O617:O632">IF(ISERROR(M617*N617),0,M617*N617)</f>
        <v>0</v>
      </c>
      <c r="P617" s="266">
        <v>4607109970669</v>
      </c>
      <c r="Q617" s="137"/>
      <c r="R617" s="267">
        <v>10.09</v>
      </c>
    </row>
    <row r="618" spans="1:18" ht="38.25">
      <c r="A618" s="241">
        <v>931</v>
      </c>
      <c r="B618" s="255">
        <v>6877</v>
      </c>
      <c r="C618" s="256" t="s">
        <v>3121</v>
      </c>
      <c r="D618" s="256"/>
      <c r="E618" s="257" t="s">
        <v>3118</v>
      </c>
      <c r="F618" s="258" t="s">
        <v>3122</v>
      </c>
      <c r="G618" s="259" t="str">
        <f t="shared" si="75"/>
        <v>фото</v>
      </c>
      <c r="H618" s="137">
        <f t="shared" si="76"/>
      </c>
      <c r="I618" s="260" t="s">
        <v>3123</v>
      </c>
      <c r="J618" s="137" t="s">
        <v>3124</v>
      </c>
      <c r="K618" s="318" t="s">
        <v>2428</v>
      </c>
      <c r="L618" s="262">
        <v>10</v>
      </c>
      <c r="M618" s="263">
        <v>100.9</v>
      </c>
      <c r="N618" s="264"/>
      <c r="O618" s="265">
        <f t="shared" si="77"/>
        <v>0</v>
      </c>
      <c r="P618" s="266">
        <v>4607109943939</v>
      </c>
      <c r="Q618" s="137" t="s">
        <v>111</v>
      </c>
      <c r="R618" s="267">
        <v>10.09</v>
      </c>
    </row>
    <row r="619" spans="1:18" ht="38.25">
      <c r="A619" s="241">
        <v>934</v>
      </c>
      <c r="B619" s="255">
        <v>984</v>
      </c>
      <c r="C619" s="256" t="s">
        <v>3125</v>
      </c>
      <c r="D619" s="256"/>
      <c r="E619" s="257" t="s">
        <v>3118</v>
      </c>
      <c r="F619" s="258" t="s">
        <v>3126</v>
      </c>
      <c r="G619" s="259" t="str">
        <f t="shared" si="75"/>
        <v>фото</v>
      </c>
      <c r="H619" s="137">
        <f t="shared" si="76"/>
      </c>
      <c r="I619" s="260" t="s">
        <v>3127</v>
      </c>
      <c r="J619" s="137">
        <v>60</v>
      </c>
      <c r="K619" s="318" t="s">
        <v>2428</v>
      </c>
      <c r="L619" s="262">
        <v>10</v>
      </c>
      <c r="M619" s="263">
        <v>88.3</v>
      </c>
      <c r="N619" s="264"/>
      <c r="O619" s="265">
        <f t="shared" si="77"/>
        <v>0</v>
      </c>
      <c r="P619" s="266">
        <v>4607109970676</v>
      </c>
      <c r="Q619" s="137"/>
      <c r="R619" s="267">
        <v>8.83</v>
      </c>
    </row>
    <row r="620" spans="1:18" ht="25.5">
      <c r="A620" s="241">
        <v>932</v>
      </c>
      <c r="B620" s="255">
        <v>2602</v>
      </c>
      <c r="C620" s="256" t="s">
        <v>3128</v>
      </c>
      <c r="D620" s="256"/>
      <c r="E620" s="257" t="s">
        <v>3118</v>
      </c>
      <c r="F620" s="258" t="s">
        <v>3129</v>
      </c>
      <c r="G620" s="259" t="str">
        <f t="shared" si="75"/>
        <v>фото</v>
      </c>
      <c r="H620" s="137">
        <f t="shared" si="76"/>
      </c>
      <c r="I620" s="260" t="s">
        <v>3130</v>
      </c>
      <c r="J620" s="137">
        <v>60</v>
      </c>
      <c r="K620" s="318" t="s">
        <v>2428</v>
      </c>
      <c r="L620" s="262">
        <v>10</v>
      </c>
      <c r="M620" s="263">
        <v>88.3</v>
      </c>
      <c r="N620" s="264"/>
      <c r="O620" s="265">
        <f t="shared" si="77"/>
        <v>0</v>
      </c>
      <c r="P620" s="266">
        <v>4607109970652</v>
      </c>
      <c r="Q620" s="137"/>
      <c r="R620" s="267">
        <v>8.83</v>
      </c>
    </row>
    <row r="621" spans="1:18" ht="15.75">
      <c r="A621" s="241">
        <v>936</v>
      </c>
      <c r="B621" s="255">
        <v>6878</v>
      </c>
      <c r="C621" s="256" t="s">
        <v>3131</v>
      </c>
      <c r="D621" s="256"/>
      <c r="E621" s="257" t="s">
        <v>3118</v>
      </c>
      <c r="F621" s="258" t="s">
        <v>3132</v>
      </c>
      <c r="G621" s="259" t="str">
        <f t="shared" si="75"/>
        <v>фото</v>
      </c>
      <c r="H621" s="137">
        <f t="shared" si="76"/>
      </c>
      <c r="I621" s="260" t="s">
        <v>3133</v>
      </c>
      <c r="J621" s="137" t="s">
        <v>3124</v>
      </c>
      <c r="K621" s="318" t="s">
        <v>3134</v>
      </c>
      <c r="L621" s="262">
        <v>10</v>
      </c>
      <c r="M621" s="263">
        <v>100.9</v>
      </c>
      <c r="N621" s="264"/>
      <c r="O621" s="265">
        <f t="shared" si="77"/>
        <v>0</v>
      </c>
      <c r="P621" s="266">
        <v>4607109943946</v>
      </c>
      <c r="Q621" s="137" t="s">
        <v>111</v>
      </c>
      <c r="R621" s="267">
        <v>10.09</v>
      </c>
    </row>
    <row r="622" spans="1:18" ht="38.25">
      <c r="A622" s="241">
        <v>937</v>
      </c>
      <c r="B622" s="255">
        <v>2605</v>
      </c>
      <c r="C622" s="256" t="s">
        <v>3135</v>
      </c>
      <c r="D622" s="256"/>
      <c r="E622" s="257" t="s">
        <v>3118</v>
      </c>
      <c r="F622" s="258" t="s">
        <v>3136</v>
      </c>
      <c r="G622" s="259" t="str">
        <f t="shared" si="75"/>
        <v>фото</v>
      </c>
      <c r="H622" s="137">
        <f t="shared" si="76"/>
      </c>
      <c r="I622" s="260" t="s">
        <v>3137</v>
      </c>
      <c r="J622" s="137">
        <v>60</v>
      </c>
      <c r="K622" s="318" t="s">
        <v>2428</v>
      </c>
      <c r="L622" s="262">
        <v>10</v>
      </c>
      <c r="M622" s="263">
        <v>88.3</v>
      </c>
      <c r="N622" s="264"/>
      <c r="O622" s="265">
        <f t="shared" si="77"/>
        <v>0</v>
      </c>
      <c r="P622" s="266">
        <v>4607109970690</v>
      </c>
      <c r="Q622" s="137"/>
      <c r="R622" s="267">
        <v>8.83</v>
      </c>
    </row>
    <row r="623" spans="1:18" ht="25.5">
      <c r="A623" s="241">
        <v>938</v>
      </c>
      <c r="B623" s="255">
        <v>2604</v>
      </c>
      <c r="C623" s="256" t="s">
        <v>3138</v>
      </c>
      <c r="D623" s="256"/>
      <c r="E623" s="257" t="s">
        <v>3118</v>
      </c>
      <c r="F623" s="258" t="s">
        <v>3139</v>
      </c>
      <c r="G623" s="259" t="str">
        <f t="shared" si="75"/>
        <v>фото</v>
      </c>
      <c r="H623" s="137">
        <f t="shared" si="76"/>
      </c>
      <c r="I623" s="260" t="s">
        <v>3140</v>
      </c>
      <c r="J623" s="137">
        <v>60</v>
      </c>
      <c r="K623" s="318" t="s">
        <v>2428</v>
      </c>
      <c r="L623" s="262">
        <v>10</v>
      </c>
      <c r="M623" s="263">
        <v>88.3</v>
      </c>
      <c r="N623" s="264"/>
      <c r="O623" s="265">
        <f t="shared" si="77"/>
        <v>0</v>
      </c>
      <c r="P623" s="266">
        <v>4607109970706</v>
      </c>
      <c r="Q623" s="137"/>
      <c r="R623" s="267">
        <v>8.83</v>
      </c>
    </row>
    <row r="624" spans="1:18" ht="25.5">
      <c r="A624" s="241">
        <v>930</v>
      </c>
      <c r="B624" s="255">
        <v>2606</v>
      </c>
      <c r="C624" s="256" t="s">
        <v>3141</v>
      </c>
      <c r="D624" s="256"/>
      <c r="E624" s="257" t="s">
        <v>3118</v>
      </c>
      <c r="F624" s="258" t="s">
        <v>3142</v>
      </c>
      <c r="G624" s="259" t="str">
        <f t="shared" si="75"/>
        <v>фото</v>
      </c>
      <c r="H624" s="137">
        <f t="shared" si="76"/>
      </c>
      <c r="I624" s="260" t="s">
        <v>3143</v>
      </c>
      <c r="J624" s="137">
        <v>60</v>
      </c>
      <c r="K624" s="318" t="s">
        <v>2428</v>
      </c>
      <c r="L624" s="262">
        <v>10</v>
      </c>
      <c r="M624" s="263">
        <v>100.9</v>
      </c>
      <c r="N624" s="264"/>
      <c r="O624" s="265">
        <f t="shared" si="77"/>
        <v>0</v>
      </c>
      <c r="P624" s="266">
        <v>4607109970645</v>
      </c>
      <c r="Q624" s="137"/>
      <c r="R624" s="267">
        <v>10.09</v>
      </c>
    </row>
    <row r="625" spans="1:18" ht="15.75">
      <c r="A625" s="241">
        <v>939</v>
      </c>
      <c r="B625" s="255">
        <v>6879</v>
      </c>
      <c r="C625" s="256" t="s">
        <v>3144</v>
      </c>
      <c r="D625" s="256"/>
      <c r="E625" s="257" t="s">
        <v>3118</v>
      </c>
      <c r="F625" s="258" t="s">
        <v>3145</v>
      </c>
      <c r="G625" s="259" t="str">
        <f t="shared" si="75"/>
        <v>фото</v>
      </c>
      <c r="H625" s="137">
        <f t="shared" si="76"/>
      </c>
      <c r="I625" s="260" t="s">
        <v>3146</v>
      </c>
      <c r="J625" s="137" t="s">
        <v>3124</v>
      </c>
      <c r="K625" s="318" t="s">
        <v>2428</v>
      </c>
      <c r="L625" s="262">
        <v>10</v>
      </c>
      <c r="M625" s="263">
        <v>75.7</v>
      </c>
      <c r="N625" s="264"/>
      <c r="O625" s="265">
        <f t="shared" si="77"/>
        <v>0</v>
      </c>
      <c r="P625" s="266">
        <v>4607109943953</v>
      </c>
      <c r="Q625" s="137" t="s">
        <v>111</v>
      </c>
      <c r="R625" s="267">
        <v>7.57</v>
      </c>
    </row>
    <row r="626" spans="1:18" ht="15.75">
      <c r="A626" s="241">
        <v>940</v>
      </c>
      <c r="B626" s="255">
        <v>1980</v>
      </c>
      <c r="C626" s="256" t="s">
        <v>3147</v>
      </c>
      <c r="D626" s="256"/>
      <c r="E626" s="257" t="s">
        <v>3118</v>
      </c>
      <c r="F626" s="258" t="s">
        <v>3148</v>
      </c>
      <c r="G626" s="259" t="str">
        <f t="shared" si="75"/>
        <v>фото</v>
      </c>
      <c r="H626" s="137">
        <f t="shared" si="76"/>
      </c>
      <c r="I626" s="260" t="s">
        <v>3149</v>
      </c>
      <c r="J626" s="137">
        <v>60</v>
      </c>
      <c r="K626" s="318" t="s">
        <v>2428</v>
      </c>
      <c r="L626" s="262">
        <v>10</v>
      </c>
      <c r="M626" s="263">
        <v>61.9</v>
      </c>
      <c r="N626" s="264"/>
      <c r="O626" s="265">
        <f t="shared" si="77"/>
        <v>0</v>
      </c>
      <c r="P626" s="266" t="s">
        <v>3150</v>
      </c>
      <c r="Q626" s="137" t="s">
        <v>1285</v>
      </c>
      <c r="R626" s="267">
        <v>6.19</v>
      </c>
    </row>
    <row r="627" spans="1:18" ht="25.5">
      <c r="A627" s="241">
        <v>942</v>
      </c>
      <c r="B627" s="255">
        <v>972</v>
      </c>
      <c r="C627" s="256" t="s">
        <v>3151</v>
      </c>
      <c r="D627" s="256"/>
      <c r="E627" s="257" t="s">
        <v>3118</v>
      </c>
      <c r="F627" s="258" t="s">
        <v>3152</v>
      </c>
      <c r="G627" s="259" t="str">
        <f t="shared" si="75"/>
        <v>фото</v>
      </c>
      <c r="H627" s="137">
        <f t="shared" si="76"/>
      </c>
      <c r="I627" s="260" t="s">
        <v>3153</v>
      </c>
      <c r="J627" s="137">
        <v>60</v>
      </c>
      <c r="K627" s="318" t="s">
        <v>2428</v>
      </c>
      <c r="L627" s="262">
        <v>10</v>
      </c>
      <c r="M627" s="263">
        <v>88.3</v>
      </c>
      <c r="N627" s="264"/>
      <c r="O627" s="265">
        <f t="shared" si="77"/>
        <v>0</v>
      </c>
      <c r="P627" s="266">
        <v>4607109970713</v>
      </c>
      <c r="Q627" s="137"/>
      <c r="R627" s="267">
        <v>8.83</v>
      </c>
    </row>
    <row r="628" spans="1:18" ht="38.25">
      <c r="A628" s="241">
        <v>941</v>
      </c>
      <c r="B628" s="255">
        <v>1302</v>
      </c>
      <c r="C628" s="256" t="s">
        <v>3154</v>
      </c>
      <c r="D628" s="256"/>
      <c r="E628" s="257" t="s">
        <v>3118</v>
      </c>
      <c r="F628" s="258" t="s">
        <v>3155</v>
      </c>
      <c r="G628" s="259" t="str">
        <f t="shared" si="75"/>
        <v>фото</v>
      </c>
      <c r="H628" s="137">
        <f t="shared" si="76"/>
      </c>
      <c r="I628" s="260" t="s">
        <v>3156</v>
      </c>
      <c r="J628" s="137">
        <v>60</v>
      </c>
      <c r="K628" s="318" t="s">
        <v>2428</v>
      </c>
      <c r="L628" s="262">
        <v>10</v>
      </c>
      <c r="M628" s="263">
        <v>100.9</v>
      </c>
      <c r="N628" s="264"/>
      <c r="O628" s="265">
        <f t="shared" si="77"/>
        <v>0</v>
      </c>
      <c r="P628" s="266" t="s">
        <v>3157</v>
      </c>
      <c r="Q628" s="137" t="s">
        <v>1285</v>
      </c>
      <c r="R628" s="267">
        <v>10.09</v>
      </c>
    </row>
    <row r="629" spans="1:18" ht="38.25">
      <c r="A629" s="241">
        <v>944</v>
      </c>
      <c r="B629" s="255">
        <v>978</v>
      </c>
      <c r="C629" s="256" t="s">
        <v>3158</v>
      </c>
      <c r="D629" s="256"/>
      <c r="E629" s="257" t="s">
        <v>3118</v>
      </c>
      <c r="F629" s="258" t="s">
        <v>3159</v>
      </c>
      <c r="G629" s="259" t="str">
        <f t="shared" si="75"/>
        <v>фото</v>
      </c>
      <c r="H629" s="137">
        <f t="shared" si="76"/>
      </c>
      <c r="I629" s="260" t="s">
        <v>3160</v>
      </c>
      <c r="J629" s="137">
        <v>60</v>
      </c>
      <c r="K629" s="318" t="s">
        <v>2428</v>
      </c>
      <c r="L629" s="262">
        <v>10</v>
      </c>
      <c r="M629" s="263">
        <v>88.3</v>
      </c>
      <c r="N629" s="264"/>
      <c r="O629" s="265">
        <f t="shared" si="77"/>
        <v>0</v>
      </c>
      <c r="P629" s="266">
        <v>4607109970720</v>
      </c>
      <c r="Q629" s="137"/>
      <c r="R629" s="267">
        <v>8.83</v>
      </c>
    </row>
    <row r="630" spans="1:18" ht="38.25">
      <c r="A630" s="241">
        <v>945</v>
      </c>
      <c r="B630" s="255">
        <v>969</v>
      </c>
      <c r="C630" s="256" t="s">
        <v>3161</v>
      </c>
      <c r="D630" s="256"/>
      <c r="E630" s="257" t="s">
        <v>3118</v>
      </c>
      <c r="F630" s="258" t="s">
        <v>3162</v>
      </c>
      <c r="G630" s="259" t="str">
        <f t="shared" si="75"/>
        <v>фото</v>
      </c>
      <c r="H630" s="137">
        <f t="shared" si="76"/>
      </c>
      <c r="I630" s="260" t="s">
        <v>3163</v>
      </c>
      <c r="J630" s="137">
        <v>60</v>
      </c>
      <c r="K630" s="318" t="s">
        <v>2428</v>
      </c>
      <c r="L630" s="262">
        <v>10</v>
      </c>
      <c r="M630" s="263">
        <v>88.3</v>
      </c>
      <c r="N630" s="264"/>
      <c r="O630" s="265">
        <f t="shared" si="77"/>
        <v>0</v>
      </c>
      <c r="P630" s="266">
        <v>4607109970737</v>
      </c>
      <c r="Q630" s="137"/>
      <c r="R630" s="267">
        <v>8.83</v>
      </c>
    </row>
    <row r="631" spans="1:18" ht="25.5">
      <c r="A631" s="241">
        <v>946</v>
      </c>
      <c r="B631" s="255">
        <v>970</v>
      </c>
      <c r="C631" s="256" t="s">
        <v>3164</v>
      </c>
      <c r="D631" s="256"/>
      <c r="E631" s="257" t="s">
        <v>3118</v>
      </c>
      <c r="F631" s="258" t="s">
        <v>3165</v>
      </c>
      <c r="G631" s="259" t="str">
        <f t="shared" si="75"/>
        <v>фото</v>
      </c>
      <c r="H631" s="137">
        <f t="shared" si="76"/>
      </c>
      <c r="I631" s="260" t="s">
        <v>3166</v>
      </c>
      <c r="J631" s="137">
        <v>60</v>
      </c>
      <c r="K631" s="318" t="s">
        <v>2428</v>
      </c>
      <c r="L631" s="262">
        <v>10</v>
      </c>
      <c r="M631" s="263">
        <v>88.3</v>
      </c>
      <c r="N631" s="264"/>
      <c r="O631" s="265">
        <f t="shared" si="77"/>
        <v>0</v>
      </c>
      <c r="P631" s="266">
        <v>4607109970744</v>
      </c>
      <c r="Q631" s="137"/>
      <c r="R631" s="267">
        <v>8.83</v>
      </c>
    </row>
    <row r="632" spans="1:18" ht="25.5">
      <c r="A632" s="241">
        <v>943</v>
      </c>
      <c r="B632" s="255">
        <v>6880</v>
      </c>
      <c r="C632" s="256" t="s">
        <v>3167</v>
      </c>
      <c r="D632" s="256"/>
      <c r="E632" s="257" t="s">
        <v>3118</v>
      </c>
      <c r="F632" s="258" t="s">
        <v>3168</v>
      </c>
      <c r="G632" s="259" t="str">
        <f t="shared" si="75"/>
        <v>фото</v>
      </c>
      <c r="H632" s="137">
        <f t="shared" si="76"/>
      </c>
      <c r="I632" s="260" t="s">
        <v>3169</v>
      </c>
      <c r="J632" s="137" t="s">
        <v>3124</v>
      </c>
      <c r="K632" s="318" t="s">
        <v>3134</v>
      </c>
      <c r="L632" s="262">
        <v>10</v>
      </c>
      <c r="M632" s="263">
        <v>88.3</v>
      </c>
      <c r="N632" s="264"/>
      <c r="O632" s="265">
        <f t="shared" si="77"/>
        <v>0</v>
      </c>
      <c r="P632" s="266">
        <v>4607109943960</v>
      </c>
      <c r="Q632" s="137" t="s">
        <v>111</v>
      </c>
      <c r="R632" s="267">
        <v>8.83</v>
      </c>
    </row>
    <row r="633" spans="1:18" ht="12.75">
      <c r="A633" s="241">
        <v>947</v>
      </c>
      <c r="B633" s="248"/>
      <c r="C633" s="248"/>
      <c r="D633" s="248"/>
      <c r="E633" s="249" t="s">
        <v>3170</v>
      </c>
      <c r="F633" s="308"/>
      <c r="G633" s="251"/>
      <c r="H633" s="251"/>
      <c r="I633" s="315"/>
      <c r="J633" s="251"/>
      <c r="K633" s="340"/>
      <c r="L633" s="316"/>
      <c r="M633" s="316"/>
      <c r="N633" s="316"/>
      <c r="O633" s="316"/>
      <c r="P633" s="316"/>
      <c r="Q633" s="316"/>
      <c r="R633" s="316"/>
    </row>
    <row r="634" spans="1:18" ht="25.5">
      <c r="A634" s="241">
        <v>948</v>
      </c>
      <c r="B634" s="255">
        <v>902</v>
      </c>
      <c r="C634" s="256" t="s">
        <v>3171</v>
      </c>
      <c r="D634" s="256"/>
      <c r="E634" s="257" t="s">
        <v>3172</v>
      </c>
      <c r="F634" s="258" t="s">
        <v>3173</v>
      </c>
      <c r="G634" s="259" t="str">
        <f aca="true" t="shared" si="78" ref="G634:G641">HYPERLINK("http://www.gardenbulbs.ru/images/summer_CL/Misc/"&amp;C634&amp;".jpg","фото")</f>
        <v>фото</v>
      </c>
      <c r="H634" s="137">
        <f aca="true" t="shared" si="79" ref="H634:H641">IF(D634&gt;0,HYPERLINK("http://www.gardenbulbs.ru/images/summer_CL/Misc/"&amp;D634&amp;".jpg","фото2"),"")</f>
      </c>
      <c r="I634" s="260" t="s">
        <v>3174</v>
      </c>
      <c r="J634" s="137">
        <v>20</v>
      </c>
      <c r="K634" s="318" t="s">
        <v>2389</v>
      </c>
      <c r="L634" s="262">
        <v>10</v>
      </c>
      <c r="M634" s="263">
        <v>61.9</v>
      </c>
      <c r="N634" s="264"/>
      <c r="O634" s="265">
        <f aca="true" t="shared" si="80" ref="O634:O641">IF(ISERROR(M634*N634),0,M634*N634)</f>
        <v>0</v>
      </c>
      <c r="P634" s="266" t="s">
        <v>3175</v>
      </c>
      <c r="Q634" s="137"/>
      <c r="R634" s="267">
        <v>6.19</v>
      </c>
    </row>
    <row r="635" spans="1:18" ht="25.5">
      <c r="A635" s="241">
        <v>949</v>
      </c>
      <c r="B635" s="255">
        <v>1973</v>
      </c>
      <c r="C635" s="256" t="s">
        <v>3176</v>
      </c>
      <c r="D635" s="256"/>
      <c r="E635" s="257" t="s">
        <v>3172</v>
      </c>
      <c r="F635" s="258" t="s">
        <v>3177</v>
      </c>
      <c r="G635" s="259" t="str">
        <f t="shared" si="78"/>
        <v>фото</v>
      </c>
      <c r="H635" s="137">
        <f t="shared" si="79"/>
      </c>
      <c r="I635" s="260" t="s">
        <v>3178</v>
      </c>
      <c r="J635" s="137">
        <v>12</v>
      </c>
      <c r="K635" s="318" t="s">
        <v>2389</v>
      </c>
      <c r="L635" s="262">
        <v>10</v>
      </c>
      <c r="M635" s="263">
        <v>61.9</v>
      </c>
      <c r="N635" s="264"/>
      <c r="O635" s="265">
        <f t="shared" si="80"/>
        <v>0</v>
      </c>
      <c r="P635" s="266" t="s">
        <v>3179</v>
      </c>
      <c r="Q635" s="137"/>
      <c r="R635" s="267">
        <v>6.19</v>
      </c>
    </row>
    <row r="636" spans="1:18" ht="51">
      <c r="A636" s="241">
        <v>950</v>
      </c>
      <c r="B636" s="255">
        <v>2644</v>
      </c>
      <c r="C636" s="256" t="s">
        <v>3180</v>
      </c>
      <c r="D636" s="256"/>
      <c r="E636" s="257" t="s">
        <v>3172</v>
      </c>
      <c r="F636" s="258" t="s">
        <v>3181</v>
      </c>
      <c r="G636" s="259" t="str">
        <f t="shared" si="78"/>
        <v>фото</v>
      </c>
      <c r="H636" s="137">
        <f t="shared" si="79"/>
      </c>
      <c r="I636" s="260" t="s">
        <v>3182</v>
      </c>
      <c r="J636" s="137">
        <v>15</v>
      </c>
      <c r="K636" s="318" t="s">
        <v>2389</v>
      </c>
      <c r="L636" s="262">
        <v>10</v>
      </c>
      <c r="M636" s="263">
        <v>105.9</v>
      </c>
      <c r="N636" s="264"/>
      <c r="O636" s="265">
        <f t="shared" si="80"/>
        <v>0</v>
      </c>
      <c r="P636" s="266" t="s">
        <v>3183</v>
      </c>
      <c r="Q636" s="137" t="s">
        <v>1285</v>
      </c>
      <c r="R636" s="267">
        <v>10.59</v>
      </c>
    </row>
    <row r="637" spans="1:18" ht="38.25">
      <c r="A637" s="241">
        <v>951</v>
      </c>
      <c r="B637" s="255">
        <v>1782</v>
      </c>
      <c r="C637" s="256" t="s">
        <v>3184</v>
      </c>
      <c r="D637" s="256"/>
      <c r="E637" s="257" t="s">
        <v>3172</v>
      </c>
      <c r="F637" s="258" t="s">
        <v>3185</v>
      </c>
      <c r="G637" s="259" t="str">
        <f t="shared" si="78"/>
        <v>фото</v>
      </c>
      <c r="H637" s="137">
        <f t="shared" si="79"/>
      </c>
      <c r="I637" s="260" t="s">
        <v>3186</v>
      </c>
      <c r="J637" s="137">
        <v>12</v>
      </c>
      <c r="K637" s="318" t="s">
        <v>3000</v>
      </c>
      <c r="L637" s="262">
        <v>10</v>
      </c>
      <c r="M637" s="263">
        <v>163.8</v>
      </c>
      <c r="N637" s="264"/>
      <c r="O637" s="265">
        <f t="shared" si="80"/>
        <v>0</v>
      </c>
      <c r="P637" s="266" t="s">
        <v>3187</v>
      </c>
      <c r="Q637" s="137" t="s">
        <v>1285</v>
      </c>
      <c r="R637" s="267">
        <v>16.380000000000003</v>
      </c>
    </row>
    <row r="638" spans="1:18" ht="38.25">
      <c r="A638" s="241">
        <v>952</v>
      </c>
      <c r="B638" s="255">
        <v>1783</v>
      </c>
      <c r="C638" s="256" t="s">
        <v>3188</v>
      </c>
      <c r="D638" s="256"/>
      <c r="E638" s="257" t="s">
        <v>3172</v>
      </c>
      <c r="F638" s="258" t="s">
        <v>3189</v>
      </c>
      <c r="G638" s="259" t="str">
        <f t="shared" si="78"/>
        <v>фото</v>
      </c>
      <c r="H638" s="137">
        <f t="shared" si="79"/>
      </c>
      <c r="I638" s="260" t="s">
        <v>3190</v>
      </c>
      <c r="J638" s="137">
        <v>12</v>
      </c>
      <c r="K638" s="318" t="s">
        <v>2389</v>
      </c>
      <c r="L638" s="262">
        <v>10</v>
      </c>
      <c r="M638" s="263">
        <v>61.9</v>
      </c>
      <c r="N638" s="264"/>
      <c r="O638" s="265">
        <f t="shared" si="80"/>
        <v>0</v>
      </c>
      <c r="P638" s="266" t="s">
        <v>3191</v>
      </c>
      <c r="Q638" s="137"/>
      <c r="R638" s="267">
        <v>6.19</v>
      </c>
    </row>
    <row r="639" spans="1:18" ht="25.5">
      <c r="A639" s="241">
        <v>953</v>
      </c>
      <c r="B639" s="255">
        <v>2005</v>
      </c>
      <c r="C639" s="256" t="s">
        <v>3192</v>
      </c>
      <c r="D639" s="256"/>
      <c r="E639" s="257" t="s">
        <v>3172</v>
      </c>
      <c r="F639" s="258" t="s">
        <v>3193</v>
      </c>
      <c r="G639" s="259" t="str">
        <f t="shared" si="78"/>
        <v>фото</v>
      </c>
      <c r="H639" s="137">
        <f t="shared" si="79"/>
      </c>
      <c r="I639" s="260" t="s">
        <v>3194</v>
      </c>
      <c r="J639" s="137">
        <v>15</v>
      </c>
      <c r="K639" s="318" t="s">
        <v>2389</v>
      </c>
      <c r="L639" s="262">
        <v>10</v>
      </c>
      <c r="M639" s="263">
        <v>61.9</v>
      </c>
      <c r="N639" s="264"/>
      <c r="O639" s="265">
        <f t="shared" si="80"/>
        <v>0</v>
      </c>
      <c r="P639" s="266" t="s">
        <v>3195</v>
      </c>
      <c r="Q639" s="137"/>
      <c r="R639" s="267">
        <v>6.19</v>
      </c>
    </row>
    <row r="640" spans="1:18" ht="25.5">
      <c r="A640" s="241">
        <v>954</v>
      </c>
      <c r="B640" s="255">
        <v>6881</v>
      </c>
      <c r="C640" s="256" t="s">
        <v>3196</v>
      </c>
      <c r="D640" s="256"/>
      <c r="E640" s="257" t="s">
        <v>3172</v>
      </c>
      <c r="F640" s="258" t="s">
        <v>3197</v>
      </c>
      <c r="G640" s="259" t="str">
        <f t="shared" si="78"/>
        <v>фото</v>
      </c>
      <c r="H640" s="137">
        <f t="shared" si="79"/>
      </c>
      <c r="I640" s="260" t="s">
        <v>3198</v>
      </c>
      <c r="J640" s="137">
        <v>15</v>
      </c>
      <c r="K640" s="318" t="s">
        <v>2389</v>
      </c>
      <c r="L640" s="262">
        <v>10</v>
      </c>
      <c r="M640" s="263">
        <v>61.9</v>
      </c>
      <c r="N640" s="264"/>
      <c r="O640" s="265">
        <f t="shared" si="80"/>
        <v>0</v>
      </c>
      <c r="P640" s="266">
        <v>4607109943977</v>
      </c>
      <c r="Q640" s="137" t="s">
        <v>111</v>
      </c>
      <c r="R640" s="267">
        <v>6.19</v>
      </c>
    </row>
    <row r="641" spans="1:18" ht="51">
      <c r="A641" s="241">
        <v>955</v>
      </c>
      <c r="B641" s="255">
        <v>6882</v>
      </c>
      <c r="C641" s="256" t="s">
        <v>3199</v>
      </c>
      <c r="D641" s="256"/>
      <c r="E641" s="257" t="s">
        <v>3172</v>
      </c>
      <c r="F641" s="258" t="s">
        <v>3200</v>
      </c>
      <c r="G641" s="259" t="str">
        <f t="shared" si="78"/>
        <v>фото</v>
      </c>
      <c r="H641" s="137">
        <f t="shared" si="79"/>
      </c>
      <c r="I641" s="260" t="s">
        <v>3201</v>
      </c>
      <c r="J641" s="137">
        <v>15</v>
      </c>
      <c r="K641" s="318" t="s">
        <v>2389</v>
      </c>
      <c r="L641" s="262">
        <v>10</v>
      </c>
      <c r="M641" s="263">
        <v>161.3</v>
      </c>
      <c r="N641" s="264"/>
      <c r="O641" s="265">
        <f t="shared" si="80"/>
        <v>0</v>
      </c>
      <c r="P641" s="266">
        <v>4607109943984</v>
      </c>
      <c r="Q641" s="137" t="s">
        <v>111</v>
      </c>
      <c r="R641" s="267">
        <v>16.130000000000003</v>
      </c>
    </row>
    <row r="642" spans="1:18" ht="12.75">
      <c r="A642" s="241">
        <v>956</v>
      </c>
      <c r="B642" s="248"/>
      <c r="C642" s="248"/>
      <c r="D642" s="248"/>
      <c r="E642" s="249" t="s">
        <v>3202</v>
      </c>
      <c r="F642" s="308"/>
      <c r="G642" s="251"/>
      <c r="H642" s="251"/>
      <c r="I642" s="315"/>
      <c r="J642" s="251"/>
      <c r="K642" s="340"/>
      <c r="L642" s="316"/>
      <c r="M642" s="316"/>
      <c r="N642" s="316"/>
      <c r="O642" s="316"/>
      <c r="P642" s="316"/>
      <c r="Q642" s="316"/>
      <c r="R642" s="316"/>
    </row>
    <row r="643" spans="1:18" ht="38.25">
      <c r="A643" s="241">
        <v>957</v>
      </c>
      <c r="B643" s="255">
        <v>2052</v>
      </c>
      <c r="C643" s="256" t="s">
        <v>3203</v>
      </c>
      <c r="D643" s="256"/>
      <c r="E643" s="257" t="s">
        <v>3204</v>
      </c>
      <c r="F643" s="258" t="s">
        <v>3205</v>
      </c>
      <c r="G643" s="259" t="str">
        <f>HYPERLINK("http://www.gardenbulbs.ru/images/summer_CL/Misc/"&amp;C643&amp;".jpg","фото")</f>
        <v>фото</v>
      </c>
      <c r="H643" s="137">
        <f>IF(D643&gt;0,HYPERLINK("http://www.gardenbulbs.ru/images/summer_CL/Misc/"&amp;D643&amp;".jpg","фото2"),"")</f>
      </c>
      <c r="I643" s="260" t="s">
        <v>3206</v>
      </c>
      <c r="J643" s="137">
        <v>30</v>
      </c>
      <c r="K643" s="318" t="s">
        <v>3000</v>
      </c>
      <c r="L643" s="262">
        <v>10</v>
      </c>
      <c r="M643" s="263">
        <v>195.3</v>
      </c>
      <c r="N643" s="264"/>
      <c r="O643" s="265">
        <f>IF(ISERROR(M643*N643),0,M643*N643)</f>
        <v>0</v>
      </c>
      <c r="P643" s="266" t="s">
        <v>3207</v>
      </c>
      <c r="Q643" s="137" t="s">
        <v>1285</v>
      </c>
      <c r="R643" s="267">
        <v>19.53</v>
      </c>
    </row>
    <row r="644" spans="1:18" ht="15.75">
      <c r="A644" s="241">
        <v>958</v>
      </c>
      <c r="B644" s="255">
        <v>6875</v>
      </c>
      <c r="C644" s="256" t="s">
        <v>3208</v>
      </c>
      <c r="D644" s="256"/>
      <c r="E644" s="257" t="s">
        <v>3204</v>
      </c>
      <c r="F644" s="258" t="s">
        <v>3209</v>
      </c>
      <c r="G644" s="259" t="str">
        <f>HYPERLINK("http://www.gardenbulbs.ru/images/summer_CL/Misc/"&amp;C644&amp;".jpg","фото")</f>
        <v>фото</v>
      </c>
      <c r="H644" s="137">
        <f>IF(D644&gt;0,HYPERLINK("http://www.gardenbulbs.ru/images/summer_CL/Misc/"&amp;D644&amp;".jpg","фото2"),"")</f>
      </c>
      <c r="I644" s="260" t="s">
        <v>3210</v>
      </c>
      <c r="J644" s="137" t="s">
        <v>1369</v>
      </c>
      <c r="K644" s="318" t="s">
        <v>2389</v>
      </c>
      <c r="L644" s="262">
        <v>15</v>
      </c>
      <c r="M644" s="263">
        <v>112.2</v>
      </c>
      <c r="N644" s="264"/>
      <c r="O644" s="265">
        <f>IF(ISERROR(M644*N644),0,M644*N644)</f>
        <v>0</v>
      </c>
      <c r="P644" s="266">
        <v>4607109943915</v>
      </c>
      <c r="Q644" s="137" t="s">
        <v>111</v>
      </c>
      <c r="R644" s="267">
        <v>7.48</v>
      </c>
    </row>
    <row r="645" spans="1:18" ht="15.75">
      <c r="A645" s="241">
        <v>959</v>
      </c>
      <c r="B645" s="255">
        <v>6876</v>
      </c>
      <c r="C645" s="256" t="s">
        <v>3211</v>
      </c>
      <c r="D645" s="256"/>
      <c r="E645" s="257" t="s">
        <v>3204</v>
      </c>
      <c r="F645" s="258" t="s">
        <v>3212</v>
      </c>
      <c r="G645" s="259" t="str">
        <f>HYPERLINK("http://www.gardenbulbs.ru/images/summer_CL/Misc/"&amp;C645&amp;".jpg","фото")</f>
        <v>фото</v>
      </c>
      <c r="H645" s="137">
        <f>IF(D645&gt;0,HYPERLINK("http://www.gardenbulbs.ru/images/summer_CL/Misc/"&amp;D645&amp;".jpg","фото2"),"")</f>
      </c>
      <c r="I645" s="260" t="s">
        <v>3213</v>
      </c>
      <c r="J645" s="137" t="s">
        <v>1282</v>
      </c>
      <c r="K645" s="318" t="s">
        <v>3000</v>
      </c>
      <c r="L645" s="262">
        <v>2</v>
      </c>
      <c r="M645" s="263">
        <v>119.8</v>
      </c>
      <c r="N645" s="264"/>
      <c r="O645" s="265">
        <f>IF(ISERROR(M645*N645),0,M645*N645)</f>
        <v>0</v>
      </c>
      <c r="P645" s="266">
        <v>4607109943922</v>
      </c>
      <c r="Q645" s="137" t="s">
        <v>111</v>
      </c>
      <c r="R645" s="267">
        <v>59.9</v>
      </c>
    </row>
    <row r="646" spans="1:18" ht="18.75">
      <c r="A646" s="241">
        <v>961</v>
      </c>
      <c r="B646" s="341" t="s">
        <v>3214</v>
      </c>
      <c r="C646" s="342"/>
      <c r="D646" s="342"/>
      <c r="E646" s="341"/>
      <c r="F646" s="343"/>
      <c r="G646" s="344"/>
      <c r="H646" s="344"/>
      <c r="I646" s="345"/>
      <c r="J646" s="344"/>
      <c r="K646" s="346"/>
      <c r="L646" s="346"/>
      <c r="M646" s="346"/>
      <c r="N646" s="346"/>
      <c r="O646" s="346"/>
      <c r="P646" s="346"/>
      <c r="Q646" s="346"/>
      <c r="R646" s="346"/>
    </row>
    <row r="647" spans="1:18" ht="12.75">
      <c r="A647" s="241">
        <v>962</v>
      </c>
      <c r="B647" s="248"/>
      <c r="C647" s="248"/>
      <c r="D647" s="248"/>
      <c r="E647" s="249" t="s">
        <v>3214</v>
      </c>
      <c r="F647" s="308"/>
      <c r="G647" s="251"/>
      <c r="H647" s="251"/>
      <c r="I647" s="315"/>
      <c r="J647" s="251"/>
      <c r="K647" s="340"/>
      <c r="L647" s="316"/>
      <c r="M647" s="316"/>
      <c r="N647" s="316"/>
      <c r="O647" s="316"/>
      <c r="P647" s="316"/>
      <c r="Q647" s="316"/>
      <c r="R647" s="316"/>
    </row>
    <row r="648" spans="1:18" ht="25.5">
      <c r="A648" s="241">
        <v>963</v>
      </c>
      <c r="B648" s="255">
        <v>29</v>
      </c>
      <c r="C648" s="256" t="s">
        <v>3215</v>
      </c>
      <c r="D648" s="256"/>
      <c r="E648" s="257" t="s">
        <v>3216</v>
      </c>
      <c r="F648" s="258" t="s">
        <v>2034</v>
      </c>
      <c r="G648" s="259" t="str">
        <f aca="true" t="shared" si="81" ref="G648:G662">HYPERLINK("http://www.gardenbulbs.ru/images/summer_CL/Misc/"&amp;C648&amp;".jpg","фото")</f>
        <v>фото</v>
      </c>
      <c r="H648" s="137">
        <f aca="true" t="shared" si="82" ref="H648:H662">IF(D648&gt;0,HYPERLINK("http://www.gardenbulbs.ru/images/summer_CL/Misc/"&amp;D648&amp;".jpg","фото2"),"")</f>
      </c>
      <c r="I648" s="260" t="s">
        <v>3217</v>
      </c>
      <c r="J648" s="137">
        <v>30</v>
      </c>
      <c r="K648" s="318" t="s">
        <v>1527</v>
      </c>
      <c r="L648" s="262">
        <v>10</v>
      </c>
      <c r="M648" s="263">
        <v>68.2</v>
      </c>
      <c r="N648" s="264"/>
      <c r="O648" s="265">
        <f aca="true" t="shared" si="83" ref="O648:O662">IF(ISERROR(M648*N648),0,M648*N648)</f>
        <v>0</v>
      </c>
      <c r="P648" s="266" t="s">
        <v>3218</v>
      </c>
      <c r="Q648" s="137" t="s">
        <v>1285</v>
      </c>
      <c r="R648" s="267">
        <v>6.82</v>
      </c>
    </row>
    <row r="649" spans="1:18" ht="15.75">
      <c r="A649" s="241">
        <v>964</v>
      </c>
      <c r="B649" s="255">
        <v>2611</v>
      </c>
      <c r="C649" s="347" t="s">
        <v>3219</v>
      </c>
      <c r="D649" s="347"/>
      <c r="E649" s="348" t="s">
        <v>3216</v>
      </c>
      <c r="F649" s="258" t="s">
        <v>3220</v>
      </c>
      <c r="G649" s="259" t="str">
        <f t="shared" si="81"/>
        <v>фото</v>
      </c>
      <c r="H649" s="137">
        <f t="shared" si="82"/>
      </c>
      <c r="I649" s="349" t="s">
        <v>3221</v>
      </c>
      <c r="J649" s="350">
        <v>30</v>
      </c>
      <c r="K649" s="318" t="s">
        <v>3134</v>
      </c>
      <c r="L649" s="262">
        <v>10</v>
      </c>
      <c r="M649" s="263">
        <v>68.2</v>
      </c>
      <c r="N649" s="264"/>
      <c r="O649" s="265">
        <f t="shared" si="83"/>
        <v>0</v>
      </c>
      <c r="P649" s="266">
        <v>4607109970850</v>
      </c>
      <c r="Q649" s="137"/>
      <c r="R649" s="267">
        <v>6.82</v>
      </c>
    </row>
    <row r="650" spans="1:18" ht="15.75">
      <c r="A650" s="241">
        <v>965</v>
      </c>
      <c r="B650" s="255">
        <v>24</v>
      </c>
      <c r="C650" s="256" t="s">
        <v>3222</v>
      </c>
      <c r="D650" s="256"/>
      <c r="E650" s="257" t="s">
        <v>3216</v>
      </c>
      <c r="F650" s="258" t="s">
        <v>3223</v>
      </c>
      <c r="G650" s="259" t="str">
        <f t="shared" si="81"/>
        <v>фото</v>
      </c>
      <c r="H650" s="137">
        <f t="shared" si="82"/>
      </c>
      <c r="I650" s="260" t="s">
        <v>3224</v>
      </c>
      <c r="J650" s="137">
        <v>30</v>
      </c>
      <c r="K650" s="318" t="s">
        <v>3134</v>
      </c>
      <c r="L650" s="262">
        <v>10</v>
      </c>
      <c r="M650" s="263">
        <v>63.1</v>
      </c>
      <c r="N650" s="264"/>
      <c r="O650" s="265">
        <f t="shared" si="83"/>
        <v>0</v>
      </c>
      <c r="P650" s="266" t="s">
        <v>3225</v>
      </c>
      <c r="Q650" s="137"/>
      <c r="R650" s="267">
        <v>6.31</v>
      </c>
    </row>
    <row r="651" spans="1:18" ht="15.75">
      <c r="A651" s="241">
        <v>976</v>
      </c>
      <c r="B651" s="255">
        <v>2969</v>
      </c>
      <c r="C651" s="256" t="s">
        <v>3226</v>
      </c>
      <c r="D651" s="256"/>
      <c r="E651" s="257" t="s">
        <v>3216</v>
      </c>
      <c r="F651" s="258" t="s">
        <v>3227</v>
      </c>
      <c r="G651" s="259" t="str">
        <f t="shared" si="81"/>
        <v>фото</v>
      </c>
      <c r="H651" s="137">
        <f t="shared" si="82"/>
      </c>
      <c r="I651" s="260" t="s">
        <v>3228</v>
      </c>
      <c r="J651" s="137">
        <v>30</v>
      </c>
      <c r="K651" s="318" t="s">
        <v>3134</v>
      </c>
      <c r="L651" s="262">
        <v>10</v>
      </c>
      <c r="M651" s="263">
        <v>75.7</v>
      </c>
      <c r="N651" s="264"/>
      <c r="O651" s="265">
        <f t="shared" si="83"/>
        <v>0</v>
      </c>
      <c r="P651" s="266" t="s">
        <v>3229</v>
      </c>
      <c r="Q651" s="137"/>
      <c r="R651" s="267">
        <v>7.57</v>
      </c>
    </row>
    <row r="652" spans="1:18" ht="15.75">
      <c r="A652" s="241">
        <v>977</v>
      </c>
      <c r="B652" s="255">
        <v>1304</v>
      </c>
      <c r="C652" s="256" t="s">
        <v>3230</v>
      </c>
      <c r="D652" s="256"/>
      <c r="E652" s="257" t="s">
        <v>3216</v>
      </c>
      <c r="F652" s="258" t="s">
        <v>3231</v>
      </c>
      <c r="G652" s="259" t="str">
        <f t="shared" si="81"/>
        <v>фото</v>
      </c>
      <c r="H652" s="137">
        <f t="shared" si="82"/>
      </c>
      <c r="I652" s="260" t="s">
        <v>341</v>
      </c>
      <c r="J652" s="137">
        <v>20</v>
      </c>
      <c r="K652" s="318" t="s">
        <v>3232</v>
      </c>
      <c r="L652" s="262">
        <v>10</v>
      </c>
      <c r="M652" s="263">
        <v>107.2</v>
      </c>
      <c r="N652" s="264"/>
      <c r="O652" s="265">
        <f t="shared" si="83"/>
        <v>0</v>
      </c>
      <c r="P652" s="266" t="s">
        <v>3233</v>
      </c>
      <c r="Q652" s="137" t="s">
        <v>1285</v>
      </c>
      <c r="R652" s="267">
        <v>10.72</v>
      </c>
    </row>
    <row r="653" spans="1:18" ht="15.75">
      <c r="A653" s="241">
        <v>968</v>
      </c>
      <c r="B653" s="255">
        <v>879</v>
      </c>
      <c r="C653" s="256" t="s">
        <v>3234</v>
      </c>
      <c r="D653" s="256"/>
      <c r="E653" s="257" t="s">
        <v>3216</v>
      </c>
      <c r="F653" s="258" t="s">
        <v>3235</v>
      </c>
      <c r="G653" s="259" t="str">
        <f t="shared" si="81"/>
        <v>фото</v>
      </c>
      <c r="H653" s="137">
        <f t="shared" si="82"/>
      </c>
      <c r="I653" s="260" t="s">
        <v>3236</v>
      </c>
      <c r="J653" s="137">
        <v>30</v>
      </c>
      <c r="K653" s="318" t="s">
        <v>3134</v>
      </c>
      <c r="L653" s="262">
        <v>10</v>
      </c>
      <c r="M653" s="263">
        <v>226.8</v>
      </c>
      <c r="N653" s="264"/>
      <c r="O653" s="265">
        <f t="shared" si="83"/>
        <v>0</v>
      </c>
      <c r="P653" s="266">
        <v>4607109970881</v>
      </c>
      <c r="Q653" s="137"/>
      <c r="R653" s="267">
        <v>22.68</v>
      </c>
    </row>
    <row r="654" spans="1:18" ht="15.75">
      <c r="A654" s="241">
        <v>966</v>
      </c>
      <c r="B654" s="255">
        <v>2612</v>
      </c>
      <c r="C654" s="256" t="s">
        <v>3237</v>
      </c>
      <c r="D654" s="256"/>
      <c r="E654" s="257" t="s">
        <v>3216</v>
      </c>
      <c r="F654" s="258" t="s">
        <v>3238</v>
      </c>
      <c r="G654" s="259" t="str">
        <f t="shared" si="81"/>
        <v>фото</v>
      </c>
      <c r="H654" s="137">
        <f t="shared" si="82"/>
      </c>
      <c r="I654" s="260" t="s">
        <v>3239</v>
      </c>
      <c r="J654" s="137">
        <v>40</v>
      </c>
      <c r="K654" s="318" t="s">
        <v>1527</v>
      </c>
      <c r="L654" s="262">
        <v>10</v>
      </c>
      <c r="M654" s="263">
        <v>93.4</v>
      </c>
      <c r="N654" s="264"/>
      <c r="O654" s="265">
        <f t="shared" si="83"/>
        <v>0</v>
      </c>
      <c r="P654" s="266">
        <v>4607109970867</v>
      </c>
      <c r="Q654" s="137"/>
      <c r="R654" s="267">
        <v>9.34</v>
      </c>
    </row>
    <row r="655" spans="1:18" ht="25.5">
      <c r="A655" s="241">
        <v>969</v>
      </c>
      <c r="B655" s="255">
        <v>2613</v>
      </c>
      <c r="C655" s="256" t="s">
        <v>3240</v>
      </c>
      <c r="D655" s="256"/>
      <c r="E655" s="257" t="s">
        <v>3216</v>
      </c>
      <c r="F655" s="258" t="s">
        <v>3241</v>
      </c>
      <c r="G655" s="259" t="str">
        <f t="shared" si="81"/>
        <v>фото</v>
      </c>
      <c r="H655" s="137">
        <f t="shared" si="82"/>
      </c>
      <c r="I655" s="260" t="s">
        <v>3242</v>
      </c>
      <c r="J655" s="137">
        <v>30</v>
      </c>
      <c r="K655" s="318" t="s">
        <v>3024</v>
      </c>
      <c r="L655" s="262">
        <v>10</v>
      </c>
      <c r="M655" s="263">
        <v>58.1</v>
      </c>
      <c r="N655" s="264"/>
      <c r="O655" s="265">
        <f t="shared" si="83"/>
        <v>0</v>
      </c>
      <c r="P655" s="266">
        <v>4607109970898</v>
      </c>
      <c r="Q655" s="137"/>
      <c r="R655" s="267">
        <v>5.81</v>
      </c>
    </row>
    <row r="656" spans="1:18" ht="15.75">
      <c r="A656" s="241">
        <v>970</v>
      </c>
      <c r="B656" s="255">
        <v>1303</v>
      </c>
      <c r="C656" s="256" t="s">
        <v>3243</v>
      </c>
      <c r="D656" s="256"/>
      <c r="E656" s="257" t="s">
        <v>3216</v>
      </c>
      <c r="F656" s="258" t="s">
        <v>3244</v>
      </c>
      <c r="G656" s="259" t="str">
        <f t="shared" si="81"/>
        <v>фото</v>
      </c>
      <c r="H656" s="137">
        <f t="shared" si="82"/>
      </c>
      <c r="I656" s="260" t="s">
        <v>2454</v>
      </c>
      <c r="J656" s="137">
        <v>30</v>
      </c>
      <c r="K656" s="318" t="s">
        <v>3062</v>
      </c>
      <c r="L656" s="262">
        <v>12</v>
      </c>
      <c r="M656" s="263">
        <v>97.1</v>
      </c>
      <c r="N656" s="264"/>
      <c r="O656" s="265">
        <f t="shared" si="83"/>
        <v>0</v>
      </c>
      <c r="P656" s="266" t="s">
        <v>3245</v>
      </c>
      <c r="Q656" s="137" t="s">
        <v>1285</v>
      </c>
      <c r="R656" s="267">
        <v>8.091666666666667</v>
      </c>
    </row>
    <row r="657" spans="1:18" ht="15.75">
      <c r="A657" s="241">
        <v>971</v>
      </c>
      <c r="B657" s="255">
        <v>2970</v>
      </c>
      <c r="C657" s="256" t="s">
        <v>3246</v>
      </c>
      <c r="D657" s="256"/>
      <c r="E657" s="257" t="s">
        <v>3216</v>
      </c>
      <c r="F657" s="258" t="s">
        <v>3247</v>
      </c>
      <c r="G657" s="259" t="str">
        <f t="shared" si="81"/>
        <v>фото</v>
      </c>
      <c r="H657" s="137">
        <f t="shared" si="82"/>
      </c>
      <c r="I657" s="260" t="s">
        <v>3248</v>
      </c>
      <c r="J657" s="137">
        <v>30</v>
      </c>
      <c r="K657" s="318" t="s">
        <v>3134</v>
      </c>
      <c r="L657" s="262">
        <v>10</v>
      </c>
      <c r="M657" s="263">
        <v>87.1</v>
      </c>
      <c r="N657" s="264"/>
      <c r="O657" s="265">
        <f t="shared" si="83"/>
        <v>0</v>
      </c>
      <c r="P657" s="266" t="s">
        <v>3249</v>
      </c>
      <c r="Q657" s="137"/>
      <c r="R657" s="267">
        <v>8.709999999999999</v>
      </c>
    </row>
    <row r="658" spans="1:18" ht="15.75">
      <c r="A658" s="241">
        <v>972</v>
      </c>
      <c r="B658" s="255">
        <v>2614</v>
      </c>
      <c r="C658" s="256" t="s">
        <v>3250</v>
      </c>
      <c r="D658" s="256"/>
      <c r="E658" s="257" t="s">
        <v>3216</v>
      </c>
      <c r="F658" s="258" t="s">
        <v>3251</v>
      </c>
      <c r="G658" s="259" t="str">
        <f t="shared" si="81"/>
        <v>фото</v>
      </c>
      <c r="H658" s="137">
        <f t="shared" si="82"/>
      </c>
      <c r="I658" s="260" t="s">
        <v>3252</v>
      </c>
      <c r="J658" s="137">
        <v>30</v>
      </c>
      <c r="K658" s="318" t="s">
        <v>3134</v>
      </c>
      <c r="L658" s="262">
        <v>10</v>
      </c>
      <c r="M658" s="263">
        <v>69.4</v>
      </c>
      <c r="N658" s="264"/>
      <c r="O658" s="265">
        <f t="shared" si="83"/>
        <v>0</v>
      </c>
      <c r="P658" s="266">
        <v>4607109970904</v>
      </c>
      <c r="Q658" s="137"/>
      <c r="R658" s="267">
        <v>6.94</v>
      </c>
    </row>
    <row r="659" spans="1:18" ht="15.75">
      <c r="A659" s="241">
        <v>973</v>
      </c>
      <c r="B659" s="255">
        <v>6883</v>
      </c>
      <c r="C659" s="256" t="s">
        <v>3253</v>
      </c>
      <c r="D659" s="256"/>
      <c r="E659" s="257" t="s">
        <v>3216</v>
      </c>
      <c r="F659" s="258" t="s">
        <v>3254</v>
      </c>
      <c r="G659" s="259" t="str">
        <f t="shared" si="81"/>
        <v>фото</v>
      </c>
      <c r="H659" s="137">
        <f t="shared" si="82"/>
      </c>
      <c r="I659" s="260" t="s">
        <v>3255</v>
      </c>
      <c r="J659" s="137">
        <v>25</v>
      </c>
      <c r="K659" s="318" t="s">
        <v>3062</v>
      </c>
      <c r="L659" s="262">
        <v>5</v>
      </c>
      <c r="M659" s="263">
        <v>200.3</v>
      </c>
      <c r="N659" s="264"/>
      <c r="O659" s="265">
        <f t="shared" si="83"/>
        <v>0</v>
      </c>
      <c r="P659" s="266">
        <v>4607109943991</v>
      </c>
      <c r="Q659" s="137" t="s">
        <v>111</v>
      </c>
      <c r="R659" s="267">
        <v>40.06</v>
      </c>
    </row>
    <row r="660" spans="1:18" ht="15.75">
      <c r="A660" s="241">
        <v>975</v>
      </c>
      <c r="B660" s="255">
        <v>876</v>
      </c>
      <c r="C660" s="256" t="s">
        <v>3256</v>
      </c>
      <c r="D660" s="256"/>
      <c r="E660" s="257" t="s">
        <v>3216</v>
      </c>
      <c r="F660" s="258" t="s">
        <v>3257</v>
      </c>
      <c r="G660" s="259" t="str">
        <f t="shared" si="81"/>
        <v>фото</v>
      </c>
      <c r="H660" s="137">
        <f t="shared" si="82"/>
      </c>
      <c r="I660" s="260" t="s">
        <v>3258</v>
      </c>
      <c r="J660" s="137">
        <v>30</v>
      </c>
      <c r="K660" s="318" t="s">
        <v>3024</v>
      </c>
      <c r="L660" s="262">
        <v>10</v>
      </c>
      <c r="M660" s="263">
        <v>74.5</v>
      </c>
      <c r="N660" s="264"/>
      <c r="O660" s="265">
        <f t="shared" si="83"/>
        <v>0</v>
      </c>
      <c r="P660" s="266">
        <v>4607109970911</v>
      </c>
      <c r="Q660" s="137"/>
      <c r="R660" s="267">
        <v>7.45</v>
      </c>
    </row>
    <row r="661" spans="1:18" ht="15.75">
      <c r="A661" s="241">
        <v>978</v>
      </c>
      <c r="B661" s="255">
        <v>2615</v>
      </c>
      <c r="C661" s="256" t="s">
        <v>3259</v>
      </c>
      <c r="D661" s="256"/>
      <c r="E661" s="257" t="s">
        <v>3216</v>
      </c>
      <c r="F661" s="258" t="s">
        <v>3260</v>
      </c>
      <c r="G661" s="259" t="str">
        <f t="shared" si="81"/>
        <v>фото</v>
      </c>
      <c r="H661" s="137">
        <f t="shared" si="82"/>
      </c>
      <c r="I661" s="260" t="s">
        <v>341</v>
      </c>
      <c r="J661" s="137">
        <v>30</v>
      </c>
      <c r="K661" s="318" t="s">
        <v>3134</v>
      </c>
      <c r="L661" s="262">
        <v>10</v>
      </c>
      <c r="M661" s="263">
        <v>111</v>
      </c>
      <c r="N661" s="264"/>
      <c r="O661" s="265">
        <f t="shared" si="83"/>
        <v>0</v>
      </c>
      <c r="P661" s="266">
        <v>4607109970928</v>
      </c>
      <c r="Q661" s="137"/>
      <c r="R661" s="267">
        <v>11.1</v>
      </c>
    </row>
    <row r="662" spans="1:18" ht="15.75">
      <c r="A662" s="241">
        <v>967</v>
      </c>
      <c r="B662" s="255">
        <v>922</v>
      </c>
      <c r="C662" s="256" t="s">
        <v>3261</v>
      </c>
      <c r="D662" s="256"/>
      <c r="E662" s="257" t="s">
        <v>3216</v>
      </c>
      <c r="F662" s="258" t="s">
        <v>3262</v>
      </c>
      <c r="G662" s="259" t="str">
        <f t="shared" si="81"/>
        <v>фото</v>
      </c>
      <c r="H662" s="137">
        <f t="shared" si="82"/>
      </c>
      <c r="I662" s="260" t="s">
        <v>2098</v>
      </c>
      <c r="J662" s="137">
        <v>30</v>
      </c>
      <c r="K662" s="318" t="s">
        <v>3134</v>
      </c>
      <c r="L662" s="262">
        <v>10</v>
      </c>
      <c r="M662" s="263">
        <v>68.2</v>
      </c>
      <c r="N662" s="264"/>
      <c r="O662" s="265">
        <f t="shared" si="83"/>
        <v>0</v>
      </c>
      <c r="P662" s="266">
        <v>4607109970874</v>
      </c>
      <c r="Q662" s="137"/>
      <c r="R662" s="267">
        <v>6.82</v>
      </c>
    </row>
    <row r="663" spans="1:18" ht="18.75">
      <c r="A663" s="241">
        <v>979</v>
      </c>
      <c r="B663" s="341" t="s">
        <v>3263</v>
      </c>
      <c r="C663" s="342"/>
      <c r="D663" s="342"/>
      <c r="E663" s="341"/>
      <c r="F663" s="343"/>
      <c r="G663" s="344"/>
      <c r="H663" s="344"/>
      <c r="I663" s="345"/>
      <c r="J663" s="344"/>
      <c r="K663" s="346"/>
      <c r="L663" s="346"/>
      <c r="M663" s="346"/>
      <c r="N663" s="346"/>
      <c r="O663" s="346"/>
      <c r="P663" s="346"/>
      <c r="Q663" s="346"/>
      <c r="R663" s="346"/>
    </row>
    <row r="664" spans="1:18" ht="12.75">
      <c r="A664" s="241">
        <v>980</v>
      </c>
      <c r="B664" s="248"/>
      <c r="C664" s="248"/>
      <c r="D664" s="248"/>
      <c r="E664" s="249" t="s">
        <v>3263</v>
      </c>
      <c r="F664" s="308"/>
      <c r="G664" s="251"/>
      <c r="H664" s="251"/>
      <c r="I664" s="315"/>
      <c r="J664" s="251"/>
      <c r="K664" s="340"/>
      <c r="L664" s="316"/>
      <c r="M664" s="316"/>
      <c r="N664" s="316"/>
      <c r="O664" s="316"/>
      <c r="P664" s="316"/>
      <c r="Q664" s="316"/>
      <c r="R664" s="316"/>
    </row>
    <row r="665" spans="1:18" ht="15.75">
      <c r="A665" s="241">
        <v>981</v>
      </c>
      <c r="B665" s="255">
        <v>3483</v>
      </c>
      <c r="C665" s="347" t="s">
        <v>3264</v>
      </c>
      <c r="D665" s="347"/>
      <c r="E665" s="348" t="s">
        <v>3265</v>
      </c>
      <c r="F665" s="258" t="s">
        <v>3266</v>
      </c>
      <c r="G665" s="259" t="str">
        <f aca="true" t="shared" si="84" ref="G665:G675">HYPERLINK("http://www.gardenbulbs.ru/images/summer_CL/Misc/"&amp;C665&amp;".jpg","фото")</f>
        <v>фото</v>
      </c>
      <c r="H665" s="137">
        <f aca="true" t="shared" si="85" ref="H665:H675">IF(D665&gt;0,HYPERLINK("http://www.gardenbulbs.ru/images/summer_CL/Misc/"&amp;D665&amp;".jpg","фото2"),"")</f>
      </c>
      <c r="I665" s="349" t="s">
        <v>2501</v>
      </c>
      <c r="J665" s="350" t="s">
        <v>3267</v>
      </c>
      <c r="K665" s="318" t="s">
        <v>3107</v>
      </c>
      <c r="L665" s="262">
        <v>2</v>
      </c>
      <c r="M665" s="263">
        <v>145</v>
      </c>
      <c r="N665" s="264"/>
      <c r="O665" s="265">
        <f aca="true" t="shared" si="86" ref="O665:O675">IF(ISERROR(M665*N665),0,M665*N665)</f>
        <v>0</v>
      </c>
      <c r="P665" s="266">
        <v>4607109970935</v>
      </c>
      <c r="Q665" s="137"/>
      <c r="R665" s="267">
        <v>72.5</v>
      </c>
    </row>
    <row r="666" spans="1:18" ht="15.75">
      <c r="A666" s="241">
        <v>982</v>
      </c>
      <c r="B666" s="255">
        <v>6870</v>
      </c>
      <c r="C666" s="256" t="s">
        <v>3268</v>
      </c>
      <c r="D666" s="256"/>
      <c r="E666" s="257" t="s">
        <v>3265</v>
      </c>
      <c r="F666" s="258" t="s">
        <v>3269</v>
      </c>
      <c r="G666" s="259" t="str">
        <f t="shared" si="84"/>
        <v>фото</v>
      </c>
      <c r="H666" s="137">
        <f t="shared" si="85"/>
      </c>
      <c r="I666" s="260" t="s">
        <v>3270</v>
      </c>
      <c r="J666" s="137">
        <v>75</v>
      </c>
      <c r="K666" s="318" t="s">
        <v>3107</v>
      </c>
      <c r="L666" s="262">
        <v>2</v>
      </c>
      <c r="M666" s="263">
        <v>195.3</v>
      </c>
      <c r="N666" s="264"/>
      <c r="O666" s="265">
        <f t="shared" si="86"/>
        <v>0</v>
      </c>
      <c r="P666" s="266">
        <v>4607109943861</v>
      </c>
      <c r="Q666" s="137" t="s">
        <v>111</v>
      </c>
      <c r="R666" s="267">
        <v>97.65</v>
      </c>
    </row>
    <row r="667" spans="1:18" ht="15.75">
      <c r="A667" s="241">
        <v>983</v>
      </c>
      <c r="B667" s="255">
        <v>3484</v>
      </c>
      <c r="C667" s="256" t="s">
        <v>3271</v>
      </c>
      <c r="D667" s="256"/>
      <c r="E667" s="257" t="s">
        <v>3265</v>
      </c>
      <c r="F667" s="258" t="s">
        <v>3272</v>
      </c>
      <c r="G667" s="259" t="str">
        <f t="shared" si="84"/>
        <v>фото</v>
      </c>
      <c r="H667" s="137">
        <f t="shared" si="85"/>
      </c>
      <c r="I667" s="260" t="s">
        <v>1549</v>
      </c>
      <c r="J667" s="137" t="s">
        <v>3267</v>
      </c>
      <c r="K667" s="318" t="s">
        <v>3107</v>
      </c>
      <c r="L667" s="262">
        <v>2</v>
      </c>
      <c r="M667" s="263">
        <v>145</v>
      </c>
      <c r="N667" s="264"/>
      <c r="O667" s="265">
        <f t="shared" si="86"/>
        <v>0</v>
      </c>
      <c r="P667" s="266">
        <v>4607109970942</v>
      </c>
      <c r="Q667" s="137"/>
      <c r="R667" s="267">
        <v>72.5</v>
      </c>
    </row>
    <row r="668" spans="1:18" ht="15.75">
      <c r="A668" s="241">
        <v>984</v>
      </c>
      <c r="B668" s="255">
        <v>1308</v>
      </c>
      <c r="C668" s="256" t="s">
        <v>3273</v>
      </c>
      <c r="D668" s="256"/>
      <c r="E668" s="257" t="s">
        <v>3265</v>
      </c>
      <c r="F668" s="258" t="s">
        <v>3274</v>
      </c>
      <c r="G668" s="259" t="str">
        <f t="shared" si="84"/>
        <v>фото</v>
      </c>
      <c r="H668" s="137">
        <f t="shared" si="85"/>
      </c>
      <c r="I668" s="260" t="s">
        <v>3032</v>
      </c>
      <c r="J668" s="137" t="s">
        <v>3275</v>
      </c>
      <c r="K668" s="318" t="s">
        <v>2389</v>
      </c>
      <c r="L668" s="262">
        <v>15</v>
      </c>
      <c r="M668" s="263">
        <v>157.5</v>
      </c>
      <c r="N668" s="264"/>
      <c r="O668" s="265">
        <f t="shared" si="86"/>
        <v>0</v>
      </c>
      <c r="P668" s="266" t="s">
        <v>3276</v>
      </c>
      <c r="Q668" s="137" t="s">
        <v>1285</v>
      </c>
      <c r="R668" s="267">
        <v>10.5</v>
      </c>
    </row>
    <row r="669" spans="1:18" ht="15.75">
      <c r="A669" s="241">
        <v>985</v>
      </c>
      <c r="B669" s="255">
        <v>25</v>
      </c>
      <c r="C669" s="256" t="s">
        <v>3277</v>
      </c>
      <c r="D669" s="256"/>
      <c r="E669" s="257" t="s">
        <v>3265</v>
      </c>
      <c r="F669" s="258" t="s">
        <v>3278</v>
      </c>
      <c r="G669" s="259" t="str">
        <f t="shared" si="84"/>
        <v>фото</v>
      </c>
      <c r="H669" s="137">
        <f t="shared" si="85"/>
      </c>
      <c r="I669" s="260" t="s">
        <v>3279</v>
      </c>
      <c r="J669" s="137" t="s">
        <v>3275</v>
      </c>
      <c r="K669" s="318" t="s">
        <v>3072</v>
      </c>
      <c r="L669" s="262">
        <v>15</v>
      </c>
      <c r="M669" s="263">
        <v>85.8</v>
      </c>
      <c r="N669" s="264"/>
      <c r="O669" s="265">
        <f t="shared" si="86"/>
        <v>0</v>
      </c>
      <c r="P669" s="266" t="s">
        <v>3280</v>
      </c>
      <c r="Q669" s="137"/>
      <c r="R669" s="267">
        <v>5.72</v>
      </c>
    </row>
    <row r="670" spans="1:18" ht="15.75">
      <c r="A670" s="241">
        <v>986</v>
      </c>
      <c r="B670" s="255">
        <v>949</v>
      </c>
      <c r="C670" s="256" t="s">
        <v>3281</v>
      </c>
      <c r="D670" s="256"/>
      <c r="E670" s="257" t="s">
        <v>3265</v>
      </c>
      <c r="F670" s="258" t="s">
        <v>3282</v>
      </c>
      <c r="G670" s="259" t="str">
        <f t="shared" si="84"/>
        <v>фото</v>
      </c>
      <c r="H670" s="137">
        <f t="shared" si="85"/>
      </c>
      <c r="I670" s="260" t="s">
        <v>3283</v>
      </c>
      <c r="J670" s="137">
        <v>20</v>
      </c>
      <c r="K670" s="318" t="s">
        <v>3062</v>
      </c>
      <c r="L670" s="262">
        <v>15</v>
      </c>
      <c r="M670" s="263">
        <v>280.3</v>
      </c>
      <c r="N670" s="264"/>
      <c r="O670" s="265">
        <f t="shared" si="86"/>
        <v>0</v>
      </c>
      <c r="P670" s="266" t="s">
        <v>3284</v>
      </c>
      <c r="Q670" s="137"/>
      <c r="R670" s="267">
        <v>18.686666666666667</v>
      </c>
    </row>
    <row r="671" spans="1:18" ht="15.75">
      <c r="A671" s="241">
        <v>987</v>
      </c>
      <c r="B671" s="255">
        <v>3485</v>
      </c>
      <c r="C671" s="256" t="s">
        <v>3285</v>
      </c>
      <c r="D671" s="256"/>
      <c r="E671" s="257" t="s">
        <v>3265</v>
      </c>
      <c r="F671" s="258" t="s">
        <v>3286</v>
      </c>
      <c r="G671" s="259" t="str">
        <f t="shared" si="84"/>
        <v>фото</v>
      </c>
      <c r="H671" s="137">
        <f t="shared" si="85"/>
      </c>
      <c r="I671" s="260" t="s">
        <v>3287</v>
      </c>
      <c r="J671" s="137" t="s">
        <v>3288</v>
      </c>
      <c r="K671" s="318" t="s">
        <v>3107</v>
      </c>
      <c r="L671" s="262">
        <v>2</v>
      </c>
      <c r="M671" s="263">
        <v>202.9</v>
      </c>
      <c r="N671" s="264"/>
      <c r="O671" s="265">
        <f t="shared" si="86"/>
        <v>0</v>
      </c>
      <c r="P671" s="266">
        <v>4607109970959</v>
      </c>
      <c r="Q671" s="137"/>
      <c r="R671" s="267">
        <v>101.45</v>
      </c>
    </row>
    <row r="672" spans="1:18" ht="15.75">
      <c r="A672" s="241">
        <v>988</v>
      </c>
      <c r="B672" s="255">
        <v>6871</v>
      </c>
      <c r="C672" s="256" t="s">
        <v>3289</v>
      </c>
      <c r="D672" s="256"/>
      <c r="E672" s="257" t="s">
        <v>3265</v>
      </c>
      <c r="F672" s="258" t="s">
        <v>3290</v>
      </c>
      <c r="G672" s="259" t="str">
        <f t="shared" si="84"/>
        <v>фото</v>
      </c>
      <c r="H672" s="137">
        <f t="shared" si="85"/>
      </c>
      <c r="I672" s="260" t="s">
        <v>3291</v>
      </c>
      <c r="J672" s="137" t="s">
        <v>3292</v>
      </c>
      <c r="K672" s="318" t="s">
        <v>3293</v>
      </c>
      <c r="L672" s="262">
        <v>2</v>
      </c>
      <c r="M672" s="263">
        <v>510</v>
      </c>
      <c r="N672" s="264"/>
      <c r="O672" s="265">
        <f t="shared" si="86"/>
        <v>0</v>
      </c>
      <c r="P672" s="266">
        <v>4607109943878</v>
      </c>
      <c r="Q672" s="137" t="s">
        <v>111</v>
      </c>
      <c r="R672" s="267">
        <v>255</v>
      </c>
    </row>
    <row r="673" spans="1:18" ht="15.75">
      <c r="A673" s="241">
        <v>989</v>
      </c>
      <c r="B673" s="255">
        <v>3486</v>
      </c>
      <c r="C673" s="256" t="s">
        <v>3294</v>
      </c>
      <c r="D673" s="256"/>
      <c r="E673" s="257" t="s">
        <v>3265</v>
      </c>
      <c r="F673" s="258" t="s">
        <v>3295</v>
      </c>
      <c r="G673" s="259" t="str">
        <f t="shared" si="84"/>
        <v>фото</v>
      </c>
      <c r="H673" s="137">
        <f t="shared" si="85"/>
      </c>
      <c r="I673" s="260" t="s">
        <v>918</v>
      </c>
      <c r="J673" s="137" t="s">
        <v>3267</v>
      </c>
      <c r="K673" s="318" t="s">
        <v>3107</v>
      </c>
      <c r="L673" s="262">
        <v>2</v>
      </c>
      <c r="M673" s="263">
        <v>145</v>
      </c>
      <c r="N673" s="264"/>
      <c r="O673" s="265">
        <f t="shared" si="86"/>
        <v>0</v>
      </c>
      <c r="P673" s="266">
        <v>4607109970966</v>
      </c>
      <c r="Q673" s="137"/>
      <c r="R673" s="267">
        <v>72.5</v>
      </c>
    </row>
    <row r="674" spans="1:18" ht="25.5">
      <c r="A674" s="241">
        <v>990</v>
      </c>
      <c r="B674" s="255">
        <v>6872</v>
      </c>
      <c r="C674" s="256" t="s">
        <v>3296</v>
      </c>
      <c r="D674" s="256"/>
      <c r="E674" s="257" t="s">
        <v>3265</v>
      </c>
      <c r="F674" s="258" t="s">
        <v>3053</v>
      </c>
      <c r="G674" s="259" t="str">
        <f t="shared" si="84"/>
        <v>фото</v>
      </c>
      <c r="H674" s="137">
        <f t="shared" si="85"/>
      </c>
      <c r="I674" s="260" t="s">
        <v>3297</v>
      </c>
      <c r="J674" s="137">
        <v>90</v>
      </c>
      <c r="K674" s="318" t="s">
        <v>3298</v>
      </c>
      <c r="L674" s="262">
        <v>2</v>
      </c>
      <c r="M674" s="263">
        <v>347.6</v>
      </c>
      <c r="N674" s="264"/>
      <c r="O674" s="265">
        <f t="shared" si="86"/>
        <v>0</v>
      </c>
      <c r="P674" s="266">
        <v>4607109943885</v>
      </c>
      <c r="Q674" s="137" t="s">
        <v>111</v>
      </c>
      <c r="R674" s="267">
        <v>173.8</v>
      </c>
    </row>
    <row r="675" spans="1:18" ht="15.75">
      <c r="A675" s="241">
        <v>991</v>
      </c>
      <c r="B675" s="255">
        <v>3487</v>
      </c>
      <c r="C675" s="256" t="s">
        <v>3299</v>
      </c>
      <c r="D675" s="256"/>
      <c r="E675" s="257" t="s">
        <v>3265</v>
      </c>
      <c r="F675" s="258" t="s">
        <v>3300</v>
      </c>
      <c r="G675" s="259" t="str">
        <f t="shared" si="84"/>
        <v>фото</v>
      </c>
      <c r="H675" s="137">
        <f t="shared" si="85"/>
      </c>
      <c r="I675" s="260" t="s">
        <v>3301</v>
      </c>
      <c r="J675" s="137">
        <v>25</v>
      </c>
      <c r="K675" s="318" t="s">
        <v>2428</v>
      </c>
      <c r="L675" s="262">
        <v>15</v>
      </c>
      <c r="M675" s="263">
        <v>80.1</v>
      </c>
      <c r="N675" s="264"/>
      <c r="O675" s="265">
        <f t="shared" si="86"/>
        <v>0</v>
      </c>
      <c r="P675" s="266">
        <v>4607109970973</v>
      </c>
      <c r="Q675" s="137"/>
      <c r="R675" s="267">
        <v>5.34</v>
      </c>
    </row>
    <row r="676" spans="1:18" ht="18.75">
      <c r="A676" s="241">
        <v>992</v>
      </c>
      <c r="B676" s="341" t="s">
        <v>3302</v>
      </c>
      <c r="C676" s="342"/>
      <c r="D676" s="342"/>
      <c r="E676" s="341"/>
      <c r="F676" s="343"/>
      <c r="G676" s="344"/>
      <c r="H676" s="344"/>
      <c r="I676" s="345"/>
      <c r="J676" s="344"/>
      <c r="K676" s="346"/>
      <c r="L676" s="346"/>
      <c r="M676" s="346"/>
      <c r="N676" s="346"/>
      <c r="O676" s="346"/>
      <c r="P676" s="346"/>
      <c r="Q676" s="346"/>
      <c r="R676" s="346"/>
    </row>
    <row r="677" spans="1:18" ht="12.75">
      <c r="A677" s="241">
        <v>993</v>
      </c>
      <c r="B677" s="248"/>
      <c r="C677" s="248"/>
      <c r="D677" s="248"/>
      <c r="E677" s="249" t="s">
        <v>3302</v>
      </c>
      <c r="F677" s="308"/>
      <c r="G677" s="251"/>
      <c r="H677" s="251"/>
      <c r="I677" s="315"/>
      <c r="J677" s="251"/>
      <c r="K677" s="340"/>
      <c r="L677" s="316"/>
      <c r="M677" s="316"/>
      <c r="N677" s="316"/>
      <c r="O677" s="316"/>
      <c r="P677" s="316"/>
      <c r="Q677" s="316"/>
      <c r="R677" s="316"/>
    </row>
    <row r="678" spans="1:18" ht="15.75">
      <c r="A678" s="241">
        <v>994</v>
      </c>
      <c r="B678" s="255">
        <v>2360</v>
      </c>
      <c r="C678" s="347" t="s">
        <v>3303</v>
      </c>
      <c r="D678" s="347"/>
      <c r="E678" s="348" t="s">
        <v>3302</v>
      </c>
      <c r="F678" s="258" t="s">
        <v>3304</v>
      </c>
      <c r="G678" s="259" t="str">
        <f>HYPERLINK("http://www.gardenbulbs.ru/images/summer_CL/Misc/"&amp;C678&amp;".jpg","фото")</f>
        <v>фото</v>
      </c>
      <c r="H678" s="137">
        <f>IF(D678&gt;0,HYPERLINK("http://www.gardenbulbs.ru/images/summer_CL/Misc/"&amp;D678&amp;".jpg","фото2"),"")</f>
      </c>
      <c r="I678" s="349" t="s">
        <v>1509</v>
      </c>
      <c r="J678" s="350">
        <v>90</v>
      </c>
      <c r="K678" s="318" t="s">
        <v>3000</v>
      </c>
      <c r="L678" s="262">
        <v>2</v>
      </c>
      <c r="M678" s="263">
        <v>103.7</v>
      </c>
      <c r="N678" s="264"/>
      <c r="O678" s="265">
        <f>IF(ISERROR(M678*N678),0,M678*N678)</f>
        <v>0</v>
      </c>
      <c r="P678" s="266">
        <v>4607109969267</v>
      </c>
      <c r="Q678" s="137"/>
      <c r="R678" s="267">
        <v>51.85</v>
      </c>
    </row>
    <row r="679" spans="1:18" ht="15.75">
      <c r="A679" s="241">
        <v>996</v>
      </c>
      <c r="B679" s="255">
        <v>1716</v>
      </c>
      <c r="C679" s="256" t="s">
        <v>3305</v>
      </c>
      <c r="D679" s="256"/>
      <c r="E679" s="348" t="s">
        <v>3302</v>
      </c>
      <c r="F679" s="258" t="s">
        <v>3306</v>
      </c>
      <c r="G679" s="259" t="str">
        <f>HYPERLINK("http://www.gardenbulbs.ru/images/summer_CL/Misc/"&amp;C679&amp;".jpg","фото")</f>
        <v>фото</v>
      </c>
      <c r="H679" s="137">
        <f>IF(D679&gt;0,HYPERLINK("http://www.gardenbulbs.ru/images/summer_CL/Misc/"&amp;D679&amp;".jpg","фото2"),"")</f>
      </c>
      <c r="I679" s="260" t="s">
        <v>1549</v>
      </c>
      <c r="J679" s="137">
        <v>125</v>
      </c>
      <c r="K679" s="318" t="s">
        <v>3000</v>
      </c>
      <c r="L679" s="262">
        <v>2</v>
      </c>
      <c r="M679" s="263">
        <v>140.7</v>
      </c>
      <c r="N679" s="264"/>
      <c r="O679" s="265">
        <f>IF(ISERROR(M679*N679),0,M679*N679)</f>
        <v>0</v>
      </c>
      <c r="P679" s="266">
        <v>4607109969281</v>
      </c>
      <c r="Q679" s="137"/>
      <c r="R679" s="267">
        <v>70.35</v>
      </c>
    </row>
    <row r="680" spans="1:18" ht="22.5">
      <c r="A680" s="241">
        <v>997</v>
      </c>
      <c r="B680" s="255">
        <v>3488</v>
      </c>
      <c r="C680" s="256" t="s">
        <v>3307</v>
      </c>
      <c r="D680" s="256"/>
      <c r="E680" s="348" t="s">
        <v>3302</v>
      </c>
      <c r="F680" s="258" t="s">
        <v>3308</v>
      </c>
      <c r="G680" s="259" t="str">
        <f>HYPERLINK("http://www.gardenbulbs.ru/images/summer_CL/Misc/"&amp;C680&amp;".jpg","фото")</f>
        <v>фото</v>
      </c>
      <c r="H680" s="137">
        <f>IF(D680&gt;0,HYPERLINK("http://www.gardenbulbs.ru/images/summer_CL/Misc/"&amp;D680&amp;".jpg","фото2"),"")</f>
      </c>
      <c r="I680" s="260" t="s">
        <v>3309</v>
      </c>
      <c r="J680" s="137" t="s">
        <v>3310</v>
      </c>
      <c r="K680" s="318" t="s">
        <v>3000</v>
      </c>
      <c r="L680" s="262">
        <v>2</v>
      </c>
      <c r="M680" s="263">
        <v>240.6</v>
      </c>
      <c r="N680" s="264"/>
      <c r="O680" s="265">
        <f>IF(ISERROR(M680*N680),0,M680*N680)</f>
        <v>0</v>
      </c>
      <c r="P680" s="266">
        <v>4607109970980</v>
      </c>
      <c r="Q680" s="137"/>
      <c r="R680" s="267">
        <v>120.3</v>
      </c>
    </row>
    <row r="681" spans="1:18" ht="15.75">
      <c r="A681" s="241">
        <v>999</v>
      </c>
      <c r="B681" s="255">
        <v>3815</v>
      </c>
      <c r="C681" s="256" t="s">
        <v>3311</v>
      </c>
      <c r="D681" s="256"/>
      <c r="E681" s="348" t="s">
        <v>3302</v>
      </c>
      <c r="F681" s="258" t="s">
        <v>3312</v>
      </c>
      <c r="G681" s="259" t="str">
        <f>HYPERLINK("http://www.gardenbulbs.ru/images/summer_CL/Misc/"&amp;C681&amp;".jpg","фото")</f>
        <v>фото</v>
      </c>
      <c r="H681" s="137">
        <f>IF(D681&gt;0,HYPERLINK("http://www.gardenbulbs.ru/images/summer_CL/Misc/"&amp;D681&amp;".jpg","фото2"),"")</f>
      </c>
      <c r="I681" s="260" t="s">
        <v>3309</v>
      </c>
      <c r="J681" s="137">
        <v>125</v>
      </c>
      <c r="K681" s="318" t="s">
        <v>3000</v>
      </c>
      <c r="L681" s="262">
        <v>2</v>
      </c>
      <c r="M681" s="263">
        <v>145</v>
      </c>
      <c r="N681" s="264"/>
      <c r="O681" s="265">
        <f>IF(ISERROR(M681*N681),0,M681*N681)</f>
        <v>0</v>
      </c>
      <c r="P681" s="266">
        <v>4607109975114</v>
      </c>
      <c r="Q681" s="137"/>
      <c r="R681" s="267">
        <v>72.5</v>
      </c>
    </row>
    <row r="682" spans="1:18" ht="18.75">
      <c r="A682" s="241">
        <v>1000</v>
      </c>
      <c r="B682" s="341" t="s">
        <v>3313</v>
      </c>
      <c r="C682" s="342"/>
      <c r="D682" s="342"/>
      <c r="E682" s="341"/>
      <c r="F682" s="343"/>
      <c r="G682" s="344"/>
      <c r="H682" s="344"/>
      <c r="I682" s="345"/>
      <c r="J682" s="344"/>
      <c r="K682" s="346"/>
      <c r="L682" s="346"/>
      <c r="M682" s="346"/>
      <c r="N682" s="346"/>
      <c r="O682" s="346"/>
      <c r="P682" s="346"/>
      <c r="Q682" s="346"/>
      <c r="R682" s="346"/>
    </row>
    <row r="683" spans="1:18" ht="12.75">
      <c r="A683" s="241">
        <v>1001</v>
      </c>
      <c r="B683" s="248"/>
      <c r="C683" s="248"/>
      <c r="D683" s="248"/>
      <c r="E683" s="249" t="s">
        <v>3314</v>
      </c>
      <c r="F683" s="308"/>
      <c r="G683" s="251"/>
      <c r="H683" s="251"/>
      <c r="I683" s="315"/>
      <c r="J683" s="251"/>
      <c r="K683" s="340"/>
      <c r="L683" s="316"/>
      <c r="M683" s="316"/>
      <c r="N683" s="316"/>
      <c r="O683" s="316"/>
      <c r="P683" s="316"/>
      <c r="Q683" s="316"/>
      <c r="R683" s="316"/>
    </row>
    <row r="684" spans="1:18" ht="15.75">
      <c r="A684" s="241">
        <v>1003</v>
      </c>
      <c r="B684" s="255">
        <v>7636</v>
      </c>
      <c r="C684" s="256" t="s">
        <v>3315</v>
      </c>
      <c r="D684" s="256"/>
      <c r="E684" s="257" t="s">
        <v>3316</v>
      </c>
      <c r="F684" s="258" t="s">
        <v>3317</v>
      </c>
      <c r="G684" s="259" t="str">
        <f>HYPERLINK("http://www.gardenbulbs.ru/images/summer_CL/Hippeastrum/"&amp;C684&amp;".jpg","фото")</f>
        <v>фото</v>
      </c>
      <c r="H684" s="137">
        <f>IF(D684&gt;0,HYPERLINK("http://www.gardenbulbs.ru/images/summer_CL/Hippeastrum/"&amp;D684&amp;".jpg","фото2"),"")</f>
      </c>
      <c r="I684" s="260" t="s">
        <v>3318</v>
      </c>
      <c r="J684" s="137" t="s">
        <v>2065</v>
      </c>
      <c r="K684" s="318" t="s">
        <v>3319</v>
      </c>
      <c r="L684" s="262">
        <v>1</v>
      </c>
      <c r="M684" s="263">
        <v>138.7</v>
      </c>
      <c r="N684" s="264"/>
      <c r="O684" s="265">
        <f>IF(ISERROR(M684*N684),0,M684*N684)</f>
        <v>0</v>
      </c>
      <c r="P684" s="266">
        <v>4607109938560</v>
      </c>
      <c r="Q684" s="137"/>
      <c r="R684" s="267">
        <v>138.7</v>
      </c>
    </row>
    <row r="685" spans="1:18" ht="15.75">
      <c r="A685" s="241">
        <v>1004</v>
      </c>
      <c r="B685" s="255">
        <v>7637</v>
      </c>
      <c r="C685" s="256" t="s">
        <v>3320</v>
      </c>
      <c r="D685" s="256"/>
      <c r="E685" s="257" t="s">
        <v>3316</v>
      </c>
      <c r="F685" s="258" t="s">
        <v>3321</v>
      </c>
      <c r="G685" s="259" t="str">
        <f>HYPERLINK("http://www.gardenbulbs.ru/images/summer_CL/Hippeastrum/"&amp;C685&amp;".jpg","фото")</f>
        <v>фото</v>
      </c>
      <c r="H685" s="137">
        <f>IF(D685&gt;0,HYPERLINK("http://www.gardenbulbs.ru/images/summer_CL/Hippeastrum/"&amp;D685&amp;".jpg","фото2"),"")</f>
      </c>
      <c r="I685" s="260" t="s">
        <v>341</v>
      </c>
      <c r="J685" s="137" t="s">
        <v>2065</v>
      </c>
      <c r="K685" s="318" t="s">
        <v>3319</v>
      </c>
      <c r="L685" s="262">
        <v>1</v>
      </c>
      <c r="M685" s="263">
        <v>138.7</v>
      </c>
      <c r="N685" s="264"/>
      <c r="O685" s="265">
        <f>IF(ISERROR(M685*N685),0,M685*N685)</f>
        <v>0</v>
      </c>
      <c r="P685" s="266">
        <v>4607109938553</v>
      </c>
      <c r="Q685" s="137"/>
      <c r="R685" s="267">
        <v>138.7</v>
      </c>
    </row>
    <row r="686" spans="1:18" ht="15.75">
      <c r="A686" s="241">
        <v>1006</v>
      </c>
      <c r="B686" s="255">
        <v>808</v>
      </c>
      <c r="C686" s="256" t="s">
        <v>3322</v>
      </c>
      <c r="D686" s="256"/>
      <c r="E686" s="257" t="s">
        <v>3316</v>
      </c>
      <c r="F686" s="258" t="s">
        <v>3323</v>
      </c>
      <c r="G686" s="259" t="str">
        <f>HYPERLINK("http://www.gardenbulbs.ru/images/summer_CL/Hippeastrum/"&amp;C686&amp;".jpg","фото")</f>
        <v>фото</v>
      </c>
      <c r="H686" s="137">
        <f>IF(D686&gt;0,HYPERLINK("http://www.gardenbulbs.ru/images/summer_CL/Hippeastrum/"&amp;D686&amp;".jpg","фото2"),"")</f>
      </c>
      <c r="I686" s="260" t="s">
        <v>3324</v>
      </c>
      <c r="J686" s="137" t="s">
        <v>2065</v>
      </c>
      <c r="K686" s="318" t="s">
        <v>3319</v>
      </c>
      <c r="L686" s="262">
        <v>1</v>
      </c>
      <c r="M686" s="263">
        <v>138.7</v>
      </c>
      <c r="N686" s="264"/>
      <c r="O686" s="265">
        <f>IF(ISERROR(M686*N686),0,M686*N686)</f>
        <v>0</v>
      </c>
      <c r="P686" s="266">
        <v>4607109973769</v>
      </c>
      <c r="Q686" s="137"/>
      <c r="R686" s="267">
        <v>138.7</v>
      </c>
    </row>
    <row r="687" spans="1:18" ht="15.75">
      <c r="A687" s="241">
        <v>1007</v>
      </c>
      <c r="B687" s="255">
        <v>809</v>
      </c>
      <c r="C687" s="256" t="s">
        <v>3325</v>
      </c>
      <c r="D687" s="256"/>
      <c r="E687" s="257" t="s">
        <v>3316</v>
      </c>
      <c r="F687" s="258" t="s">
        <v>3326</v>
      </c>
      <c r="G687" s="259" t="str">
        <f>HYPERLINK("http://www.gardenbulbs.ru/images/summer_CL/Hippeastrum/"&amp;C687&amp;".jpg","фото")</f>
        <v>фото</v>
      </c>
      <c r="H687" s="137">
        <f>IF(D687&gt;0,HYPERLINK("http://www.gardenbulbs.ru/images/summer_CL/Hippeastrum/"&amp;D687&amp;".jpg","фото2"),"")</f>
      </c>
      <c r="I687" s="260" t="s">
        <v>3327</v>
      </c>
      <c r="J687" s="137" t="s">
        <v>2065</v>
      </c>
      <c r="K687" s="318" t="s">
        <v>3319</v>
      </c>
      <c r="L687" s="262">
        <v>1</v>
      </c>
      <c r="M687" s="263">
        <v>138.7</v>
      </c>
      <c r="N687" s="264"/>
      <c r="O687" s="265">
        <f>IF(ISERROR(M687*N687),0,M687*N687)</f>
        <v>0</v>
      </c>
      <c r="P687" s="266">
        <v>4607109973776</v>
      </c>
      <c r="Q687" s="137"/>
      <c r="R687" s="267">
        <v>138.7</v>
      </c>
    </row>
    <row r="688" spans="1:18" ht="15.75">
      <c r="A688" s="241">
        <v>1002</v>
      </c>
      <c r="B688" s="255">
        <v>806</v>
      </c>
      <c r="C688" s="256" t="s">
        <v>3328</v>
      </c>
      <c r="D688" s="256"/>
      <c r="E688" s="257" t="s">
        <v>3316</v>
      </c>
      <c r="F688" s="258" t="s">
        <v>3329</v>
      </c>
      <c r="G688" s="259" t="str">
        <f>HYPERLINK("http://www.gardenbulbs.ru/images/summer_CL/Hippeastrum/"&amp;C688&amp;".jpg","фото")</f>
        <v>фото</v>
      </c>
      <c r="H688" s="137">
        <f>IF(D688&gt;0,HYPERLINK("http://www.gardenbulbs.ru/images/summer_CL/Hippeastrum/"&amp;D688&amp;".jpg","фото2"),"")</f>
      </c>
      <c r="I688" s="260" t="s">
        <v>3330</v>
      </c>
      <c r="J688" s="137" t="s">
        <v>2065</v>
      </c>
      <c r="K688" s="318" t="s">
        <v>3319</v>
      </c>
      <c r="L688" s="262">
        <v>1</v>
      </c>
      <c r="M688" s="263">
        <v>138.7</v>
      </c>
      <c r="N688" s="264"/>
      <c r="O688" s="265">
        <f>IF(ISERROR(M688*N688),0,M688*N688)</f>
        <v>0</v>
      </c>
      <c r="P688" s="266">
        <v>4607109973721</v>
      </c>
      <c r="Q688" s="137"/>
      <c r="R688" s="267">
        <v>138.7</v>
      </c>
    </row>
    <row r="689" spans="1:18" ht="12.75">
      <c r="A689" s="241">
        <v>1008</v>
      </c>
      <c r="B689" s="248"/>
      <c r="C689" s="248"/>
      <c r="D689" s="248"/>
      <c r="E689" s="249" t="s">
        <v>3331</v>
      </c>
      <c r="F689" s="308"/>
      <c r="G689" s="251"/>
      <c r="H689" s="251"/>
      <c r="I689" s="315"/>
      <c r="J689" s="251"/>
      <c r="K689" s="340"/>
      <c r="L689" s="316"/>
      <c r="M689" s="316"/>
      <c r="N689" s="316"/>
      <c r="O689" s="316"/>
      <c r="P689" s="316"/>
      <c r="Q689" s="316"/>
      <c r="R689" s="316"/>
    </row>
    <row r="690" spans="1:18" ht="15.75">
      <c r="A690" s="241">
        <v>1013</v>
      </c>
      <c r="B690" s="255">
        <v>4496</v>
      </c>
      <c r="C690" s="256" t="s">
        <v>3332</v>
      </c>
      <c r="D690" s="256"/>
      <c r="E690" s="257" t="s">
        <v>3316</v>
      </c>
      <c r="F690" s="258" t="s">
        <v>3333</v>
      </c>
      <c r="G690" s="259" t="str">
        <f>HYPERLINK("http://www.gardenbulbs.ru/images/summer_CL/Hippeastrum/"&amp;C690&amp;".jpg","фото")</f>
        <v>фото</v>
      </c>
      <c r="H690" s="137">
        <f>IF(D690&gt;0,HYPERLINK("http://www.gardenbulbs.ru/images/summer_CL/Hippeastrum/"&amp;D690&amp;".jpg","фото2"),"")</f>
      </c>
      <c r="I690" s="260" t="s">
        <v>341</v>
      </c>
      <c r="J690" s="137" t="s">
        <v>2065</v>
      </c>
      <c r="K690" s="318" t="s">
        <v>3319</v>
      </c>
      <c r="L690" s="262">
        <v>1</v>
      </c>
      <c r="M690" s="263">
        <v>177.7</v>
      </c>
      <c r="N690" s="264"/>
      <c r="O690" s="265">
        <f>IF(ISERROR(M690*N690),0,M690*N690)</f>
        <v>0</v>
      </c>
      <c r="P690" s="266">
        <v>4607109987971</v>
      </c>
      <c r="Q690" s="137"/>
      <c r="R690" s="267">
        <v>177.7</v>
      </c>
    </row>
    <row r="691" spans="1:18" ht="25.5">
      <c r="A691" s="241">
        <v>1015</v>
      </c>
      <c r="B691" s="255">
        <v>7641</v>
      </c>
      <c r="C691" s="256" t="s">
        <v>3334</v>
      </c>
      <c r="D691" s="256"/>
      <c r="E691" s="257" t="s">
        <v>3316</v>
      </c>
      <c r="F691" s="258" t="s">
        <v>3335</v>
      </c>
      <c r="G691" s="259" t="str">
        <f>HYPERLINK("http://www.gardenbulbs.ru/images/summer_CL/Hippeastrum/"&amp;C691&amp;".jpg","фото")</f>
        <v>фото</v>
      </c>
      <c r="H691" s="137">
        <f>IF(D691&gt;0,HYPERLINK("http://www.gardenbulbs.ru/images/summer_CL/Hippeastrum/"&amp;D691&amp;".jpg","фото2"),"")</f>
      </c>
      <c r="I691" s="260" t="s">
        <v>3336</v>
      </c>
      <c r="J691" s="137" t="s">
        <v>2065</v>
      </c>
      <c r="K691" s="318" t="s">
        <v>3319</v>
      </c>
      <c r="L691" s="262">
        <v>1</v>
      </c>
      <c r="M691" s="263">
        <v>195.3</v>
      </c>
      <c r="N691" s="264"/>
      <c r="O691" s="265">
        <f>IF(ISERROR(M691*N691),0,M691*N691)</f>
        <v>0</v>
      </c>
      <c r="P691" s="266">
        <v>4607109938515</v>
      </c>
      <c r="Q691" s="137"/>
      <c r="R691" s="267">
        <v>195.3</v>
      </c>
    </row>
    <row r="692" spans="1:18" ht="15.75">
      <c r="A692" s="241">
        <v>1010</v>
      </c>
      <c r="B692" s="255">
        <v>4360</v>
      </c>
      <c r="C692" s="256" t="s">
        <v>3337</v>
      </c>
      <c r="D692" s="256"/>
      <c r="E692" s="257" t="s">
        <v>3316</v>
      </c>
      <c r="F692" s="258" t="s">
        <v>3338</v>
      </c>
      <c r="G692" s="259" t="str">
        <f>HYPERLINK("http://www.gardenbulbs.ru/images/summer_CL/Hippeastrum/"&amp;C692&amp;".jpg","фото")</f>
        <v>фото</v>
      </c>
      <c r="H692" s="137">
        <f>IF(D692&gt;0,HYPERLINK("http://www.gardenbulbs.ru/images/summer_CL/Hippeastrum/"&amp;D692&amp;".jpg","фото2"),"")</f>
      </c>
      <c r="I692" s="260" t="s">
        <v>3339</v>
      </c>
      <c r="J692" s="137" t="s">
        <v>2065</v>
      </c>
      <c r="K692" s="318" t="s">
        <v>3319</v>
      </c>
      <c r="L692" s="262">
        <v>1</v>
      </c>
      <c r="M692" s="263">
        <v>187.8</v>
      </c>
      <c r="N692" s="264"/>
      <c r="O692" s="265">
        <f>IF(ISERROR(M692*N692),0,M692*N692)</f>
        <v>0</v>
      </c>
      <c r="P692" s="266">
        <v>4607109984598</v>
      </c>
      <c r="Q692" s="137"/>
      <c r="R692" s="267">
        <v>187.8</v>
      </c>
    </row>
    <row r="693" spans="1:18" ht="12.75">
      <c r="A693" s="241">
        <v>1017</v>
      </c>
      <c r="B693" s="248"/>
      <c r="C693" s="248"/>
      <c r="D693" s="248"/>
      <c r="E693" s="249" t="s">
        <v>3340</v>
      </c>
      <c r="F693" s="308"/>
      <c r="G693" s="251"/>
      <c r="H693" s="251"/>
      <c r="I693" s="315"/>
      <c r="J693" s="251"/>
      <c r="K693" s="340"/>
      <c r="L693" s="316"/>
      <c r="M693" s="316"/>
      <c r="N693" s="316"/>
      <c r="O693" s="316"/>
      <c r="P693" s="316"/>
      <c r="Q693" s="316"/>
      <c r="R693" s="316"/>
    </row>
    <row r="694" spans="1:18" ht="25.5">
      <c r="A694" s="241">
        <v>1018</v>
      </c>
      <c r="B694" s="255">
        <v>7642</v>
      </c>
      <c r="C694" s="256" t="s">
        <v>3341</v>
      </c>
      <c r="D694" s="256"/>
      <c r="E694" s="257" t="s">
        <v>3316</v>
      </c>
      <c r="F694" s="258" t="s">
        <v>3342</v>
      </c>
      <c r="G694" s="259" t="str">
        <f aca="true" t="shared" si="87" ref="G694:G703">HYPERLINK("http://www.gardenbulbs.ru/images/summer_CL/Hippeastrum/"&amp;C694&amp;".jpg","фото")</f>
        <v>фото</v>
      </c>
      <c r="H694" s="137">
        <f aca="true" t="shared" si="88" ref="H694:H703">IF(D694&gt;0,HYPERLINK("http://www.gardenbulbs.ru/images/summer_CL/Hippeastrum/"&amp;D694&amp;".jpg","фото2"),"")</f>
      </c>
      <c r="I694" s="260" t="s">
        <v>3343</v>
      </c>
      <c r="J694" s="137" t="s">
        <v>2065</v>
      </c>
      <c r="K694" s="318" t="s">
        <v>3319</v>
      </c>
      <c r="L694" s="262">
        <v>1</v>
      </c>
      <c r="M694" s="263">
        <v>219.2</v>
      </c>
      <c r="N694" s="264"/>
      <c r="O694" s="265">
        <f aca="true" t="shared" si="89" ref="O694:O703">IF(ISERROR(M694*N694),0,M694*N694)</f>
        <v>0</v>
      </c>
      <c r="P694" s="266">
        <v>4607109938508</v>
      </c>
      <c r="Q694" s="137"/>
      <c r="R694" s="267">
        <v>219.2</v>
      </c>
    </row>
    <row r="695" spans="1:18" ht="38.25">
      <c r="A695" s="241">
        <v>1019</v>
      </c>
      <c r="B695" s="255">
        <v>811</v>
      </c>
      <c r="C695" s="256" t="s">
        <v>3344</v>
      </c>
      <c r="D695" s="256"/>
      <c r="E695" s="257" t="s">
        <v>3316</v>
      </c>
      <c r="F695" s="258" t="s">
        <v>3345</v>
      </c>
      <c r="G695" s="259" t="str">
        <f t="shared" si="87"/>
        <v>фото</v>
      </c>
      <c r="H695" s="137">
        <f t="shared" si="88"/>
      </c>
      <c r="I695" s="260" t="s">
        <v>3346</v>
      </c>
      <c r="J695" s="137" t="s">
        <v>2065</v>
      </c>
      <c r="K695" s="318" t="s">
        <v>3319</v>
      </c>
      <c r="L695" s="262">
        <v>1</v>
      </c>
      <c r="M695" s="263">
        <v>252</v>
      </c>
      <c r="N695" s="264"/>
      <c r="O695" s="265">
        <f t="shared" si="89"/>
        <v>0</v>
      </c>
      <c r="P695" s="266">
        <v>4607109973738</v>
      </c>
      <c r="Q695" s="137"/>
      <c r="R695" s="267">
        <v>252</v>
      </c>
    </row>
    <row r="696" spans="1:18" ht="25.5">
      <c r="A696" s="241">
        <v>1021</v>
      </c>
      <c r="B696" s="255">
        <v>7644</v>
      </c>
      <c r="C696" s="256" t="s">
        <v>3347</v>
      </c>
      <c r="D696" s="256"/>
      <c r="E696" s="257" t="s">
        <v>3316</v>
      </c>
      <c r="F696" s="258" t="s">
        <v>3348</v>
      </c>
      <c r="G696" s="259" t="str">
        <f t="shared" si="87"/>
        <v>фото</v>
      </c>
      <c r="H696" s="137">
        <f t="shared" si="88"/>
      </c>
      <c r="I696" s="260" t="s">
        <v>3349</v>
      </c>
      <c r="J696" s="137" t="s">
        <v>2065</v>
      </c>
      <c r="K696" s="318" t="s">
        <v>3319</v>
      </c>
      <c r="L696" s="262">
        <v>1</v>
      </c>
      <c r="M696" s="263">
        <v>227.4</v>
      </c>
      <c r="N696" s="264"/>
      <c r="O696" s="265">
        <f t="shared" si="89"/>
        <v>0</v>
      </c>
      <c r="P696" s="266">
        <v>4607109938485</v>
      </c>
      <c r="Q696" s="137"/>
      <c r="R696" s="267">
        <v>227.4</v>
      </c>
    </row>
    <row r="697" spans="1:18" ht="25.5">
      <c r="A697" s="241">
        <v>1022</v>
      </c>
      <c r="B697" s="255">
        <v>7645</v>
      </c>
      <c r="C697" s="256" t="s">
        <v>3350</v>
      </c>
      <c r="D697" s="256"/>
      <c r="E697" s="257" t="s">
        <v>3316</v>
      </c>
      <c r="F697" s="258" t="s">
        <v>3351</v>
      </c>
      <c r="G697" s="259" t="str">
        <f t="shared" si="87"/>
        <v>фото</v>
      </c>
      <c r="H697" s="137">
        <f t="shared" si="88"/>
      </c>
      <c r="I697" s="260" t="s">
        <v>3352</v>
      </c>
      <c r="J697" s="137" t="s">
        <v>2065</v>
      </c>
      <c r="K697" s="318" t="s">
        <v>3319</v>
      </c>
      <c r="L697" s="262">
        <v>1</v>
      </c>
      <c r="M697" s="263">
        <v>202.9</v>
      </c>
      <c r="N697" s="264"/>
      <c r="O697" s="265">
        <f t="shared" si="89"/>
        <v>0</v>
      </c>
      <c r="P697" s="266">
        <v>4607109938478</v>
      </c>
      <c r="Q697" s="137"/>
      <c r="R697" s="267">
        <v>202.9</v>
      </c>
    </row>
    <row r="698" spans="1:18" ht="25.5">
      <c r="A698" s="241">
        <v>1020</v>
      </c>
      <c r="B698" s="255">
        <v>7643</v>
      </c>
      <c r="C698" s="256" t="s">
        <v>3353</v>
      </c>
      <c r="D698" s="256"/>
      <c r="E698" s="257" t="s">
        <v>3316</v>
      </c>
      <c r="F698" s="258" t="s">
        <v>3354</v>
      </c>
      <c r="G698" s="259" t="str">
        <f t="shared" si="87"/>
        <v>фото</v>
      </c>
      <c r="H698" s="137">
        <f t="shared" si="88"/>
      </c>
      <c r="I698" s="260" t="s">
        <v>3355</v>
      </c>
      <c r="J698" s="137" t="s">
        <v>2065</v>
      </c>
      <c r="K698" s="318" t="s">
        <v>3319</v>
      </c>
      <c r="L698" s="262">
        <v>1</v>
      </c>
      <c r="M698" s="263">
        <v>202.9</v>
      </c>
      <c r="N698" s="264"/>
      <c r="O698" s="265">
        <f t="shared" si="89"/>
        <v>0</v>
      </c>
      <c r="P698" s="266">
        <v>4607109938492</v>
      </c>
      <c r="Q698" s="137"/>
      <c r="R698" s="267">
        <v>202.9</v>
      </c>
    </row>
    <row r="699" spans="1:18" ht="25.5">
      <c r="A699" s="241">
        <v>1025</v>
      </c>
      <c r="B699" s="255">
        <v>7646</v>
      </c>
      <c r="C699" s="256" t="s">
        <v>3356</v>
      </c>
      <c r="D699" s="256"/>
      <c r="E699" s="257" t="s">
        <v>3316</v>
      </c>
      <c r="F699" s="258" t="s">
        <v>2392</v>
      </c>
      <c r="G699" s="259" t="str">
        <f t="shared" si="87"/>
        <v>фото</v>
      </c>
      <c r="H699" s="137">
        <f t="shared" si="88"/>
      </c>
      <c r="I699" s="260" t="s">
        <v>3357</v>
      </c>
      <c r="J699" s="137" t="s">
        <v>2065</v>
      </c>
      <c r="K699" s="318" t="s">
        <v>3319</v>
      </c>
      <c r="L699" s="262">
        <v>1</v>
      </c>
      <c r="M699" s="263">
        <v>202.9</v>
      </c>
      <c r="N699" s="264"/>
      <c r="O699" s="265">
        <f t="shared" si="89"/>
        <v>0</v>
      </c>
      <c r="P699" s="266">
        <v>4607109938461</v>
      </c>
      <c r="Q699" s="137"/>
      <c r="R699" s="267">
        <v>202.9</v>
      </c>
    </row>
    <row r="700" spans="1:18" ht="15.75">
      <c r="A700" s="241">
        <v>1026</v>
      </c>
      <c r="B700" s="255">
        <v>7647</v>
      </c>
      <c r="C700" s="256" t="s">
        <v>3358</v>
      </c>
      <c r="D700" s="256"/>
      <c r="E700" s="257" t="s">
        <v>3316</v>
      </c>
      <c r="F700" s="258" t="s">
        <v>3359</v>
      </c>
      <c r="G700" s="259" t="str">
        <f t="shared" si="87"/>
        <v>фото</v>
      </c>
      <c r="H700" s="137">
        <f t="shared" si="88"/>
      </c>
      <c r="I700" s="260" t="s">
        <v>3360</v>
      </c>
      <c r="J700" s="137" t="s">
        <v>2065</v>
      </c>
      <c r="K700" s="318" t="s">
        <v>3319</v>
      </c>
      <c r="L700" s="262">
        <v>1</v>
      </c>
      <c r="M700" s="263">
        <v>202.9</v>
      </c>
      <c r="N700" s="264"/>
      <c r="O700" s="265">
        <f t="shared" si="89"/>
        <v>0</v>
      </c>
      <c r="P700" s="266">
        <v>4607109938454</v>
      </c>
      <c r="Q700" s="137"/>
      <c r="R700" s="267">
        <v>202.9</v>
      </c>
    </row>
    <row r="701" spans="1:18" ht="25.5">
      <c r="A701" s="241">
        <v>1027</v>
      </c>
      <c r="B701" s="255">
        <v>7648</v>
      </c>
      <c r="C701" s="256" t="s">
        <v>3361</v>
      </c>
      <c r="D701" s="256"/>
      <c r="E701" s="257" t="s">
        <v>3316</v>
      </c>
      <c r="F701" s="258" t="s">
        <v>3362</v>
      </c>
      <c r="G701" s="259" t="str">
        <f t="shared" si="87"/>
        <v>фото</v>
      </c>
      <c r="H701" s="137">
        <f t="shared" si="88"/>
      </c>
      <c r="I701" s="260" t="s">
        <v>3363</v>
      </c>
      <c r="J701" s="137" t="s">
        <v>2065</v>
      </c>
      <c r="K701" s="318" t="s">
        <v>3319</v>
      </c>
      <c r="L701" s="262">
        <v>1</v>
      </c>
      <c r="M701" s="263">
        <v>202.9</v>
      </c>
      <c r="N701" s="264"/>
      <c r="O701" s="265">
        <f t="shared" si="89"/>
        <v>0</v>
      </c>
      <c r="P701" s="266">
        <v>4607109938447</v>
      </c>
      <c r="Q701" s="137"/>
      <c r="R701" s="267">
        <v>202.9</v>
      </c>
    </row>
    <row r="702" spans="1:18" ht="15.75">
      <c r="A702" s="241">
        <v>1028</v>
      </c>
      <c r="B702" s="255">
        <v>814</v>
      </c>
      <c r="C702" s="256" t="s">
        <v>3364</v>
      </c>
      <c r="D702" s="256"/>
      <c r="E702" s="257" t="s">
        <v>3316</v>
      </c>
      <c r="F702" s="258" t="s">
        <v>3365</v>
      </c>
      <c r="G702" s="259" t="str">
        <f t="shared" si="87"/>
        <v>фото</v>
      </c>
      <c r="H702" s="137">
        <f t="shared" si="88"/>
      </c>
      <c r="I702" s="260" t="s">
        <v>3366</v>
      </c>
      <c r="J702" s="137" t="s">
        <v>2065</v>
      </c>
      <c r="K702" s="318" t="s">
        <v>3319</v>
      </c>
      <c r="L702" s="262">
        <v>1</v>
      </c>
      <c r="M702" s="263">
        <v>252</v>
      </c>
      <c r="N702" s="264"/>
      <c r="O702" s="265">
        <f t="shared" si="89"/>
        <v>0</v>
      </c>
      <c r="P702" s="266">
        <v>4607109973783</v>
      </c>
      <c r="Q702" s="137"/>
      <c r="R702" s="267">
        <v>252</v>
      </c>
    </row>
    <row r="703" spans="1:18" ht="25.5">
      <c r="A703" s="241">
        <v>1023</v>
      </c>
      <c r="B703" s="255">
        <v>4362</v>
      </c>
      <c r="C703" s="256" t="s">
        <v>3367</v>
      </c>
      <c r="D703" s="256"/>
      <c r="E703" s="257" t="s">
        <v>3316</v>
      </c>
      <c r="F703" s="258" t="s">
        <v>3368</v>
      </c>
      <c r="G703" s="259" t="str">
        <f t="shared" si="87"/>
        <v>фото</v>
      </c>
      <c r="H703" s="137">
        <f t="shared" si="88"/>
      </c>
      <c r="I703" s="260" t="s">
        <v>3369</v>
      </c>
      <c r="J703" s="137" t="s">
        <v>2065</v>
      </c>
      <c r="K703" s="318" t="s">
        <v>3319</v>
      </c>
      <c r="L703" s="262">
        <v>1</v>
      </c>
      <c r="M703" s="263">
        <v>202.9</v>
      </c>
      <c r="N703" s="264"/>
      <c r="O703" s="265">
        <f t="shared" si="89"/>
        <v>0</v>
      </c>
      <c r="P703" s="266">
        <v>4607109984611</v>
      </c>
      <c r="Q703" s="137"/>
      <c r="R703" s="267">
        <v>202.9</v>
      </c>
    </row>
    <row r="704" spans="1:18" ht="18.75">
      <c r="A704" s="241">
        <v>1029</v>
      </c>
      <c r="B704" s="341" t="s">
        <v>3370</v>
      </c>
      <c r="C704" s="342"/>
      <c r="D704" s="342"/>
      <c r="E704" s="341"/>
      <c r="F704" s="343"/>
      <c r="G704" s="344"/>
      <c r="H704" s="344"/>
      <c r="I704" s="345"/>
      <c r="J704" s="344"/>
      <c r="K704" s="346"/>
      <c r="L704" s="346"/>
      <c r="M704" s="346"/>
      <c r="N704" s="346"/>
      <c r="O704" s="346"/>
      <c r="P704" s="346"/>
      <c r="Q704" s="346"/>
      <c r="R704" s="346"/>
    </row>
    <row r="705" spans="1:18" ht="12.75">
      <c r="A705" s="241">
        <v>1030</v>
      </c>
      <c r="B705" s="248"/>
      <c r="C705" s="248"/>
      <c r="D705" s="248"/>
      <c r="E705" s="249" t="s">
        <v>3371</v>
      </c>
      <c r="F705" s="308"/>
      <c r="G705" s="251"/>
      <c r="H705" s="251"/>
      <c r="I705" s="315"/>
      <c r="J705" s="251"/>
      <c r="K705" s="340"/>
      <c r="L705" s="316"/>
      <c r="M705" s="316"/>
      <c r="N705" s="316"/>
      <c r="O705" s="316"/>
      <c r="P705" s="316"/>
      <c r="Q705" s="316"/>
      <c r="R705" s="316"/>
    </row>
    <row r="706" spans="1:18" ht="15.75">
      <c r="A706" s="241">
        <v>1032</v>
      </c>
      <c r="B706" s="255">
        <v>2977</v>
      </c>
      <c r="C706" s="256" t="s">
        <v>3372</v>
      </c>
      <c r="D706" s="256"/>
      <c r="E706" s="257" t="s">
        <v>3373</v>
      </c>
      <c r="F706" s="258" t="s">
        <v>3374</v>
      </c>
      <c r="G706" s="259" t="str">
        <f aca="true" t="shared" si="90" ref="G706:G737">HYPERLINK("http://www.gardenbulbs.ru/images/summer_CL/Misc/"&amp;C706&amp;".jpg","фото")</f>
        <v>фото</v>
      </c>
      <c r="H706" s="137">
        <f aca="true" t="shared" si="91" ref="H706:H737">IF(D706&gt;0,HYPERLINK("http://www.gardenbulbs.ru/images/summer_CL/Misc/"&amp;D706&amp;".jpg","фото2"),"")</f>
      </c>
      <c r="I706" s="260" t="s">
        <v>3375</v>
      </c>
      <c r="J706" s="137" t="s">
        <v>3376</v>
      </c>
      <c r="K706" s="318" t="s">
        <v>3377</v>
      </c>
      <c r="L706" s="262">
        <v>15</v>
      </c>
      <c r="M706" s="263">
        <v>57.5</v>
      </c>
      <c r="N706" s="264"/>
      <c r="O706" s="265">
        <f aca="true" t="shared" si="92" ref="O706:O737">IF(ISERROR(M706*N706),0,M706*N706)</f>
        <v>0</v>
      </c>
      <c r="P706" s="266" t="s">
        <v>3378</v>
      </c>
      <c r="Q706" s="137"/>
      <c r="R706" s="267">
        <v>3.8333333333333335</v>
      </c>
    </row>
    <row r="707" spans="1:18" ht="15.75">
      <c r="A707" s="241">
        <v>1033</v>
      </c>
      <c r="B707" s="255">
        <v>1813</v>
      </c>
      <c r="C707" s="347" t="s">
        <v>3379</v>
      </c>
      <c r="D707" s="347"/>
      <c r="E707" s="348" t="s">
        <v>3373</v>
      </c>
      <c r="F707" s="258" t="s">
        <v>3380</v>
      </c>
      <c r="G707" s="259" t="str">
        <f t="shared" si="90"/>
        <v>фото</v>
      </c>
      <c r="H707" s="137">
        <f t="shared" si="91"/>
      </c>
      <c r="I707" s="349" t="s">
        <v>3381</v>
      </c>
      <c r="J707" s="350" t="s">
        <v>3376</v>
      </c>
      <c r="K707" s="318" t="s">
        <v>3377</v>
      </c>
      <c r="L707" s="262">
        <v>15</v>
      </c>
      <c r="M707" s="263">
        <v>57.5</v>
      </c>
      <c r="N707" s="264"/>
      <c r="O707" s="265">
        <f t="shared" si="92"/>
        <v>0</v>
      </c>
      <c r="P707" s="266" t="s">
        <v>3382</v>
      </c>
      <c r="Q707" s="137"/>
      <c r="R707" s="267">
        <v>3.8333333333333335</v>
      </c>
    </row>
    <row r="708" spans="1:18" ht="15.75">
      <c r="A708" s="241">
        <v>1034</v>
      </c>
      <c r="B708" s="255">
        <v>1814</v>
      </c>
      <c r="C708" s="256" t="s">
        <v>3383</v>
      </c>
      <c r="D708" s="256"/>
      <c r="E708" s="257" t="s">
        <v>3373</v>
      </c>
      <c r="F708" s="258" t="s">
        <v>3384</v>
      </c>
      <c r="G708" s="259" t="str">
        <f t="shared" si="90"/>
        <v>фото</v>
      </c>
      <c r="H708" s="137">
        <f t="shared" si="91"/>
      </c>
      <c r="I708" s="260" t="s">
        <v>3385</v>
      </c>
      <c r="J708" s="137" t="s">
        <v>3376</v>
      </c>
      <c r="K708" s="318" t="s">
        <v>3377</v>
      </c>
      <c r="L708" s="262">
        <v>15</v>
      </c>
      <c r="M708" s="263">
        <v>57.5</v>
      </c>
      <c r="N708" s="264"/>
      <c r="O708" s="265">
        <f t="shared" si="92"/>
        <v>0</v>
      </c>
      <c r="P708" s="266" t="s">
        <v>3386</v>
      </c>
      <c r="Q708" s="137"/>
      <c r="R708" s="267">
        <v>3.8333333333333335</v>
      </c>
    </row>
    <row r="709" spans="1:18" ht="15.75">
      <c r="A709" s="241">
        <v>1035</v>
      </c>
      <c r="B709" s="255">
        <v>178</v>
      </c>
      <c r="C709" s="256" t="s">
        <v>3387</v>
      </c>
      <c r="D709" s="256"/>
      <c r="E709" s="257" t="s">
        <v>3373</v>
      </c>
      <c r="F709" s="258" t="s">
        <v>3388</v>
      </c>
      <c r="G709" s="259" t="str">
        <f t="shared" si="90"/>
        <v>фото</v>
      </c>
      <c r="H709" s="137">
        <f t="shared" si="91"/>
      </c>
      <c r="I709" s="260" t="s">
        <v>2098</v>
      </c>
      <c r="J709" s="137">
        <v>15</v>
      </c>
      <c r="K709" s="318" t="s">
        <v>3377</v>
      </c>
      <c r="L709" s="262">
        <v>15</v>
      </c>
      <c r="M709" s="263">
        <v>57.5</v>
      </c>
      <c r="N709" s="264"/>
      <c r="O709" s="265">
        <f t="shared" si="92"/>
        <v>0</v>
      </c>
      <c r="P709" s="266" t="s">
        <v>3389</v>
      </c>
      <c r="Q709" s="137" t="s">
        <v>1285</v>
      </c>
      <c r="R709" s="267">
        <v>3.8333333333333335</v>
      </c>
    </row>
    <row r="710" spans="1:18" ht="15.75">
      <c r="A710" s="241">
        <v>1037</v>
      </c>
      <c r="B710" s="255">
        <v>1816</v>
      </c>
      <c r="C710" s="256" t="s">
        <v>3390</v>
      </c>
      <c r="D710" s="256"/>
      <c r="E710" s="257" t="s">
        <v>3373</v>
      </c>
      <c r="F710" s="258" t="s">
        <v>3391</v>
      </c>
      <c r="G710" s="259" t="str">
        <f t="shared" si="90"/>
        <v>фото</v>
      </c>
      <c r="H710" s="137">
        <f t="shared" si="91"/>
      </c>
      <c r="I710" s="260" t="s">
        <v>3392</v>
      </c>
      <c r="J710" s="137" t="s">
        <v>3376</v>
      </c>
      <c r="K710" s="318" t="s">
        <v>3377</v>
      </c>
      <c r="L710" s="262">
        <v>15</v>
      </c>
      <c r="M710" s="263">
        <v>57.5</v>
      </c>
      <c r="N710" s="264"/>
      <c r="O710" s="265">
        <f t="shared" si="92"/>
        <v>0</v>
      </c>
      <c r="P710" s="266" t="s">
        <v>3393</v>
      </c>
      <c r="Q710" s="137"/>
      <c r="R710" s="267">
        <v>3.8333333333333335</v>
      </c>
    </row>
    <row r="711" spans="1:18" ht="15.75">
      <c r="A711" s="241">
        <v>1038</v>
      </c>
      <c r="B711" s="255">
        <v>1817</v>
      </c>
      <c r="C711" s="256" t="s">
        <v>3394</v>
      </c>
      <c r="D711" s="256"/>
      <c r="E711" s="257" t="s">
        <v>3373</v>
      </c>
      <c r="F711" s="258" t="s">
        <v>3395</v>
      </c>
      <c r="G711" s="259" t="str">
        <f t="shared" si="90"/>
        <v>фото</v>
      </c>
      <c r="H711" s="137">
        <f t="shared" si="91"/>
      </c>
      <c r="I711" s="260" t="s">
        <v>1522</v>
      </c>
      <c r="J711" s="137" t="s">
        <v>3376</v>
      </c>
      <c r="K711" s="318" t="s">
        <v>3377</v>
      </c>
      <c r="L711" s="262">
        <v>15</v>
      </c>
      <c r="M711" s="263">
        <v>57.5</v>
      </c>
      <c r="N711" s="264"/>
      <c r="O711" s="265">
        <f t="shared" si="92"/>
        <v>0</v>
      </c>
      <c r="P711" s="266" t="s">
        <v>3396</v>
      </c>
      <c r="Q711" s="137"/>
      <c r="R711" s="267">
        <v>3.8333333333333335</v>
      </c>
    </row>
    <row r="712" spans="1:18" ht="15.75">
      <c r="A712" s="241">
        <v>1039</v>
      </c>
      <c r="B712" s="255">
        <v>1818</v>
      </c>
      <c r="C712" s="256" t="s">
        <v>3397</v>
      </c>
      <c r="D712" s="256"/>
      <c r="E712" s="257" t="s">
        <v>3373</v>
      </c>
      <c r="F712" s="258" t="s">
        <v>3398</v>
      </c>
      <c r="G712" s="259" t="str">
        <f t="shared" si="90"/>
        <v>фото</v>
      </c>
      <c r="H712" s="137">
        <f t="shared" si="91"/>
      </c>
      <c r="I712" s="260" t="s">
        <v>3399</v>
      </c>
      <c r="J712" s="137" t="s">
        <v>3376</v>
      </c>
      <c r="K712" s="318" t="s">
        <v>3377</v>
      </c>
      <c r="L712" s="262">
        <v>15</v>
      </c>
      <c r="M712" s="263">
        <v>57.5</v>
      </c>
      <c r="N712" s="264"/>
      <c r="O712" s="265">
        <f t="shared" si="92"/>
        <v>0</v>
      </c>
      <c r="P712" s="266" t="s">
        <v>3400</v>
      </c>
      <c r="Q712" s="137"/>
      <c r="R712" s="267">
        <v>3.8333333333333335</v>
      </c>
    </row>
    <row r="713" spans="1:18" ht="15.75">
      <c r="A713" s="241">
        <v>1040</v>
      </c>
      <c r="B713" s="255">
        <v>2955</v>
      </c>
      <c r="C713" s="256" t="s">
        <v>3401</v>
      </c>
      <c r="D713" s="256"/>
      <c r="E713" s="257" t="s">
        <v>3373</v>
      </c>
      <c r="F713" s="258" t="s">
        <v>3402</v>
      </c>
      <c r="G713" s="259" t="str">
        <f t="shared" si="90"/>
        <v>фото</v>
      </c>
      <c r="H713" s="137">
        <f t="shared" si="91"/>
      </c>
      <c r="I713" s="260" t="s">
        <v>3385</v>
      </c>
      <c r="J713" s="137" t="s">
        <v>3376</v>
      </c>
      <c r="K713" s="318" t="s">
        <v>2394</v>
      </c>
      <c r="L713" s="262">
        <v>15</v>
      </c>
      <c r="M713" s="263">
        <v>57.5</v>
      </c>
      <c r="N713" s="264"/>
      <c r="O713" s="265">
        <f t="shared" si="92"/>
        <v>0</v>
      </c>
      <c r="P713" s="266" t="s">
        <v>3403</v>
      </c>
      <c r="Q713" s="137"/>
      <c r="R713" s="267">
        <v>3.8333333333333335</v>
      </c>
    </row>
    <row r="714" spans="1:18" ht="15.75">
      <c r="A714" s="241">
        <v>1041</v>
      </c>
      <c r="B714" s="255">
        <v>1</v>
      </c>
      <c r="C714" s="256" t="s">
        <v>3404</v>
      </c>
      <c r="D714" s="256"/>
      <c r="E714" s="257" t="s">
        <v>3373</v>
      </c>
      <c r="F714" s="258" t="s">
        <v>3405</v>
      </c>
      <c r="G714" s="259" t="str">
        <f t="shared" si="90"/>
        <v>фото</v>
      </c>
      <c r="H714" s="137">
        <f t="shared" si="91"/>
      </c>
      <c r="I714" s="260" t="s">
        <v>3406</v>
      </c>
      <c r="J714" s="137" t="s">
        <v>3376</v>
      </c>
      <c r="K714" s="318" t="s">
        <v>3377</v>
      </c>
      <c r="L714" s="262">
        <v>15</v>
      </c>
      <c r="M714" s="263">
        <v>57.5</v>
      </c>
      <c r="N714" s="264"/>
      <c r="O714" s="265">
        <f t="shared" si="92"/>
        <v>0</v>
      </c>
      <c r="P714" s="266" t="s">
        <v>3407</v>
      </c>
      <c r="Q714" s="137"/>
      <c r="R714" s="267">
        <v>3.8333333333333335</v>
      </c>
    </row>
    <row r="715" spans="1:18" ht="15.75">
      <c r="A715" s="241">
        <v>1043</v>
      </c>
      <c r="B715" s="255">
        <v>1810</v>
      </c>
      <c r="C715" s="256" t="s">
        <v>3408</v>
      </c>
      <c r="D715" s="256"/>
      <c r="E715" s="257" t="s">
        <v>3373</v>
      </c>
      <c r="F715" s="258" t="s">
        <v>3409</v>
      </c>
      <c r="G715" s="259" t="str">
        <f t="shared" si="90"/>
        <v>фото</v>
      </c>
      <c r="H715" s="137">
        <f t="shared" si="91"/>
      </c>
      <c r="I715" s="260" t="s">
        <v>3410</v>
      </c>
      <c r="J715" s="137" t="s">
        <v>3376</v>
      </c>
      <c r="K715" s="318" t="s">
        <v>3377</v>
      </c>
      <c r="L715" s="262">
        <v>15</v>
      </c>
      <c r="M715" s="263">
        <v>57.5</v>
      </c>
      <c r="N715" s="264"/>
      <c r="O715" s="265">
        <f t="shared" si="92"/>
        <v>0</v>
      </c>
      <c r="P715" s="266" t="s">
        <v>3411</v>
      </c>
      <c r="Q715" s="137"/>
      <c r="R715" s="267">
        <v>3.8333333333333335</v>
      </c>
    </row>
    <row r="716" spans="1:18" ht="15.75">
      <c r="A716" s="241">
        <v>1044</v>
      </c>
      <c r="B716" s="255">
        <v>1811</v>
      </c>
      <c r="C716" s="256" t="s">
        <v>3412</v>
      </c>
      <c r="D716" s="256"/>
      <c r="E716" s="257" t="s">
        <v>3373</v>
      </c>
      <c r="F716" s="258" t="s">
        <v>3413</v>
      </c>
      <c r="G716" s="259" t="str">
        <f t="shared" si="90"/>
        <v>фото</v>
      </c>
      <c r="H716" s="137">
        <f t="shared" si="91"/>
      </c>
      <c r="I716" s="260" t="s">
        <v>320</v>
      </c>
      <c r="J716" s="137" t="s">
        <v>3376</v>
      </c>
      <c r="K716" s="318" t="s">
        <v>3377</v>
      </c>
      <c r="L716" s="262">
        <v>15</v>
      </c>
      <c r="M716" s="263">
        <v>57.5</v>
      </c>
      <c r="N716" s="264"/>
      <c r="O716" s="265">
        <f t="shared" si="92"/>
        <v>0</v>
      </c>
      <c r="P716" s="266" t="s">
        <v>3414</v>
      </c>
      <c r="Q716" s="137"/>
      <c r="R716" s="267">
        <v>3.8333333333333335</v>
      </c>
    </row>
    <row r="717" spans="1:18" ht="25.5">
      <c r="A717" s="241">
        <v>1046</v>
      </c>
      <c r="B717" s="255">
        <v>6873</v>
      </c>
      <c r="C717" s="256" t="s">
        <v>3415</v>
      </c>
      <c r="D717" s="256"/>
      <c r="E717" s="257" t="s">
        <v>3416</v>
      </c>
      <c r="F717" s="258" t="s">
        <v>3417</v>
      </c>
      <c r="G717" s="259" t="str">
        <f t="shared" si="90"/>
        <v>фото</v>
      </c>
      <c r="H717" s="137">
        <f t="shared" si="91"/>
      </c>
      <c r="I717" s="260" t="s">
        <v>3418</v>
      </c>
      <c r="J717" s="137" t="s">
        <v>3419</v>
      </c>
      <c r="K717" s="318" t="s">
        <v>2389</v>
      </c>
      <c r="L717" s="262">
        <v>10</v>
      </c>
      <c r="M717" s="263">
        <v>66.9</v>
      </c>
      <c r="N717" s="264"/>
      <c r="O717" s="265">
        <f t="shared" si="92"/>
        <v>0</v>
      </c>
      <c r="P717" s="266">
        <v>4607109943892</v>
      </c>
      <c r="Q717" s="137" t="s">
        <v>111</v>
      </c>
      <c r="R717" s="267">
        <v>6.69</v>
      </c>
    </row>
    <row r="718" spans="1:18" ht="15.75">
      <c r="A718" s="241">
        <v>1048</v>
      </c>
      <c r="B718" s="255">
        <v>1310</v>
      </c>
      <c r="C718" s="256" t="s">
        <v>3420</v>
      </c>
      <c r="D718" s="256"/>
      <c r="E718" s="257" t="s">
        <v>3421</v>
      </c>
      <c r="F718" s="258" t="s">
        <v>3422</v>
      </c>
      <c r="G718" s="259" t="str">
        <f t="shared" si="90"/>
        <v>фото</v>
      </c>
      <c r="H718" s="137">
        <f t="shared" si="91"/>
      </c>
      <c r="I718" s="260" t="s">
        <v>3423</v>
      </c>
      <c r="J718" s="137" t="s">
        <v>3424</v>
      </c>
      <c r="K718" s="318" t="s">
        <v>2389</v>
      </c>
      <c r="L718" s="262">
        <v>10</v>
      </c>
      <c r="M718" s="263">
        <v>94.6</v>
      </c>
      <c r="N718" s="264"/>
      <c r="O718" s="265">
        <f t="shared" si="92"/>
        <v>0</v>
      </c>
      <c r="P718" s="266" t="s">
        <v>3425</v>
      </c>
      <c r="Q718" s="137" t="s">
        <v>1285</v>
      </c>
      <c r="R718" s="267">
        <v>9.459999999999999</v>
      </c>
    </row>
    <row r="719" spans="1:18" ht="15.75">
      <c r="A719" s="241">
        <v>1049</v>
      </c>
      <c r="B719" s="255">
        <v>1987</v>
      </c>
      <c r="C719" s="256" t="s">
        <v>3426</v>
      </c>
      <c r="D719" s="256"/>
      <c r="E719" s="257" t="s">
        <v>3427</v>
      </c>
      <c r="F719" s="258" t="s">
        <v>3428</v>
      </c>
      <c r="G719" s="259" t="str">
        <f t="shared" si="90"/>
        <v>фото</v>
      </c>
      <c r="H719" s="137">
        <f t="shared" si="91"/>
      </c>
      <c r="I719" s="260" t="s">
        <v>3429</v>
      </c>
      <c r="J719" s="137" t="s">
        <v>3430</v>
      </c>
      <c r="K719" s="318" t="s">
        <v>127</v>
      </c>
      <c r="L719" s="262">
        <v>5</v>
      </c>
      <c r="M719" s="263">
        <v>85.2</v>
      </c>
      <c r="N719" s="264"/>
      <c r="O719" s="265">
        <f t="shared" si="92"/>
        <v>0</v>
      </c>
      <c r="P719" s="266" t="s">
        <v>3431</v>
      </c>
      <c r="Q719" s="137" t="s">
        <v>1285</v>
      </c>
      <c r="R719" s="267">
        <v>17.04</v>
      </c>
    </row>
    <row r="720" spans="1:18" ht="25.5">
      <c r="A720" s="241">
        <v>1050</v>
      </c>
      <c r="B720" s="255">
        <v>2107</v>
      </c>
      <c r="C720" s="256" t="s">
        <v>3432</v>
      </c>
      <c r="D720" s="256"/>
      <c r="E720" s="257" t="s">
        <v>3427</v>
      </c>
      <c r="F720" s="258" t="s">
        <v>3433</v>
      </c>
      <c r="G720" s="259" t="str">
        <f t="shared" si="90"/>
        <v>фото</v>
      </c>
      <c r="H720" s="137">
        <f t="shared" si="91"/>
      </c>
      <c r="I720" s="260" t="s">
        <v>3434</v>
      </c>
      <c r="J720" s="137" t="s">
        <v>3435</v>
      </c>
      <c r="K720" s="318" t="s">
        <v>127</v>
      </c>
      <c r="L720" s="262">
        <v>5</v>
      </c>
      <c r="M720" s="263">
        <v>56.8</v>
      </c>
      <c r="N720" s="264"/>
      <c r="O720" s="265">
        <f t="shared" si="92"/>
        <v>0</v>
      </c>
      <c r="P720" s="266" t="s">
        <v>3436</v>
      </c>
      <c r="Q720" s="137" t="s">
        <v>1285</v>
      </c>
      <c r="R720" s="267">
        <v>11.36</v>
      </c>
    </row>
    <row r="721" spans="1:18" ht="15.75">
      <c r="A721" s="241">
        <v>1051</v>
      </c>
      <c r="B721" s="255">
        <v>2984</v>
      </c>
      <c r="C721" s="256" t="s">
        <v>3437</v>
      </c>
      <c r="D721" s="256"/>
      <c r="E721" s="257" t="s">
        <v>3427</v>
      </c>
      <c r="F721" s="258" t="s">
        <v>3438</v>
      </c>
      <c r="G721" s="259" t="str">
        <f t="shared" si="90"/>
        <v>фото</v>
      </c>
      <c r="H721" s="137">
        <f t="shared" si="91"/>
      </c>
      <c r="I721" s="260" t="s">
        <v>3439</v>
      </c>
      <c r="J721" s="137">
        <v>125</v>
      </c>
      <c r="K721" s="318" t="s">
        <v>299</v>
      </c>
      <c r="L721" s="262">
        <v>2</v>
      </c>
      <c r="M721" s="263">
        <v>82</v>
      </c>
      <c r="N721" s="264"/>
      <c r="O721" s="265">
        <f t="shared" si="92"/>
        <v>0</v>
      </c>
      <c r="P721" s="266" t="s">
        <v>3440</v>
      </c>
      <c r="Q721" s="137"/>
      <c r="R721" s="267">
        <v>41</v>
      </c>
    </row>
    <row r="722" spans="1:18" ht="15.75">
      <c r="A722" s="241">
        <v>1052</v>
      </c>
      <c r="B722" s="255">
        <v>2</v>
      </c>
      <c r="C722" s="256" t="s">
        <v>3441</v>
      </c>
      <c r="D722" s="256"/>
      <c r="E722" s="257" t="s">
        <v>3427</v>
      </c>
      <c r="F722" s="258" t="s">
        <v>3442</v>
      </c>
      <c r="G722" s="259" t="str">
        <f t="shared" si="90"/>
        <v>фото</v>
      </c>
      <c r="H722" s="137">
        <f t="shared" si="91"/>
      </c>
      <c r="I722" s="260" t="s">
        <v>1991</v>
      </c>
      <c r="J722" s="137">
        <v>40</v>
      </c>
      <c r="K722" s="318" t="s">
        <v>3062</v>
      </c>
      <c r="L722" s="262">
        <v>15</v>
      </c>
      <c r="M722" s="263">
        <v>99</v>
      </c>
      <c r="N722" s="264"/>
      <c r="O722" s="265">
        <f t="shared" si="92"/>
        <v>0</v>
      </c>
      <c r="P722" s="266" t="s">
        <v>3443</v>
      </c>
      <c r="Q722" s="137"/>
      <c r="R722" s="267">
        <v>6.6</v>
      </c>
    </row>
    <row r="723" spans="1:18" ht="15.75">
      <c r="A723" s="241">
        <v>1053</v>
      </c>
      <c r="B723" s="255">
        <v>2985</v>
      </c>
      <c r="C723" s="256" t="s">
        <v>3444</v>
      </c>
      <c r="D723" s="256"/>
      <c r="E723" s="257" t="s">
        <v>3427</v>
      </c>
      <c r="F723" s="258" t="s">
        <v>3445</v>
      </c>
      <c r="G723" s="259" t="str">
        <f t="shared" si="90"/>
        <v>фото</v>
      </c>
      <c r="H723" s="137">
        <f t="shared" si="91"/>
      </c>
      <c r="I723" s="260" t="s">
        <v>3446</v>
      </c>
      <c r="J723" s="137">
        <v>50</v>
      </c>
      <c r="K723" s="318" t="s">
        <v>127</v>
      </c>
      <c r="L723" s="262">
        <v>5</v>
      </c>
      <c r="M723" s="263">
        <v>50.6</v>
      </c>
      <c r="N723" s="264"/>
      <c r="O723" s="265">
        <f t="shared" si="92"/>
        <v>0</v>
      </c>
      <c r="P723" s="266" t="s">
        <v>3447</v>
      </c>
      <c r="Q723" s="137"/>
      <c r="R723" s="267">
        <v>10.120000000000001</v>
      </c>
    </row>
    <row r="724" spans="1:18" ht="15.75">
      <c r="A724" s="241">
        <v>1054</v>
      </c>
      <c r="B724" s="255">
        <v>1956</v>
      </c>
      <c r="C724" s="256" t="s">
        <v>3448</v>
      </c>
      <c r="D724" s="256"/>
      <c r="E724" s="257" t="s">
        <v>3427</v>
      </c>
      <c r="F724" s="258" t="s">
        <v>3449</v>
      </c>
      <c r="G724" s="259" t="str">
        <f t="shared" si="90"/>
        <v>фото</v>
      </c>
      <c r="H724" s="137">
        <f t="shared" si="91"/>
      </c>
      <c r="I724" s="260" t="s">
        <v>3450</v>
      </c>
      <c r="J724" s="137">
        <v>60</v>
      </c>
      <c r="K724" s="318" t="s">
        <v>2389</v>
      </c>
      <c r="L724" s="262">
        <v>15</v>
      </c>
      <c r="M724" s="263">
        <v>53.7</v>
      </c>
      <c r="N724" s="264"/>
      <c r="O724" s="265">
        <f t="shared" si="92"/>
        <v>0</v>
      </c>
      <c r="P724" s="266" t="s">
        <v>3451</v>
      </c>
      <c r="Q724" s="137"/>
      <c r="R724" s="267">
        <v>3.58</v>
      </c>
    </row>
    <row r="725" spans="1:18" ht="15.75">
      <c r="A725" s="241">
        <v>1055</v>
      </c>
      <c r="B725" s="255">
        <v>2986</v>
      </c>
      <c r="C725" s="256" t="s">
        <v>3452</v>
      </c>
      <c r="D725" s="256"/>
      <c r="E725" s="257" t="s">
        <v>3427</v>
      </c>
      <c r="F725" s="258" t="s">
        <v>3453</v>
      </c>
      <c r="G725" s="259" t="str">
        <f t="shared" si="90"/>
        <v>фото</v>
      </c>
      <c r="H725" s="137">
        <f t="shared" si="91"/>
      </c>
      <c r="I725" s="260" t="s">
        <v>341</v>
      </c>
      <c r="J725" s="137">
        <v>100</v>
      </c>
      <c r="K725" s="318" t="s">
        <v>299</v>
      </c>
      <c r="L725" s="262">
        <v>2</v>
      </c>
      <c r="M725" s="263">
        <v>84.5</v>
      </c>
      <c r="N725" s="264"/>
      <c r="O725" s="265">
        <f t="shared" si="92"/>
        <v>0</v>
      </c>
      <c r="P725" s="266" t="s">
        <v>3454</v>
      </c>
      <c r="Q725" s="137"/>
      <c r="R725" s="267">
        <v>42.25</v>
      </c>
    </row>
    <row r="726" spans="1:18" ht="15.75">
      <c r="A726" s="241">
        <v>1056</v>
      </c>
      <c r="B726" s="255">
        <v>6854</v>
      </c>
      <c r="C726" s="256" t="s">
        <v>3455</v>
      </c>
      <c r="D726" s="256"/>
      <c r="E726" s="257" t="s">
        <v>3427</v>
      </c>
      <c r="F726" s="258" t="s">
        <v>3456</v>
      </c>
      <c r="G726" s="259" t="str">
        <f t="shared" si="90"/>
        <v>фото</v>
      </c>
      <c r="H726" s="137">
        <f t="shared" si="91"/>
      </c>
      <c r="I726" s="260" t="s">
        <v>3457</v>
      </c>
      <c r="J726" s="137" t="s">
        <v>3430</v>
      </c>
      <c r="K726" s="318" t="s">
        <v>3062</v>
      </c>
      <c r="L726" s="262">
        <v>25</v>
      </c>
      <c r="M726" s="263">
        <v>38</v>
      </c>
      <c r="N726" s="264"/>
      <c r="O726" s="265">
        <f t="shared" si="92"/>
        <v>0</v>
      </c>
      <c r="P726" s="266">
        <v>4607109943700</v>
      </c>
      <c r="Q726" s="137" t="s">
        <v>111</v>
      </c>
      <c r="R726" s="267">
        <v>1.52</v>
      </c>
    </row>
    <row r="727" spans="1:18" ht="15.75">
      <c r="A727" s="241">
        <v>1057</v>
      </c>
      <c r="B727" s="255">
        <v>3000</v>
      </c>
      <c r="C727" s="256" t="s">
        <v>3458</v>
      </c>
      <c r="D727" s="256"/>
      <c r="E727" s="257" t="s">
        <v>3427</v>
      </c>
      <c r="F727" s="258" t="s">
        <v>3148</v>
      </c>
      <c r="G727" s="259" t="str">
        <f t="shared" si="90"/>
        <v>фото</v>
      </c>
      <c r="H727" s="137">
        <f t="shared" si="91"/>
      </c>
      <c r="I727" s="260" t="s">
        <v>3028</v>
      </c>
      <c r="J727" s="137" t="s">
        <v>3459</v>
      </c>
      <c r="K727" s="318" t="s">
        <v>78</v>
      </c>
      <c r="L727" s="262">
        <v>5</v>
      </c>
      <c r="M727" s="263">
        <v>68.8</v>
      </c>
      <c r="N727" s="264"/>
      <c r="O727" s="265">
        <f t="shared" si="92"/>
        <v>0</v>
      </c>
      <c r="P727" s="266" t="s">
        <v>3460</v>
      </c>
      <c r="Q727" s="137"/>
      <c r="R727" s="267">
        <v>13.76</v>
      </c>
    </row>
    <row r="728" spans="1:18" ht="15.75">
      <c r="A728" s="241">
        <v>1058</v>
      </c>
      <c r="B728" s="255">
        <v>3001</v>
      </c>
      <c r="C728" s="256" t="s">
        <v>3461</v>
      </c>
      <c r="D728" s="256"/>
      <c r="E728" s="257" t="s">
        <v>3427</v>
      </c>
      <c r="F728" s="258" t="s">
        <v>3462</v>
      </c>
      <c r="G728" s="259" t="str">
        <f t="shared" si="90"/>
        <v>фото</v>
      </c>
      <c r="H728" s="137">
        <f t="shared" si="91"/>
      </c>
      <c r="I728" s="260" t="s">
        <v>3463</v>
      </c>
      <c r="J728" s="137">
        <v>90</v>
      </c>
      <c r="K728" s="318" t="s">
        <v>3107</v>
      </c>
      <c r="L728" s="262">
        <v>2</v>
      </c>
      <c r="M728" s="263">
        <v>239.4</v>
      </c>
      <c r="N728" s="264"/>
      <c r="O728" s="265">
        <f t="shared" si="92"/>
        <v>0</v>
      </c>
      <c r="P728" s="266" t="s">
        <v>3464</v>
      </c>
      <c r="Q728" s="137"/>
      <c r="R728" s="267">
        <v>119.7</v>
      </c>
    </row>
    <row r="729" spans="1:18" ht="38.25">
      <c r="A729" s="241">
        <v>1061</v>
      </c>
      <c r="B729" s="255">
        <v>2523</v>
      </c>
      <c r="C729" s="256" t="s">
        <v>3465</v>
      </c>
      <c r="D729" s="256"/>
      <c r="E729" s="257" t="s">
        <v>3427</v>
      </c>
      <c r="F729" s="258" t="s">
        <v>3466</v>
      </c>
      <c r="G729" s="259" t="str">
        <f t="shared" si="90"/>
        <v>фото</v>
      </c>
      <c r="H729" s="137">
        <f t="shared" si="91"/>
      </c>
      <c r="I729" s="260" t="s">
        <v>3467</v>
      </c>
      <c r="J729" s="137" t="s">
        <v>3435</v>
      </c>
      <c r="K729" s="318" t="s">
        <v>2495</v>
      </c>
      <c r="L729" s="262">
        <v>2</v>
      </c>
      <c r="M729" s="263">
        <v>233.1</v>
      </c>
      <c r="N729" s="264"/>
      <c r="O729" s="265">
        <f t="shared" si="92"/>
        <v>0</v>
      </c>
      <c r="P729" s="266" t="s">
        <v>3468</v>
      </c>
      <c r="Q729" s="137" t="s">
        <v>1285</v>
      </c>
      <c r="R729" s="267">
        <v>116.55</v>
      </c>
    </row>
    <row r="730" spans="1:18" ht="25.5">
      <c r="A730" s="241">
        <v>1062</v>
      </c>
      <c r="B730" s="255">
        <v>6851</v>
      </c>
      <c r="C730" s="256" t="s">
        <v>3469</v>
      </c>
      <c r="D730" s="256"/>
      <c r="E730" s="257" t="s">
        <v>3427</v>
      </c>
      <c r="F730" s="258" t="s">
        <v>3470</v>
      </c>
      <c r="G730" s="259" t="str">
        <f t="shared" si="90"/>
        <v>фото</v>
      </c>
      <c r="H730" s="137">
        <f t="shared" si="91"/>
      </c>
      <c r="I730" s="260" t="s">
        <v>3471</v>
      </c>
      <c r="J730" s="137">
        <v>50</v>
      </c>
      <c r="K730" s="318" t="s">
        <v>3472</v>
      </c>
      <c r="L730" s="262">
        <v>15</v>
      </c>
      <c r="M730" s="263">
        <v>138.7</v>
      </c>
      <c r="N730" s="264"/>
      <c r="O730" s="265">
        <f t="shared" si="92"/>
        <v>0</v>
      </c>
      <c r="P730" s="266">
        <v>4607109943670</v>
      </c>
      <c r="Q730" s="137" t="s">
        <v>111</v>
      </c>
      <c r="R730" s="267">
        <v>9.246666666666666</v>
      </c>
    </row>
    <row r="731" spans="1:18" ht="15.75">
      <c r="A731" s="241">
        <v>1063</v>
      </c>
      <c r="B731" s="255">
        <v>6853</v>
      </c>
      <c r="C731" s="256" t="s">
        <v>3473</v>
      </c>
      <c r="D731" s="256"/>
      <c r="E731" s="257" t="s">
        <v>3427</v>
      </c>
      <c r="F731" s="258" t="s">
        <v>3474</v>
      </c>
      <c r="G731" s="259" t="str">
        <f t="shared" si="90"/>
        <v>фото</v>
      </c>
      <c r="H731" s="137">
        <f t="shared" si="91"/>
      </c>
      <c r="I731" s="260" t="s">
        <v>3475</v>
      </c>
      <c r="J731" s="137">
        <v>90</v>
      </c>
      <c r="K731" s="318" t="s">
        <v>3107</v>
      </c>
      <c r="L731" s="262">
        <v>2</v>
      </c>
      <c r="M731" s="263">
        <v>134.9</v>
      </c>
      <c r="N731" s="264"/>
      <c r="O731" s="265">
        <f t="shared" si="92"/>
        <v>0</v>
      </c>
      <c r="P731" s="266">
        <v>4607109943694</v>
      </c>
      <c r="Q731" s="137" t="s">
        <v>111</v>
      </c>
      <c r="R731" s="267">
        <v>67.45</v>
      </c>
    </row>
    <row r="732" spans="1:18" ht="15.75">
      <c r="A732" s="241">
        <v>1065</v>
      </c>
      <c r="B732" s="255">
        <v>6855</v>
      </c>
      <c r="C732" s="256" t="s">
        <v>3476</v>
      </c>
      <c r="D732" s="256"/>
      <c r="E732" s="257" t="s">
        <v>3427</v>
      </c>
      <c r="F732" s="258" t="s">
        <v>3477</v>
      </c>
      <c r="G732" s="259" t="str">
        <f t="shared" si="90"/>
        <v>фото</v>
      </c>
      <c r="H732" s="137">
        <f t="shared" si="91"/>
      </c>
      <c r="I732" s="260" t="s">
        <v>3478</v>
      </c>
      <c r="J732" s="137">
        <v>70</v>
      </c>
      <c r="K732" s="318" t="s">
        <v>127</v>
      </c>
      <c r="L732" s="262">
        <v>10</v>
      </c>
      <c r="M732" s="263">
        <v>100.9</v>
      </c>
      <c r="N732" s="264"/>
      <c r="O732" s="265">
        <f t="shared" si="92"/>
        <v>0</v>
      </c>
      <c r="P732" s="266">
        <v>4607109943717</v>
      </c>
      <c r="Q732" s="137" t="s">
        <v>111</v>
      </c>
      <c r="R732" s="267">
        <v>10.09</v>
      </c>
    </row>
    <row r="733" spans="1:18" ht="15.75">
      <c r="A733" s="241">
        <v>1070</v>
      </c>
      <c r="B733" s="255">
        <v>2010</v>
      </c>
      <c r="C733" s="256" t="s">
        <v>3479</v>
      </c>
      <c r="D733" s="256"/>
      <c r="E733" s="257" t="s">
        <v>3480</v>
      </c>
      <c r="F733" s="258" t="s">
        <v>3481</v>
      </c>
      <c r="G733" s="259" t="str">
        <f t="shared" si="90"/>
        <v>фото</v>
      </c>
      <c r="H733" s="137">
        <f t="shared" si="91"/>
      </c>
      <c r="I733" s="260" t="s">
        <v>3482</v>
      </c>
      <c r="J733" s="137" t="s">
        <v>3424</v>
      </c>
      <c r="K733" s="318" t="s">
        <v>3377</v>
      </c>
      <c r="L733" s="262">
        <v>10</v>
      </c>
      <c r="M733" s="263">
        <v>258.2</v>
      </c>
      <c r="N733" s="264"/>
      <c r="O733" s="265">
        <f t="shared" si="92"/>
        <v>0</v>
      </c>
      <c r="P733" s="266" t="s">
        <v>3483</v>
      </c>
      <c r="Q733" s="137"/>
      <c r="R733" s="267">
        <v>25.82</v>
      </c>
    </row>
    <row r="734" spans="1:18" ht="15.75">
      <c r="A734" s="241">
        <v>1071</v>
      </c>
      <c r="B734" s="255">
        <v>3</v>
      </c>
      <c r="C734" s="256" t="s">
        <v>3484</v>
      </c>
      <c r="D734" s="256"/>
      <c r="E734" s="257" t="s">
        <v>3485</v>
      </c>
      <c r="F734" s="258" t="s">
        <v>3486</v>
      </c>
      <c r="G734" s="259" t="str">
        <f t="shared" si="90"/>
        <v>фото</v>
      </c>
      <c r="H734" s="137">
        <f t="shared" si="91"/>
      </c>
      <c r="I734" s="260" t="s">
        <v>3487</v>
      </c>
      <c r="J734" s="137" t="s">
        <v>3488</v>
      </c>
      <c r="K734" s="318" t="s">
        <v>2389</v>
      </c>
      <c r="L734" s="262">
        <v>15</v>
      </c>
      <c r="M734" s="263">
        <v>49.9</v>
      </c>
      <c r="N734" s="264"/>
      <c r="O734" s="265">
        <f t="shared" si="92"/>
        <v>0</v>
      </c>
      <c r="P734" s="266" t="s">
        <v>3489</v>
      </c>
      <c r="Q734" s="137"/>
      <c r="R734" s="267">
        <v>3.3266666666666667</v>
      </c>
    </row>
    <row r="735" spans="1:18" ht="15.75">
      <c r="A735" s="241">
        <v>1072</v>
      </c>
      <c r="B735" s="255">
        <v>6886</v>
      </c>
      <c r="C735" s="351" t="s">
        <v>3490</v>
      </c>
      <c r="D735" s="351"/>
      <c r="E735" s="257" t="s">
        <v>3485</v>
      </c>
      <c r="F735" s="258" t="s">
        <v>3491</v>
      </c>
      <c r="G735" s="259" t="str">
        <f t="shared" si="90"/>
        <v>фото</v>
      </c>
      <c r="H735" s="137">
        <f t="shared" si="91"/>
      </c>
      <c r="I735" s="260" t="s">
        <v>341</v>
      </c>
      <c r="J735" s="352" t="s">
        <v>3488</v>
      </c>
      <c r="K735" s="318" t="s">
        <v>2389</v>
      </c>
      <c r="L735" s="262">
        <v>15</v>
      </c>
      <c r="M735" s="263">
        <v>74.5</v>
      </c>
      <c r="N735" s="264"/>
      <c r="O735" s="265">
        <f t="shared" si="92"/>
        <v>0</v>
      </c>
      <c r="P735" s="266">
        <v>4607109944028</v>
      </c>
      <c r="Q735" s="137" t="s">
        <v>111</v>
      </c>
      <c r="R735" s="267">
        <v>4.966666666666667</v>
      </c>
    </row>
    <row r="736" spans="1:18" ht="15.75">
      <c r="A736" s="241">
        <v>1073</v>
      </c>
      <c r="B736" s="255">
        <v>328</v>
      </c>
      <c r="C736" s="256" t="s">
        <v>3492</v>
      </c>
      <c r="D736" s="256"/>
      <c r="E736" s="257" t="s">
        <v>3493</v>
      </c>
      <c r="F736" s="258" t="s">
        <v>3494</v>
      </c>
      <c r="G736" s="259" t="str">
        <f t="shared" si="90"/>
        <v>фото</v>
      </c>
      <c r="H736" s="137">
        <f t="shared" si="91"/>
      </c>
      <c r="I736" s="260" t="s">
        <v>341</v>
      </c>
      <c r="J736" s="137" t="s">
        <v>3424</v>
      </c>
      <c r="K736" s="318" t="s">
        <v>3495</v>
      </c>
      <c r="L736" s="262">
        <v>10</v>
      </c>
      <c r="M736" s="263">
        <v>63.1</v>
      </c>
      <c r="N736" s="264"/>
      <c r="O736" s="265">
        <f t="shared" si="92"/>
        <v>0</v>
      </c>
      <c r="P736" s="266" t="s">
        <v>3496</v>
      </c>
      <c r="Q736" s="137"/>
      <c r="R736" s="267">
        <v>6.31</v>
      </c>
    </row>
    <row r="737" spans="1:18" ht="15.75">
      <c r="A737" s="241">
        <v>1074</v>
      </c>
      <c r="B737" s="255">
        <v>3007</v>
      </c>
      <c r="C737" s="256" t="s">
        <v>3497</v>
      </c>
      <c r="D737" s="256"/>
      <c r="E737" s="257" t="s">
        <v>3493</v>
      </c>
      <c r="F737" s="258" t="s">
        <v>3498</v>
      </c>
      <c r="G737" s="259" t="str">
        <f t="shared" si="90"/>
        <v>фото</v>
      </c>
      <c r="H737" s="137">
        <f t="shared" si="91"/>
      </c>
      <c r="I737" s="260" t="s">
        <v>1549</v>
      </c>
      <c r="J737" s="137" t="s">
        <v>3424</v>
      </c>
      <c r="K737" s="318" t="s">
        <v>3495</v>
      </c>
      <c r="L737" s="262">
        <v>10</v>
      </c>
      <c r="M737" s="263">
        <v>63.1</v>
      </c>
      <c r="N737" s="264"/>
      <c r="O737" s="265">
        <f t="shared" si="92"/>
        <v>0</v>
      </c>
      <c r="P737" s="266" t="s">
        <v>3499</v>
      </c>
      <c r="Q737" s="137"/>
      <c r="R737" s="267">
        <v>6.31</v>
      </c>
    </row>
    <row r="738" spans="1:18" ht="15.75">
      <c r="A738" s="241">
        <v>1075</v>
      </c>
      <c r="B738" s="255">
        <v>3008</v>
      </c>
      <c r="C738" s="256" t="s">
        <v>3500</v>
      </c>
      <c r="D738" s="256"/>
      <c r="E738" s="257" t="s">
        <v>3493</v>
      </c>
      <c r="F738" s="258" t="s">
        <v>3501</v>
      </c>
      <c r="G738" s="259" t="str">
        <f aca="true" t="shared" si="93" ref="G738:G754">HYPERLINK("http://www.gardenbulbs.ru/images/summer_CL/Misc/"&amp;C738&amp;".jpg","фото")</f>
        <v>фото</v>
      </c>
      <c r="H738" s="137">
        <f aca="true" t="shared" si="94" ref="H738:H754">IF(D738&gt;0,HYPERLINK("http://www.gardenbulbs.ru/images/summer_CL/Misc/"&amp;D738&amp;".jpg","фото2"),"")</f>
      </c>
      <c r="I738" s="260" t="s">
        <v>1483</v>
      </c>
      <c r="J738" s="137" t="s">
        <v>3424</v>
      </c>
      <c r="K738" s="318" t="s">
        <v>3495</v>
      </c>
      <c r="L738" s="262">
        <v>10</v>
      </c>
      <c r="M738" s="263">
        <v>63.1</v>
      </c>
      <c r="N738" s="264"/>
      <c r="O738" s="265">
        <f aca="true" t="shared" si="95" ref="O738:O769">IF(ISERROR(M738*N738),0,M738*N738)</f>
        <v>0</v>
      </c>
      <c r="P738" s="266" t="s">
        <v>3502</v>
      </c>
      <c r="Q738" s="137"/>
      <c r="R738" s="267">
        <v>6.31</v>
      </c>
    </row>
    <row r="739" spans="1:18" ht="15.75">
      <c r="A739" s="241">
        <v>1077</v>
      </c>
      <c r="B739" s="255">
        <v>823</v>
      </c>
      <c r="C739" s="256" t="s">
        <v>3503</v>
      </c>
      <c r="D739" s="256"/>
      <c r="E739" s="257" t="s">
        <v>3493</v>
      </c>
      <c r="F739" s="258" t="s">
        <v>3504</v>
      </c>
      <c r="G739" s="259" t="str">
        <f t="shared" si="93"/>
        <v>фото</v>
      </c>
      <c r="H739" s="137">
        <f t="shared" si="94"/>
      </c>
      <c r="I739" s="260" t="s">
        <v>2501</v>
      </c>
      <c r="J739" s="137" t="s">
        <v>3424</v>
      </c>
      <c r="K739" s="318" t="s">
        <v>3495</v>
      </c>
      <c r="L739" s="262">
        <v>10</v>
      </c>
      <c r="M739" s="263">
        <v>63.1</v>
      </c>
      <c r="N739" s="264"/>
      <c r="O739" s="265">
        <f t="shared" si="95"/>
        <v>0</v>
      </c>
      <c r="P739" s="266" t="s">
        <v>3505</v>
      </c>
      <c r="Q739" s="137"/>
      <c r="R739" s="267">
        <v>6.31</v>
      </c>
    </row>
    <row r="740" spans="1:18" ht="15.75">
      <c r="A740" s="241">
        <v>1080</v>
      </c>
      <c r="B740" s="255">
        <v>7649</v>
      </c>
      <c r="C740" s="256" t="s">
        <v>3506</v>
      </c>
      <c r="D740" s="256"/>
      <c r="E740" s="257" t="s">
        <v>3493</v>
      </c>
      <c r="F740" s="258" t="s">
        <v>3507</v>
      </c>
      <c r="G740" s="259" t="str">
        <f t="shared" si="93"/>
        <v>фото</v>
      </c>
      <c r="H740" s="137">
        <f t="shared" si="94"/>
      </c>
      <c r="I740" s="260" t="s">
        <v>3508</v>
      </c>
      <c r="J740" s="137" t="s">
        <v>3424</v>
      </c>
      <c r="K740" s="318" t="s">
        <v>2394</v>
      </c>
      <c r="L740" s="262">
        <v>10</v>
      </c>
      <c r="M740" s="263">
        <v>67.6</v>
      </c>
      <c r="N740" s="264"/>
      <c r="O740" s="265">
        <f t="shared" si="95"/>
        <v>0</v>
      </c>
      <c r="P740" s="266">
        <v>4607109938430</v>
      </c>
      <c r="Q740" s="137" t="s">
        <v>80</v>
      </c>
      <c r="R740" s="267">
        <v>6.76</v>
      </c>
    </row>
    <row r="741" spans="1:18" ht="15.75">
      <c r="A741" s="241">
        <v>1079</v>
      </c>
      <c r="B741" s="255">
        <v>2930</v>
      </c>
      <c r="C741" s="256" t="s">
        <v>3509</v>
      </c>
      <c r="D741" s="256"/>
      <c r="E741" s="257" t="s">
        <v>3493</v>
      </c>
      <c r="F741" s="317" t="s">
        <v>3510</v>
      </c>
      <c r="G741" s="259" t="str">
        <f t="shared" si="93"/>
        <v>фото</v>
      </c>
      <c r="H741" s="137">
        <f t="shared" si="94"/>
      </c>
      <c r="I741" s="260" t="s">
        <v>320</v>
      </c>
      <c r="J741" s="137" t="s">
        <v>3424</v>
      </c>
      <c r="K741" s="318" t="s">
        <v>3495</v>
      </c>
      <c r="L741" s="262">
        <v>10</v>
      </c>
      <c r="M741" s="263">
        <v>63.1</v>
      </c>
      <c r="N741" s="264"/>
      <c r="O741" s="265">
        <f t="shared" si="95"/>
        <v>0</v>
      </c>
      <c r="P741" s="266" t="s">
        <v>3511</v>
      </c>
      <c r="Q741" s="137"/>
      <c r="R741" s="267">
        <v>6.31</v>
      </c>
    </row>
    <row r="742" spans="1:18" ht="15.75">
      <c r="A742" s="241">
        <v>1081</v>
      </c>
      <c r="B742" s="255">
        <v>4</v>
      </c>
      <c r="C742" s="256" t="s">
        <v>3512</v>
      </c>
      <c r="D742" s="256"/>
      <c r="E742" s="257" t="s">
        <v>3493</v>
      </c>
      <c r="F742" s="258" t="s">
        <v>3513</v>
      </c>
      <c r="G742" s="259" t="str">
        <f t="shared" si="93"/>
        <v>фото</v>
      </c>
      <c r="H742" s="137">
        <f t="shared" si="94"/>
      </c>
      <c r="I742" s="260" t="s">
        <v>3385</v>
      </c>
      <c r="J742" s="137" t="s">
        <v>3424</v>
      </c>
      <c r="K742" s="318" t="s">
        <v>3495</v>
      </c>
      <c r="L742" s="262">
        <v>10</v>
      </c>
      <c r="M742" s="263">
        <v>63.1</v>
      </c>
      <c r="N742" s="264"/>
      <c r="O742" s="265">
        <f t="shared" si="95"/>
        <v>0</v>
      </c>
      <c r="P742" s="266" t="s">
        <v>3514</v>
      </c>
      <c r="Q742" s="137"/>
      <c r="R742" s="267">
        <v>6.31</v>
      </c>
    </row>
    <row r="743" spans="1:18" ht="15.75">
      <c r="A743" s="241">
        <v>1082</v>
      </c>
      <c r="B743" s="255">
        <v>2972</v>
      </c>
      <c r="C743" s="256" t="s">
        <v>3515</v>
      </c>
      <c r="D743" s="256"/>
      <c r="E743" s="257" t="s">
        <v>3516</v>
      </c>
      <c r="F743" s="258" t="s">
        <v>3517</v>
      </c>
      <c r="G743" s="259" t="str">
        <f t="shared" si="93"/>
        <v>фото</v>
      </c>
      <c r="H743" s="137">
        <f t="shared" si="94"/>
      </c>
      <c r="I743" s="260" t="s">
        <v>3385</v>
      </c>
      <c r="J743" s="137" t="s">
        <v>3424</v>
      </c>
      <c r="K743" s="318" t="s">
        <v>3062</v>
      </c>
      <c r="L743" s="262">
        <v>15</v>
      </c>
      <c r="M743" s="263">
        <v>42.4</v>
      </c>
      <c r="N743" s="264"/>
      <c r="O743" s="265">
        <f t="shared" si="95"/>
        <v>0</v>
      </c>
      <c r="P743" s="266">
        <v>4607109985311</v>
      </c>
      <c r="Q743" s="137"/>
      <c r="R743" s="267">
        <v>2.8266666666666667</v>
      </c>
    </row>
    <row r="744" spans="1:18" ht="25.5">
      <c r="A744" s="241">
        <v>1083</v>
      </c>
      <c r="B744" s="255">
        <v>5</v>
      </c>
      <c r="C744" s="256" t="s">
        <v>3518</v>
      </c>
      <c r="D744" s="256"/>
      <c r="E744" s="257" t="s">
        <v>3519</v>
      </c>
      <c r="F744" s="258" t="s">
        <v>3520</v>
      </c>
      <c r="G744" s="259" t="str">
        <f t="shared" si="93"/>
        <v>фото</v>
      </c>
      <c r="H744" s="137">
        <f t="shared" si="94"/>
      </c>
      <c r="I744" s="260" t="s">
        <v>3385</v>
      </c>
      <c r="J744" s="137" t="s">
        <v>3430</v>
      </c>
      <c r="K744" s="318" t="s">
        <v>3232</v>
      </c>
      <c r="L744" s="262">
        <v>10</v>
      </c>
      <c r="M744" s="263">
        <v>82</v>
      </c>
      <c r="N744" s="264"/>
      <c r="O744" s="265">
        <f t="shared" si="95"/>
        <v>0</v>
      </c>
      <c r="P744" s="266" t="s">
        <v>3521</v>
      </c>
      <c r="Q744" s="137"/>
      <c r="R744" s="267">
        <v>8.2</v>
      </c>
    </row>
    <row r="745" spans="1:18" ht="15.75">
      <c r="A745" s="241">
        <v>1084</v>
      </c>
      <c r="B745" s="255">
        <v>2901</v>
      </c>
      <c r="C745" s="256" t="s">
        <v>3522</v>
      </c>
      <c r="D745" s="256"/>
      <c r="E745" s="257" t="s">
        <v>3519</v>
      </c>
      <c r="F745" s="258" t="s">
        <v>3523</v>
      </c>
      <c r="G745" s="259" t="str">
        <f t="shared" si="93"/>
        <v>фото</v>
      </c>
      <c r="H745" s="137">
        <f t="shared" si="94"/>
      </c>
      <c r="I745" s="260" t="s">
        <v>3524</v>
      </c>
      <c r="J745" s="137" t="s">
        <v>3424</v>
      </c>
      <c r="K745" s="318" t="s">
        <v>2389</v>
      </c>
      <c r="L745" s="262">
        <v>10</v>
      </c>
      <c r="M745" s="263">
        <v>82</v>
      </c>
      <c r="N745" s="264"/>
      <c r="O745" s="265">
        <f t="shared" si="95"/>
        <v>0</v>
      </c>
      <c r="P745" s="266" t="s">
        <v>3525</v>
      </c>
      <c r="Q745" s="137" t="s">
        <v>1285</v>
      </c>
      <c r="R745" s="267">
        <v>8.2</v>
      </c>
    </row>
    <row r="746" spans="1:18" ht="15.75">
      <c r="A746" s="241">
        <v>1085</v>
      </c>
      <c r="B746" s="255">
        <v>6</v>
      </c>
      <c r="C746" s="256" t="s">
        <v>3526</v>
      </c>
      <c r="D746" s="256"/>
      <c r="E746" s="257" t="s">
        <v>3519</v>
      </c>
      <c r="F746" s="258" t="s">
        <v>3527</v>
      </c>
      <c r="G746" s="259" t="str">
        <f t="shared" si="93"/>
        <v>фото</v>
      </c>
      <c r="H746" s="137">
        <f t="shared" si="94"/>
      </c>
      <c r="I746" s="260" t="s">
        <v>341</v>
      </c>
      <c r="J746" s="137" t="s">
        <v>3430</v>
      </c>
      <c r="K746" s="318" t="s">
        <v>3024</v>
      </c>
      <c r="L746" s="262">
        <v>10</v>
      </c>
      <c r="M746" s="263">
        <v>118.5</v>
      </c>
      <c r="N746" s="264"/>
      <c r="O746" s="265">
        <f t="shared" si="95"/>
        <v>0</v>
      </c>
      <c r="P746" s="266" t="s">
        <v>3528</v>
      </c>
      <c r="Q746" s="137"/>
      <c r="R746" s="267">
        <v>11.85</v>
      </c>
    </row>
    <row r="747" spans="1:18" ht="15.75">
      <c r="A747" s="241">
        <v>1086</v>
      </c>
      <c r="B747" s="255">
        <v>7</v>
      </c>
      <c r="C747" s="256" t="s">
        <v>3529</v>
      </c>
      <c r="D747" s="256"/>
      <c r="E747" s="257" t="s">
        <v>3519</v>
      </c>
      <c r="F747" s="317" t="s">
        <v>3530</v>
      </c>
      <c r="G747" s="259" t="str">
        <f t="shared" si="93"/>
        <v>фото</v>
      </c>
      <c r="H747" s="137">
        <f t="shared" si="94"/>
      </c>
      <c r="I747" s="260" t="s">
        <v>1260</v>
      </c>
      <c r="J747" s="137" t="s">
        <v>3430</v>
      </c>
      <c r="K747" s="318" t="s">
        <v>3232</v>
      </c>
      <c r="L747" s="262">
        <v>10</v>
      </c>
      <c r="M747" s="263">
        <v>94.6</v>
      </c>
      <c r="N747" s="264"/>
      <c r="O747" s="265">
        <f t="shared" si="95"/>
        <v>0</v>
      </c>
      <c r="P747" s="266" t="s">
        <v>3531</v>
      </c>
      <c r="Q747" s="137"/>
      <c r="R747" s="267">
        <v>9.459999999999999</v>
      </c>
    </row>
    <row r="748" spans="1:18" ht="15.75">
      <c r="A748" s="241">
        <v>1087</v>
      </c>
      <c r="B748" s="255">
        <v>2932</v>
      </c>
      <c r="C748" s="256" t="s">
        <v>3532</v>
      </c>
      <c r="D748" s="256"/>
      <c r="E748" s="257" t="s">
        <v>3519</v>
      </c>
      <c r="F748" s="317" t="s">
        <v>3533</v>
      </c>
      <c r="G748" s="259" t="str">
        <f t="shared" si="93"/>
        <v>фото</v>
      </c>
      <c r="H748" s="137">
        <f t="shared" si="94"/>
      </c>
      <c r="I748" s="260" t="s">
        <v>3534</v>
      </c>
      <c r="J748" s="137" t="s">
        <v>3430</v>
      </c>
      <c r="K748" s="318" t="s">
        <v>2428</v>
      </c>
      <c r="L748" s="262">
        <v>10</v>
      </c>
      <c r="M748" s="263">
        <v>56.8</v>
      </c>
      <c r="N748" s="264"/>
      <c r="O748" s="265">
        <f t="shared" si="95"/>
        <v>0</v>
      </c>
      <c r="P748" s="266" t="s">
        <v>3535</v>
      </c>
      <c r="Q748" s="137"/>
      <c r="R748" s="267">
        <v>5.68</v>
      </c>
    </row>
    <row r="749" spans="1:18" ht="15.75">
      <c r="A749" s="241">
        <v>1097</v>
      </c>
      <c r="B749" s="255">
        <v>8</v>
      </c>
      <c r="C749" s="256" t="s">
        <v>3536</v>
      </c>
      <c r="D749" s="256"/>
      <c r="E749" s="257" t="s">
        <v>3537</v>
      </c>
      <c r="F749" s="258" t="s">
        <v>3538</v>
      </c>
      <c r="G749" s="259" t="str">
        <f t="shared" si="93"/>
        <v>фото</v>
      </c>
      <c r="H749" s="137">
        <f t="shared" si="94"/>
      </c>
      <c r="I749" s="260" t="s">
        <v>3539</v>
      </c>
      <c r="J749" s="137" t="s">
        <v>3540</v>
      </c>
      <c r="K749" s="318" t="s">
        <v>3377</v>
      </c>
      <c r="L749" s="262">
        <v>15</v>
      </c>
      <c r="M749" s="263">
        <v>91.5</v>
      </c>
      <c r="N749" s="264"/>
      <c r="O749" s="265">
        <f t="shared" si="95"/>
        <v>0</v>
      </c>
      <c r="P749" s="266" t="s">
        <v>3541</v>
      </c>
      <c r="Q749" s="137"/>
      <c r="R749" s="267">
        <v>6.1</v>
      </c>
    </row>
    <row r="750" spans="1:18" ht="15.75">
      <c r="A750" s="241">
        <v>1098</v>
      </c>
      <c r="B750" s="255">
        <v>2936</v>
      </c>
      <c r="C750" s="256" t="s">
        <v>3542</v>
      </c>
      <c r="D750" s="256"/>
      <c r="E750" s="257" t="s">
        <v>3543</v>
      </c>
      <c r="F750" s="258" t="s">
        <v>3544</v>
      </c>
      <c r="G750" s="259" t="str">
        <f t="shared" si="93"/>
        <v>фото</v>
      </c>
      <c r="H750" s="137">
        <f t="shared" si="94"/>
      </c>
      <c r="I750" s="260" t="s">
        <v>3545</v>
      </c>
      <c r="J750" s="137" t="s">
        <v>3488</v>
      </c>
      <c r="K750" s="318" t="s">
        <v>3495</v>
      </c>
      <c r="L750" s="262">
        <v>10</v>
      </c>
      <c r="M750" s="263">
        <v>103.4</v>
      </c>
      <c r="N750" s="264"/>
      <c r="O750" s="265">
        <f t="shared" si="95"/>
        <v>0</v>
      </c>
      <c r="P750" s="266" t="s">
        <v>3546</v>
      </c>
      <c r="Q750" s="137"/>
      <c r="R750" s="267">
        <v>10.34</v>
      </c>
    </row>
    <row r="751" spans="1:18" ht="15.75">
      <c r="A751" s="241">
        <v>1099</v>
      </c>
      <c r="B751" s="255">
        <v>9</v>
      </c>
      <c r="C751" s="256" t="s">
        <v>3547</v>
      </c>
      <c r="D751" s="256"/>
      <c r="E751" s="257" t="s">
        <v>3543</v>
      </c>
      <c r="F751" s="258" t="s">
        <v>3548</v>
      </c>
      <c r="G751" s="259" t="str">
        <f t="shared" si="93"/>
        <v>фото</v>
      </c>
      <c r="H751" s="137">
        <f t="shared" si="94"/>
      </c>
      <c r="I751" s="260" t="s">
        <v>1260</v>
      </c>
      <c r="J751" s="137" t="s">
        <v>3488</v>
      </c>
      <c r="K751" s="318" t="s">
        <v>3062</v>
      </c>
      <c r="L751" s="262">
        <v>10</v>
      </c>
      <c r="M751" s="263">
        <v>55.6</v>
      </c>
      <c r="N751" s="264"/>
      <c r="O751" s="265">
        <f t="shared" si="95"/>
        <v>0</v>
      </c>
      <c r="P751" s="266" t="s">
        <v>3549</v>
      </c>
      <c r="Q751" s="137"/>
      <c r="R751" s="267">
        <v>5.56</v>
      </c>
    </row>
    <row r="752" spans="1:18" ht="15.75">
      <c r="A752" s="241">
        <v>1100</v>
      </c>
      <c r="B752" s="255">
        <v>2938</v>
      </c>
      <c r="C752" s="256" t="s">
        <v>3550</v>
      </c>
      <c r="D752" s="256"/>
      <c r="E752" s="257" t="s">
        <v>3551</v>
      </c>
      <c r="F752" s="258" t="s">
        <v>3552</v>
      </c>
      <c r="G752" s="259" t="str">
        <f t="shared" si="93"/>
        <v>фото</v>
      </c>
      <c r="H752" s="137">
        <f t="shared" si="94"/>
      </c>
      <c r="I752" s="260" t="s">
        <v>3553</v>
      </c>
      <c r="J752" s="137">
        <v>25</v>
      </c>
      <c r="K752" s="318" t="s">
        <v>2389</v>
      </c>
      <c r="L752" s="262">
        <v>10</v>
      </c>
      <c r="M752" s="263">
        <v>207.9</v>
      </c>
      <c r="N752" s="264"/>
      <c r="O752" s="265">
        <f t="shared" si="95"/>
        <v>0</v>
      </c>
      <c r="P752" s="266" t="s">
        <v>3554</v>
      </c>
      <c r="Q752" s="137"/>
      <c r="R752" s="267">
        <v>20.79</v>
      </c>
    </row>
    <row r="753" spans="1:18" ht="15.75">
      <c r="A753" s="241">
        <v>1101</v>
      </c>
      <c r="B753" s="255">
        <v>10</v>
      </c>
      <c r="C753" s="256" t="s">
        <v>3555</v>
      </c>
      <c r="D753" s="256"/>
      <c r="E753" s="257" t="s">
        <v>3556</v>
      </c>
      <c r="F753" s="258" t="s">
        <v>3557</v>
      </c>
      <c r="G753" s="259" t="str">
        <f t="shared" si="93"/>
        <v>фото</v>
      </c>
      <c r="H753" s="137">
        <f t="shared" si="94"/>
      </c>
      <c r="I753" s="260" t="s">
        <v>3558</v>
      </c>
      <c r="J753" s="137" t="s">
        <v>3559</v>
      </c>
      <c r="K753" s="318" t="s">
        <v>2886</v>
      </c>
      <c r="L753" s="262">
        <v>3</v>
      </c>
      <c r="M753" s="263">
        <v>129.2</v>
      </c>
      <c r="N753" s="264"/>
      <c r="O753" s="265">
        <f t="shared" si="95"/>
        <v>0</v>
      </c>
      <c r="P753" s="266" t="s">
        <v>3560</v>
      </c>
      <c r="Q753" s="137"/>
      <c r="R753" s="267">
        <v>43.06666666666666</v>
      </c>
    </row>
    <row r="754" spans="1:18" ht="25.5">
      <c r="A754" s="241">
        <v>1103</v>
      </c>
      <c r="B754" s="255">
        <v>7652</v>
      </c>
      <c r="C754" s="256" t="s">
        <v>3561</v>
      </c>
      <c r="D754" s="256" t="s">
        <v>3562</v>
      </c>
      <c r="E754" s="257" t="s">
        <v>3563</v>
      </c>
      <c r="F754" s="258" t="s">
        <v>3165</v>
      </c>
      <c r="G754" s="259" t="str">
        <f t="shared" si="93"/>
        <v>фото</v>
      </c>
      <c r="H754" s="137" t="str">
        <f t="shared" si="94"/>
        <v>фото2</v>
      </c>
      <c r="I754" s="260" t="s">
        <v>3564</v>
      </c>
      <c r="J754" s="137">
        <v>30</v>
      </c>
      <c r="K754" s="318" t="s">
        <v>3000</v>
      </c>
      <c r="L754" s="262">
        <v>5</v>
      </c>
      <c r="M754" s="263">
        <v>337.8</v>
      </c>
      <c r="N754" s="264"/>
      <c r="O754" s="265">
        <f t="shared" si="95"/>
        <v>0</v>
      </c>
      <c r="P754" s="266">
        <v>4607109938409</v>
      </c>
      <c r="Q754" s="137" t="s">
        <v>80</v>
      </c>
      <c r="R754" s="267">
        <v>67.56</v>
      </c>
    </row>
  </sheetData>
  <sheetProtection selectLockedCells="1" selectUnlockedCells="1"/>
  <autoFilter ref="A17:R754"/>
  <mergeCells count="17">
    <mergeCell ref="L15:N15"/>
    <mergeCell ref="M9:N10"/>
    <mergeCell ref="O10:R14"/>
    <mergeCell ref="A14:A16"/>
    <mergeCell ref="B14:B16"/>
    <mergeCell ref="E14:F16"/>
    <mergeCell ref="G14:H16"/>
    <mergeCell ref="I14:I16"/>
    <mergeCell ref="J14:J16"/>
    <mergeCell ref="K14:K16"/>
    <mergeCell ref="L14:N14"/>
    <mergeCell ref="B1:I5"/>
    <mergeCell ref="L1:N1"/>
    <mergeCell ref="L2:N4"/>
    <mergeCell ref="M5:N5"/>
    <mergeCell ref="L6:N7"/>
    <mergeCell ref="E7:I7"/>
  </mergeCells>
  <conditionalFormatting sqref="B20:B75 B77:B110 B113:B155 B157:B178 B180:B209 B211:B240 B242:B257 B259:B262 B264:B269 B271:B274 B276:B284 B286:B341 B343:B354 B356:B363 B365:B371 B373:B383 B386:B389 B391:B432 B434:B439 B441:B454 B456:B458 B461:B467 B469:B538 B540:B545 B547:B582 B585:B595 B597:B606 B608:B609 B611:B614 B617:B632 B634:B641 B643:B645 B648:B662 B665:B675 B678:B681 B684:B688 B690:B692 B694:B703 B706:B754">
    <cfRule type="expression" priority="1" dxfId="75" stopIfTrue="1">
      <formula>NA()</formula>
    </cfRule>
  </conditionalFormatting>
  <conditionalFormatting sqref="Q20:Q23 Q25:Q41 Q47 Q49:Q60 Q63:Q75 Q77:Q78 Q80:Q82 Q86:Q88 Q90:Q102 Q105:Q106 Q108:Q110 Q113:Q114 Q116:Q120 Q122:Q124 Q126:Q132 Q134:Q137 Q139:Q146 Q148:Q152 Q155 Q157:Q160 Q162:Q165 Q167:Q178 Q180:Q195 Q197:Q203 Q205:Q209 Q211:Q212 Q214:Q228 Q230:Q232 Q235:Q240 Q242:Q248 Q252:Q256 Q259:Q262 Q264:Q269 Q271 Q274 Q276:Q284 Q286:Q287 Q290:Q299 Q301:Q321 Q323:Q324 Q326:Q341 Q343:Q354 Q356:Q363 Q365:Q371 Q373:Q383 Q386:Q389 Q391:Q400 Q402:Q403 Q405:Q432 Q434:Q439 Q441:Q454 Q456:Q458 Q461:Q463 Q467 Q469:Q483 Q493:Q530 Q532:Q538 Q540:Q545 Q547:Q558 Q564:Q566 Q570:Q582 Q585:Q595 Q597:Q600 Q604:Q606 Q608:Q609 Q611:Q614 Q617:Q632 Q634:Q641 Q643:Q645 Q648:Q662 Q665:Q675 Q678:Q681 Q690 Q692 Q694:Q696 Q698:Q699 Q706:Q740 Q742:Q746 Q749:Q754">
    <cfRule type="expression" priority="2" dxfId="76" stopIfTrue="1">
      <formula>NOT(ISERROR(SEARCH("нов14",Q20)))</formula>
    </cfRule>
  </conditionalFormatting>
  <conditionalFormatting sqref="Q204">
    <cfRule type="expression" priority="3" dxfId="76" stopIfTrue="1">
      <formula>NOT(ISERROR(SEARCH("нов14",Q204)))</formula>
    </cfRule>
  </conditionalFormatting>
  <conditionalFormatting sqref="Q42 Q44">
    <cfRule type="expression" priority="4" dxfId="76" stopIfTrue="1">
      <formula>NOT(ISERROR(SEARCH("нов14",Q42)))</formula>
    </cfRule>
  </conditionalFormatting>
  <conditionalFormatting sqref="Q401">
    <cfRule type="expression" priority="5" dxfId="76" stopIfTrue="1">
      <formula>NOT(ISERROR(SEARCH("нов14",Q401)))</formula>
    </cfRule>
  </conditionalFormatting>
  <conditionalFormatting sqref="Q531">
    <cfRule type="expression" priority="6" dxfId="76" stopIfTrue="1">
      <formula>NOT(ISERROR(SEARCH("нов14",Q531)))</formula>
    </cfRule>
  </conditionalFormatting>
  <conditionalFormatting sqref="Q46">
    <cfRule type="expression" priority="7" dxfId="76" stopIfTrue="1">
      <formula>NOT(ISERROR(SEARCH("нов14",Q46)))</formula>
    </cfRule>
  </conditionalFormatting>
  <conditionalFormatting sqref="Q559">
    <cfRule type="expression" priority="8" dxfId="76" stopIfTrue="1">
      <formula>NOT(ISERROR(SEARCH("нов14",Q559)))</formula>
    </cfRule>
  </conditionalFormatting>
  <conditionalFormatting sqref="Q485">
    <cfRule type="expression" priority="9" dxfId="76" stopIfTrue="1">
      <formula>NOT(ISERROR(SEARCH("нов14",Q485)))</formula>
    </cfRule>
  </conditionalFormatting>
  <conditionalFormatting sqref="Q486 Q488:Q489">
    <cfRule type="expression" priority="10" dxfId="76" stopIfTrue="1">
      <formula>NOT(ISERROR(SEARCH("нов14",Q486)))</formula>
    </cfRule>
  </conditionalFormatting>
  <conditionalFormatting sqref="Q490">
    <cfRule type="expression" priority="11" dxfId="76" stopIfTrue="1">
      <formula>NOT(ISERROR(SEARCH("нов14",Q490)))</formula>
    </cfRule>
  </conditionalFormatting>
  <conditionalFormatting sqref="Q465">
    <cfRule type="expression" priority="12" dxfId="76" stopIfTrue="1">
      <formula>NOT(ISERROR(SEARCH("нов14",Q465)))</formula>
    </cfRule>
  </conditionalFormatting>
  <conditionalFormatting sqref="Q257">
    <cfRule type="expression" priority="13" dxfId="76" stopIfTrue="1">
      <formula>NOT(ISERROR(SEARCH("нов14",Q257)))</formula>
    </cfRule>
  </conditionalFormatting>
  <conditionalFormatting sqref="Q250">
    <cfRule type="expression" priority="14" dxfId="76" stopIfTrue="1">
      <formula>NOT(ISERROR(SEARCH("нов14",Q250)))</formula>
    </cfRule>
  </conditionalFormatting>
  <conditionalFormatting sqref="Q166">
    <cfRule type="expression" priority="15" dxfId="76" stopIfTrue="1">
      <formula>NOT(ISERROR(SEARCH("нов14",Q166)))</formula>
    </cfRule>
  </conditionalFormatting>
  <conditionalFormatting sqref="Q121">
    <cfRule type="expression" priority="16" dxfId="76" stopIfTrue="1">
      <formula>NOT(ISERROR(SEARCH("нов14",Q121)))</formula>
    </cfRule>
  </conditionalFormatting>
  <conditionalFormatting sqref="Q45">
    <cfRule type="expression" priority="17" dxfId="76" stopIfTrue="1">
      <formula>NOT(ISERROR(SEARCH("нов14",Q45)))</formula>
    </cfRule>
  </conditionalFormatting>
  <conditionalFormatting sqref="Q48">
    <cfRule type="expression" priority="18" dxfId="76" stopIfTrue="1">
      <formula>NOT(ISERROR(SEARCH("нов14",Q48)))</formula>
    </cfRule>
  </conditionalFormatting>
  <conditionalFormatting sqref="Q213">
    <cfRule type="expression" priority="19" dxfId="76" stopIfTrue="1">
      <formula>NOT(ISERROR(SEARCH("нов14",Q213)))</formula>
    </cfRule>
  </conditionalFormatting>
  <conditionalFormatting sqref="Q229">
    <cfRule type="expression" priority="20" dxfId="76" stopIfTrue="1">
      <formula>NOT(ISERROR(SEARCH("нов14",Q229)))</formula>
    </cfRule>
  </conditionalFormatting>
  <conditionalFormatting sqref="Q89">
    <cfRule type="expression" priority="21" dxfId="76" stopIfTrue="1">
      <formula>NOT(ISERROR(SEARCH("нов14",Q89)))</formula>
    </cfRule>
  </conditionalFormatting>
  <conditionalFormatting sqref="Q491">
    <cfRule type="expression" priority="22" dxfId="76" stopIfTrue="1">
      <formula>NOT(ISERROR(SEARCH("нов14",Q491)))</formula>
    </cfRule>
  </conditionalFormatting>
  <conditionalFormatting sqref="Q288">
    <cfRule type="expression" priority="23" dxfId="76" stopIfTrue="1">
      <formula>NOT(ISERROR(SEARCH("нов14",Q288)))</formula>
    </cfRule>
  </conditionalFormatting>
  <conditionalFormatting sqref="Q133">
    <cfRule type="expression" priority="24" dxfId="76" stopIfTrue="1">
      <formula>NOT(ISERROR(SEARCH("нов14",Q133)))</formula>
    </cfRule>
  </conditionalFormatting>
  <conditionalFormatting sqref="Q249">
    <cfRule type="expression" priority="25" dxfId="76" stopIfTrue="1">
      <formula>NOT(ISERROR(SEARCH("нов14",Q249)))</formula>
    </cfRule>
  </conditionalFormatting>
  <conditionalFormatting sqref="Q273">
    <cfRule type="expression" priority="26" dxfId="76" stopIfTrue="1">
      <formula>NOT(ISERROR(SEARCH("нов14",Q273)))</formula>
    </cfRule>
  </conditionalFormatting>
  <conditionalFormatting sqref="Q43">
    <cfRule type="expression" priority="27" dxfId="76" stopIfTrue="1">
      <formula>NOT(ISERROR(SEARCH("нов14",Q43)))</formula>
    </cfRule>
  </conditionalFormatting>
  <conditionalFormatting sqref="Q251">
    <cfRule type="expression" priority="28" dxfId="76" stopIfTrue="1">
      <formula>NOT(ISERROR(SEARCH("нов14",Q251)))</formula>
    </cfRule>
  </conditionalFormatting>
  <conditionalFormatting sqref="Q104">
    <cfRule type="expression" priority="29" dxfId="76" stopIfTrue="1">
      <formula>NOT(ISERROR(SEARCH("нов14",Q104)))</formula>
    </cfRule>
  </conditionalFormatting>
  <conditionalFormatting sqref="Q325">
    <cfRule type="expression" priority="30" dxfId="76" stopIfTrue="1">
      <formula>NOT(ISERROR(SEARCH("нов14",Q325)))</formula>
    </cfRule>
  </conditionalFormatting>
  <conditionalFormatting sqref="Q107">
    <cfRule type="expression" priority="31" dxfId="76" stopIfTrue="1">
      <formula>NOT(ISERROR(SEARCH("нов14",Q107)))</formula>
    </cfRule>
  </conditionalFormatting>
  <conditionalFormatting sqref="Q83:Q85">
    <cfRule type="expression" priority="32" dxfId="76" stopIfTrue="1">
      <formula>NOT(ISERROR(SEARCH("нов14",Q83)))</formula>
    </cfRule>
  </conditionalFormatting>
  <conditionalFormatting sqref="Q272">
    <cfRule type="expression" priority="33" dxfId="76" stopIfTrue="1">
      <formula>NOT(ISERROR(SEARCH("нов14",Q272)))</formula>
    </cfRule>
  </conditionalFormatting>
  <conditionalFormatting sqref="Q322">
    <cfRule type="expression" priority="34" dxfId="76" stopIfTrue="1">
      <formula>NOT(ISERROR(SEARCH("нов14",Q322)))</formula>
    </cfRule>
  </conditionalFormatting>
  <conditionalFormatting sqref="Q154">
    <cfRule type="expression" priority="35" dxfId="76" stopIfTrue="1">
      <formula>NOT(ISERROR(SEARCH("нов14",Q154)))</formula>
    </cfRule>
  </conditionalFormatting>
  <conditionalFormatting sqref="Q161">
    <cfRule type="expression" priority="36" dxfId="76" stopIfTrue="1">
      <formula>NOT(ISERROR(SEARCH("нов14",Q161)))</formula>
    </cfRule>
  </conditionalFormatting>
  <conditionalFormatting sqref="Q125">
    <cfRule type="expression" priority="37" dxfId="76" stopIfTrue="1">
      <formula>NOT(ISERROR(SEARCH("нов14",Q125)))</formula>
    </cfRule>
  </conditionalFormatting>
  <conditionalFormatting sqref="Q233">
    <cfRule type="expression" priority="38" dxfId="76" stopIfTrue="1">
      <formula>NOT(ISERROR(SEARCH("нов14",Q233)))</formula>
    </cfRule>
  </conditionalFormatting>
  <conditionalFormatting sqref="Q62">
    <cfRule type="expression" priority="39" dxfId="76" stopIfTrue="1">
      <formula>NOT(ISERROR(SEARCH("нов14",Q62)))</formula>
    </cfRule>
  </conditionalFormatting>
  <conditionalFormatting sqref="Q464">
    <cfRule type="expression" priority="40" dxfId="76" stopIfTrue="1">
      <formula>NOT(ISERROR(SEARCH("нов14",Q464)))</formula>
    </cfRule>
  </conditionalFormatting>
  <conditionalFormatting sqref="Q560:Q563">
    <cfRule type="expression" priority="41" dxfId="76" stopIfTrue="1">
      <formula>NOT(ISERROR(SEARCH("нов14",Q560)))</formula>
    </cfRule>
  </conditionalFormatting>
  <conditionalFormatting sqref="Q487">
    <cfRule type="expression" priority="42" dxfId="76" stopIfTrue="1">
      <formula>NOT(ISERROR(SEARCH("нов14",Q487)))</formula>
    </cfRule>
  </conditionalFormatting>
  <conditionalFormatting sqref="Q569">
    <cfRule type="expression" priority="43" dxfId="76" stopIfTrue="1">
      <formula>NOT(ISERROR(SEARCH("нов14",Q569)))</formula>
    </cfRule>
  </conditionalFormatting>
  <conditionalFormatting sqref="Q567">
    <cfRule type="expression" priority="44" dxfId="76" stopIfTrue="1">
      <formula>NOT(ISERROR(SEARCH("нов14",Q567)))</formula>
    </cfRule>
  </conditionalFormatting>
  <conditionalFormatting sqref="Q568">
    <cfRule type="expression" priority="45" dxfId="76" stopIfTrue="1">
      <formula>NOT(ISERROR(SEARCH("нов14",Q568)))</formula>
    </cfRule>
  </conditionalFormatting>
  <conditionalFormatting sqref="Q466">
    <cfRule type="expression" priority="46" dxfId="76" stopIfTrue="1">
      <formula>NOT(ISERROR(SEARCH("нов14",Q466)))</formula>
    </cfRule>
  </conditionalFormatting>
  <conditionalFormatting sqref="Q601:Q603">
    <cfRule type="expression" priority="47" dxfId="76" stopIfTrue="1">
      <formula>NOT(ISERROR(SEARCH("нов14",Q601)))</formula>
    </cfRule>
  </conditionalFormatting>
  <conditionalFormatting sqref="Q289">
    <cfRule type="expression" priority="48" dxfId="76" stopIfTrue="1">
      <formula>NOT(ISERROR(SEARCH("нов14",Q289)))</formula>
    </cfRule>
  </conditionalFormatting>
  <conditionalFormatting sqref="Q24">
    <cfRule type="expression" priority="49" dxfId="76" stopIfTrue="1">
      <formula>NOT(ISERROR(SEARCH("нов14",Q24)))</formula>
    </cfRule>
  </conditionalFormatting>
  <conditionalFormatting sqref="Q79">
    <cfRule type="expression" priority="50" dxfId="76" stopIfTrue="1">
      <formula>NOT(ISERROR(SEARCH("нов14",Q79)))</formula>
    </cfRule>
  </conditionalFormatting>
  <conditionalFormatting sqref="Q138">
    <cfRule type="expression" priority="51" dxfId="76" stopIfTrue="1">
      <formula>NOT(ISERROR(SEARCH("нов14",Q138)))</formula>
    </cfRule>
  </conditionalFormatting>
  <conditionalFormatting sqref="Q153">
    <cfRule type="expression" priority="52" dxfId="76" stopIfTrue="1">
      <formula>NOT(ISERROR(SEARCH("нов14",Q153)))</formula>
    </cfRule>
  </conditionalFormatting>
  <conditionalFormatting sqref="Q484">
    <cfRule type="expression" priority="53" dxfId="76" stopIfTrue="1">
      <formula>NOT(ISERROR(SEARCH("нов14",Q484)))</formula>
    </cfRule>
  </conditionalFormatting>
  <conditionalFormatting sqref="Q492">
    <cfRule type="expression" priority="54" dxfId="76" stopIfTrue="1">
      <formula>NOT(ISERROR(SEARCH("нов14",Q492)))</formula>
    </cfRule>
  </conditionalFormatting>
  <conditionalFormatting sqref="Q404">
    <cfRule type="expression" priority="55" dxfId="76" stopIfTrue="1">
      <formula>NOT(ISERROR(SEARCH("нов14",Q404)))</formula>
    </cfRule>
  </conditionalFormatting>
  <conditionalFormatting sqref="Q747:Q748">
    <cfRule type="expression" priority="56" dxfId="76" stopIfTrue="1">
      <formula>NOT(ISERROR(SEARCH("нов14",Q747)))</formula>
    </cfRule>
  </conditionalFormatting>
  <conditionalFormatting sqref="Q741">
    <cfRule type="expression" priority="57" dxfId="76" stopIfTrue="1">
      <formula>NOT(ISERROR(SEARCH("нов14",Q741)))</formula>
    </cfRule>
  </conditionalFormatting>
  <conditionalFormatting sqref="Q703">
    <cfRule type="expression" priority="58" dxfId="76" stopIfTrue="1">
      <formula>NOT(ISERROR(SEARCH("нов14",Q703)))</formula>
    </cfRule>
  </conditionalFormatting>
  <conditionalFormatting sqref="Q700:Q702">
    <cfRule type="expression" priority="59" dxfId="76" stopIfTrue="1">
      <formula>NOT(ISERROR(SEARCH("нов14",Q700)))</formula>
    </cfRule>
  </conditionalFormatting>
  <conditionalFormatting sqref="Q691">
    <cfRule type="expression" priority="60" dxfId="76" stopIfTrue="1">
      <formula>NOT(ISERROR(SEARCH("нов14",Q691)))</formula>
    </cfRule>
  </conditionalFormatting>
  <conditionalFormatting sqref="Q697">
    <cfRule type="expression" priority="61" dxfId="76" stopIfTrue="1">
      <formula>NOT(ISERROR(SEARCH("нов14",Q697)))</formula>
    </cfRule>
  </conditionalFormatting>
  <conditionalFormatting sqref="Q684">
    <cfRule type="expression" priority="62" dxfId="76" stopIfTrue="1">
      <formula>NOT(ISERROR(SEARCH("нов14",Q684)))</formula>
    </cfRule>
  </conditionalFormatting>
  <conditionalFormatting sqref="Q687">
    <cfRule type="expression" priority="63" dxfId="76" stopIfTrue="1">
      <formula>NOT(ISERROR(SEARCH("нов14",Q687)))</formula>
    </cfRule>
  </conditionalFormatting>
  <conditionalFormatting sqref="Q688">
    <cfRule type="expression" priority="64" dxfId="76" stopIfTrue="1">
      <formula>NOT(ISERROR(SEARCH("нов14",Q688)))</formula>
    </cfRule>
  </conditionalFormatting>
  <conditionalFormatting sqref="Q686">
    <cfRule type="expression" priority="65" dxfId="76" stopIfTrue="1">
      <formula>NOT(ISERROR(SEARCH("нов14",Q686)))</formula>
    </cfRule>
  </conditionalFormatting>
  <conditionalFormatting sqref="Q685">
    <cfRule type="expression" priority="66" dxfId="76" stopIfTrue="1">
      <formula>NOT(ISERROR(SEARCH("нов14",Q685)))</formula>
    </cfRule>
  </conditionalFormatting>
  <conditionalFormatting sqref="Q61">
    <cfRule type="expression" priority="67" dxfId="76" stopIfTrue="1">
      <formula>NOT(ISERROR(SEARCH("нов14",Q61)))</formula>
    </cfRule>
  </conditionalFormatting>
  <conditionalFormatting sqref="Q115">
    <cfRule type="expression" priority="68" dxfId="76" stopIfTrue="1">
      <formula>NOT(ISERROR(SEARCH("нов14",Q115)))</formula>
    </cfRule>
  </conditionalFormatting>
  <conditionalFormatting sqref="Q147">
    <cfRule type="expression" priority="69" dxfId="76" stopIfTrue="1">
      <formula>NOT(ISERROR(SEARCH("нов14",Q147)))</formula>
    </cfRule>
  </conditionalFormatting>
  <conditionalFormatting sqref="Q300">
    <cfRule type="expression" priority="70" dxfId="76" stopIfTrue="1">
      <formula>NOT(ISERROR(SEARCH("нов14",Q300)))</formula>
    </cfRule>
  </conditionalFormatting>
  <conditionalFormatting sqref="Q196">
    <cfRule type="expression" priority="71" dxfId="76" stopIfTrue="1">
      <formula>NOT(ISERROR(SEARCH("нов14",Q196)))</formula>
    </cfRule>
  </conditionalFormatting>
  <conditionalFormatting sqref="Q234">
    <cfRule type="expression" priority="72" dxfId="76" stopIfTrue="1">
      <formula>NOT(ISERROR(SEARCH("нов14",Q234)))</formula>
    </cfRule>
  </conditionalFormatting>
  <printOptions horizontalCentered="1"/>
  <pageMargins left="0.15763888888888888" right="0.15763888888888888" top="0.7756944444444445" bottom="0.5118055555555556" header="0.15763888888888888" footer="0.15763888888888888"/>
  <pageSetup horizontalDpi="300" verticalDpi="300" orientation="portrait" paperSize="9" scale="55" r:id="rId2"/>
  <headerFooter alignWithMargins="0">
    <oddHeader>&amp;L&amp;8Прайс для предварительных заказов
действителен до 08-06-2014&amp;C&amp;12Программа &amp;A
"COLOR LINE"&amp;RЗаявки присылайте
на  эл. адрес gardenbulbs@yandex.ru 
тел.: (495) 974-88-36, 935-86-42</oddHeader>
    <oddFooter>&amp;Lgardenbulbs@yandex.ru&amp;CСтраница &amp;P из &amp;N&amp;Rинтернет-каталог
www.gardenbulbs.ru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R33"/>
  <sheetViews>
    <sheetView view="pageBreakPreview" zoomScale="115" zoomScaleSheetLayoutView="115" zoomScalePageLayoutView="0" workbookViewId="0" topLeftCell="A1">
      <pane ySplit="17" topLeftCell="A18" activePane="bottomLeft" state="frozen"/>
      <selection pane="topLeft" activeCell="A1" sqref="A1"/>
      <selection pane="bottomLeft" activeCell="M33" sqref="M33"/>
    </sheetView>
  </sheetViews>
  <sheetFormatPr defaultColWidth="9.00390625" defaultRowHeight="12.75" outlineLevelCol="1"/>
  <cols>
    <col min="1" max="1" width="0" style="179" hidden="1" customWidth="1"/>
    <col min="2" max="2" width="6.375" style="180" customWidth="1"/>
    <col min="3" max="4" width="0" style="180" hidden="1" customWidth="1"/>
    <col min="5" max="5" width="18.00390625" style="181" customWidth="1"/>
    <col min="6" max="6" width="19.875" style="182" customWidth="1"/>
    <col min="7" max="7" width="5.625" style="182" customWidth="1"/>
    <col min="8" max="8" width="5.25390625" style="182" customWidth="1"/>
    <col min="9" max="9" width="36.125" style="183" customWidth="1"/>
    <col min="10" max="10" width="6.125" style="185" customWidth="1"/>
    <col min="11" max="11" width="7.75390625" style="186" customWidth="1"/>
    <col min="12" max="12" width="9.75390625" style="183" customWidth="1"/>
    <col min="13" max="13" width="9.25390625" style="185" customWidth="1"/>
    <col min="14" max="14" width="11.375" style="187" customWidth="1" outlineLevel="1"/>
    <col min="15" max="15" width="17.25390625" style="187" customWidth="1" outlineLevel="1"/>
    <col min="16" max="16" width="7.875" style="189" customWidth="1"/>
    <col min="17" max="17" width="16.375" style="189" customWidth="1"/>
    <col min="18" max="16384" width="9.125" style="189" customWidth="1"/>
  </cols>
  <sheetData>
    <row r="1" spans="2:15" ht="12.75" customHeight="1">
      <c r="B1" s="447" t="s">
        <v>3565</v>
      </c>
      <c r="C1" s="447"/>
      <c r="D1" s="447"/>
      <c r="E1" s="447"/>
      <c r="F1" s="447"/>
      <c r="G1" s="447"/>
      <c r="H1" s="447"/>
      <c r="I1" s="447"/>
      <c r="J1" s="191"/>
      <c r="K1" s="448" t="s">
        <v>47</v>
      </c>
      <c r="L1" s="448"/>
      <c r="M1" s="448"/>
      <c r="N1" s="192"/>
      <c r="O1" s="192"/>
    </row>
    <row r="2" spans="1:18" ht="6.75" customHeight="1">
      <c r="A2" s="194"/>
      <c r="B2" s="447"/>
      <c r="C2" s="447"/>
      <c r="D2" s="447"/>
      <c r="E2" s="447"/>
      <c r="F2" s="447"/>
      <c r="G2" s="447"/>
      <c r="H2" s="447"/>
      <c r="I2" s="447"/>
      <c r="J2" s="191"/>
      <c r="K2" s="449">
        <f>'ЗАКАЗ-ФОРМА'!C24</f>
        <v>0</v>
      </c>
      <c r="L2" s="449"/>
      <c r="M2" s="449"/>
      <c r="R2" s="195"/>
    </row>
    <row r="3" spans="1:18" ht="4.5" customHeight="1">
      <c r="A3" s="194"/>
      <c r="B3" s="447"/>
      <c r="C3" s="447"/>
      <c r="D3" s="447"/>
      <c r="E3" s="447"/>
      <c r="F3" s="447"/>
      <c r="G3" s="447"/>
      <c r="H3" s="447"/>
      <c r="I3" s="447"/>
      <c r="J3" s="191"/>
      <c r="K3" s="449"/>
      <c r="L3" s="449"/>
      <c r="M3" s="449"/>
      <c r="R3" s="195"/>
    </row>
    <row r="4" spans="1:18" ht="5.25" customHeight="1">
      <c r="A4" s="194"/>
      <c r="B4" s="447"/>
      <c r="C4" s="447"/>
      <c r="D4" s="447"/>
      <c r="E4" s="447"/>
      <c r="F4" s="447"/>
      <c r="G4" s="447"/>
      <c r="H4" s="447"/>
      <c r="I4" s="447"/>
      <c r="J4" s="191"/>
      <c r="K4" s="449"/>
      <c r="L4" s="449"/>
      <c r="M4" s="449"/>
      <c r="R4" s="195"/>
    </row>
    <row r="5" spans="1:18" ht="11.25" customHeight="1">
      <c r="A5" s="194"/>
      <c r="B5" s="447"/>
      <c r="C5" s="447"/>
      <c r="D5" s="447"/>
      <c r="E5" s="447"/>
      <c r="F5" s="447"/>
      <c r="G5" s="447"/>
      <c r="H5" s="447"/>
      <c r="I5" s="447"/>
      <c r="J5" s="196"/>
      <c r="K5" s="197"/>
      <c r="L5" s="450" t="s">
        <v>50</v>
      </c>
      <c r="M5" s="450"/>
      <c r="R5" s="195"/>
    </row>
    <row r="6" spans="1:13" ht="6.75" customHeight="1">
      <c r="A6" s="198"/>
      <c r="B6" s="199"/>
      <c r="C6" s="199"/>
      <c r="D6" s="199"/>
      <c r="E6" s="200"/>
      <c r="F6" s="201"/>
      <c r="G6" s="201"/>
      <c r="H6" s="201"/>
      <c r="I6" s="202"/>
      <c r="J6" s="196"/>
      <c r="K6" s="451">
        <f>SUM(N20:N33)</f>
        <v>0</v>
      </c>
      <c r="L6" s="451"/>
      <c r="M6" s="451"/>
    </row>
    <row r="7" spans="1:17" ht="18" customHeight="1">
      <c r="A7" s="198"/>
      <c r="B7" s="199"/>
      <c r="C7" s="199"/>
      <c r="D7" s="199"/>
      <c r="E7" s="452" t="s">
        <v>3566</v>
      </c>
      <c r="F7" s="452"/>
      <c r="G7" s="452"/>
      <c r="H7" s="452"/>
      <c r="I7" s="452"/>
      <c r="J7" s="79" t="s">
        <v>52</v>
      </c>
      <c r="K7" s="451"/>
      <c r="L7" s="451"/>
      <c r="M7" s="451"/>
      <c r="N7" s="453" t="s">
        <v>49</v>
      </c>
      <c r="O7" s="453"/>
      <c r="P7" s="453"/>
      <c r="Q7" s="353"/>
    </row>
    <row r="8" spans="1:17" ht="3.75" customHeight="1">
      <c r="A8" s="206"/>
      <c r="B8" s="207"/>
      <c r="C8" s="207"/>
      <c r="D8" s="207"/>
      <c r="E8" s="207"/>
      <c r="F8" s="208"/>
      <c r="G8" s="208"/>
      <c r="H8" s="208"/>
      <c r="I8" s="209"/>
      <c r="J8" s="196"/>
      <c r="K8" s="197"/>
      <c r="L8" s="210"/>
      <c r="M8" s="196"/>
      <c r="N8" s="453"/>
      <c r="O8" s="453"/>
      <c r="P8" s="453"/>
      <c r="Q8" s="353"/>
    </row>
    <row r="9" spans="1:17" ht="4.5" customHeight="1">
      <c r="A9" s="211"/>
      <c r="B9" s="212"/>
      <c r="C9" s="212"/>
      <c r="D9" s="212"/>
      <c r="F9" s="213"/>
      <c r="G9" s="213"/>
      <c r="H9" s="213"/>
      <c r="I9" s="214"/>
      <c r="J9" s="215"/>
      <c r="K9" s="83"/>
      <c r="L9" s="434">
        <f>SUM(M20:M33)</f>
        <v>0</v>
      </c>
      <c r="M9" s="434"/>
      <c r="N9" s="453"/>
      <c r="O9" s="453"/>
      <c r="P9" s="453"/>
      <c r="Q9" s="353"/>
    </row>
    <row r="10" spans="1:17" ht="10.5" customHeight="1">
      <c r="A10" s="211"/>
      <c r="B10" s="212"/>
      <c r="C10" s="212"/>
      <c r="D10" s="212"/>
      <c r="E10" s="216" t="s">
        <v>1269</v>
      </c>
      <c r="F10" s="213"/>
      <c r="G10" s="213"/>
      <c r="H10" s="213"/>
      <c r="I10" s="214"/>
      <c r="J10" s="215"/>
      <c r="K10" s="86" t="s">
        <v>54</v>
      </c>
      <c r="L10" s="434"/>
      <c r="M10" s="434"/>
      <c r="N10" s="453"/>
      <c r="O10" s="453"/>
      <c r="P10" s="453"/>
      <c r="Q10" s="353"/>
    </row>
    <row r="11" spans="1:17" ht="12.75" customHeight="1">
      <c r="A11" s="211"/>
      <c r="B11" s="212"/>
      <c r="C11" s="212"/>
      <c r="D11" s="212"/>
      <c r="E11" s="216" t="s">
        <v>1270</v>
      </c>
      <c r="F11" s="213"/>
      <c r="G11" s="213"/>
      <c r="H11" s="213"/>
      <c r="I11" s="214"/>
      <c r="J11" s="215"/>
      <c r="K11" s="83"/>
      <c r="L11" s="217"/>
      <c r="M11" s="218"/>
      <c r="N11" s="453"/>
      <c r="O11" s="453"/>
      <c r="P11" s="453"/>
      <c r="Q11" s="353"/>
    </row>
    <row r="12" spans="1:16" ht="12" customHeight="1">
      <c r="A12" s="211"/>
      <c r="B12" s="212"/>
      <c r="C12" s="212"/>
      <c r="D12" s="212"/>
      <c r="E12" s="216" t="s">
        <v>1271</v>
      </c>
      <c r="F12" s="213"/>
      <c r="G12" s="213"/>
      <c r="H12" s="213"/>
      <c r="I12" s="214"/>
      <c r="J12" s="215"/>
      <c r="K12" s="83"/>
      <c r="L12" s="217"/>
      <c r="M12" s="218"/>
      <c r="N12" s="453"/>
      <c r="O12" s="453"/>
      <c r="P12" s="453"/>
    </row>
    <row r="13" spans="1:13" ht="4.5" customHeight="1">
      <c r="A13" s="219"/>
      <c r="B13" s="220"/>
      <c r="C13" s="220"/>
      <c r="D13" s="220"/>
      <c r="E13" s="221"/>
      <c r="F13" s="222"/>
      <c r="G13" s="222"/>
      <c r="H13" s="222"/>
      <c r="I13" s="223"/>
      <c r="J13" s="225"/>
      <c r="K13" s="224"/>
      <c r="L13" s="223"/>
      <c r="M13" s="225"/>
    </row>
    <row r="14" spans="1:13" ht="13.5" customHeight="1">
      <c r="A14" s="454" t="s">
        <v>56</v>
      </c>
      <c r="B14" s="455" t="s">
        <v>1272</v>
      </c>
      <c r="C14" s="226"/>
      <c r="D14" s="226"/>
      <c r="E14" s="456" t="s">
        <v>58</v>
      </c>
      <c r="F14" s="456"/>
      <c r="G14" s="457" t="s">
        <v>59</v>
      </c>
      <c r="H14" s="457"/>
      <c r="I14" s="458" t="s">
        <v>60</v>
      </c>
      <c r="J14" s="460" t="s">
        <v>1273</v>
      </c>
      <c r="K14" s="461" t="s">
        <v>63</v>
      </c>
      <c r="L14" s="461"/>
      <c r="M14" s="461"/>
    </row>
    <row r="15" spans="1:13" ht="12" customHeight="1">
      <c r="A15" s="454"/>
      <c r="B15" s="455"/>
      <c r="C15" s="227"/>
      <c r="D15" s="227"/>
      <c r="E15" s="456"/>
      <c r="F15" s="456"/>
      <c r="G15" s="457"/>
      <c r="H15" s="457"/>
      <c r="I15" s="458"/>
      <c r="J15" s="460"/>
      <c r="K15" s="462" t="s">
        <v>68</v>
      </c>
      <c r="L15" s="462"/>
      <c r="M15" s="462"/>
    </row>
    <row r="16" spans="1:16" ht="24.75" customHeight="1">
      <c r="A16" s="454"/>
      <c r="B16" s="455"/>
      <c r="C16" s="228"/>
      <c r="D16" s="228"/>
      <c r="E16" s="456"/>
      <c r="F16" s="456"/>
      <c r="G16" s="457"/>
      <c r="H16" s="457"/>
      <c r="I16" s="458"/>
      <c r="J16" s="460"/>
      <c r="K16" s="229" t="s">
        <v>1274</v>
      </c>
      <c r="L16" s="229" t="s">
        <v>70</v>
      </c>
      <c r="M16" s="230" t="s">
        <v>71</v>
      </c>
      <c r="N16" s="97" t="s">
        <v>64</v>
      </c>
      <c r="O16" s="231" t="s">
        <v>65</v>
      </c>
      <c r="P16" s="98" t="s">
        <v>67</v>
      </c>
    </row>
    <row r="17" spans="1:13" s="240" customFormat="1" ht="12.75">
      <c r="A17" s="232"/>
      <c r="B17" s="233"/>
      <c r="C17" s="233"/>
      <c r="D17" s="233"/>
      <c r="E17" s="234" t="s">
        <v>72</v>
      </c>
      <c r="F17" s="235"/>
      <c r="G17" s="235"/>
      <c r="H17" s="235"/>
      <c r="I17" s="235"/>
      <c r="J17" s="237"/>
      <c r="K17" s="238"/>
      <c r="L17" s="238"/>
      <c r="M17" s="239"/>
    </row>
    <row r="18" spans="1:16" s="247" customFormat="1" ht="20.25">
      <c r="A18" s="241">
        <v>1</v>
      </c>
      <c r="B18" s="354" t="s">
        <v>3567</v>
      </c>
      <c r="C18" s="354"/>
      <c r="D18" s="354"/>
      <c r="E18" s="354"/>
      <c r="F18" s="354"/>
      <c r="G18" s="355"/>
      <c r="H18" s="355"/>
      <c r="I18" s="356"/>
      <c r="J18" s="357"/>
      <c r="K18" s="358"/>
      <c r="L18" s="358"/>
      <c r="M18" s="246"/>
      <c r="N18" s="246"/>
      <c r="O18" s="246"/>
      <c r="P18" s="246"/>
    </row>
    <row r="19" spans="1:16" s="247" customFormat="1" ht="15">
      <c r="A19" s="241">
        <v>2</v>
      </c>
      <c r="B19" s="359"/>
      <c r="C19" s="359"/>
      <c r="D19" s="359"/>
      <c r="E19" s="360" t="s">
        <v>3568</v>
      </c>
      <c r="F19" s="360"/>
      <c r="G19" s="361"/>
      <c r="H19" s="361"/>
      <c r="I19" s="362"/>
      <c r="J19" s="363"/>
      <c r="K19" s="364"/>
      <c r="L19" s="364"/>
      <c r="M19" s="364"/>
      <c r="N19" s="364"/>
      <c r="O19" s="364"/>
      <c r="P19" s="364"/>
    </row>
    <row r="20" spans="1:16" s="112" customFormat="1" ht="22.5">
      <c r="A20" s="241">
        <v>7</v>
      </c>
      <c r="B20" s="365">
        <v>4686</v>
      </c>
      <c r="C20" s="366" t="s">
        <v>3569</v>
      </c>
      <c r="D20" s="366"/>
      <c r="E20" s="367" t="s">
        <v>3570</v>
      </c>
      <c r="F20" s="367" t="s">
        <v>3571</v>
      </c>
      <c r="G20" s="368" t="str">
        <f aca="true" t="shared" si="0" ref="G20:G29">HYPERLINK("http://www.gardenbulbs.ru/images/summer_CL/Iris/"&amp;C20&amp;".jpg","фото")</f>
        <v>фото</v>
      </c>
      <c r="H20" s="369"/>
      <c r="I20" s="370" t="s">
        <v>3572</v>
      </c>
      <c r="J20" s="371" t="s">
        <v>3000</v>
      </c>
      <c r="K20" s="372">
        <v>3</v>
      </c>
      <c r="L20" s="373">
        <v>228.8</v>
      </c>
      <c r="M20" s="264"/>
      <c r="N20" s="265">
        <f aca="true" t="shared" si="1" ref="N20:N29">IF(ISERROR(L20*M20),0,L20*M20)</f>
        <v>0</v>
      </c>
      <c r="O20" s="266" t="s">
        <v>3573</v>
      </c>
      <c r="P20" s="267">
        <v>76.27</v>
      </c>
    </row>
    <row r="21" spans="1:16" s="112" customFormat="1" ht="15.75">
      <c r="A21" s="241">
        <v>5</v>
      </c>
      <c r="B21" s="374">
        <v>3157</v>
      </c>
      <c r="C21" s="366" t="s">
        <v>3574</v>
      </c>
      <c r="D21" s="366"/>
      <c r="E21" s="367" t="s">
        <v>3570</v>
      </c>
      <c r="F21" s="367" t="s">
        <v>3575</v>
      </c>
      <c r="G21" s="368" t="str">
        <f t="shared" si="0"/>
        <v>фото</v>
      </c>
      <c r="H21" s="369"/>
      <c r="I21" s="370" t="s">
        <v>3576</v>
      </c>
      <c r="J21" s="371" t="s">
        <v>3000</v>
      </c>
      <c r="K21" s="372">
        <v>3</v>
      </c>
      <c r="L21" s="373">
        <v>228.8</v>
      </c>
      <c r="M21" s="264"/>
      <c r="N21" s="265">
        <f t="shared" si="1"/>
        <v>0</v>
      </c>
      <c r="O21" s="266" t="s">
        <v>3577</v>
      </c>
      <c r="P21" s="267">
        <v>76.27</v>
      </c>
    </row>
    <row r="22" spans="1:16" s="112" customFormat="1" ht="15.75">
      <c r="A22" s="241">
        <v>9</v>
      </c>
      <c r="B22" s="365">
        <v>4095</v>
      </c>
      <c r="C22" s="366" t="s">
        <v>3578</v>
      </c>
      <c r="D22" s="366"/>
      <c r="E22" s="367" t="s">
        <v>3570</v>
      </c>
      <c r="F22" s="367" t="s">
        <v>3579</v>
      </c>
      <c r="G22" s="368" t="str">
        <f t="shared" si="0"/>
        <v>фото</v>
      </c>
      <c r="H22" s="369"/>
      <c r="I22" s="370" t="s">
        <v>3580</v>
      </c>
      <c r="J22" s="371" t="s">
        <v>3000</v>
      </c>
      <c r="K22" s="372">
        <v>3</v>
      </c>
      <c r="L22" s="373">
        <v>228.8</v>
      </c>
      <c r="M22" s="264"/>
      <c r="N22" s="265">
        <f t="shared" si="1"/>
        <v>0</v>
      </c>
      <c r="O22" s="266" t="s">
        <v>3581</v>
      </c>
      <c r="P22" s="267">
        <v>76.27</v>
      </c>
    </row>
    <row r="23" spans="1:16" s="268" customFormat="1" ht="15.75">
      <c r="A23" s="241">
        <v>15</v>
      </c>
      <c r="B23" s="374">
        <v>3160</v>
      </c>
      <c r="C23" s="366" t="s">
        <v>3582</v>
      </c>
      <c r="D23" s="366"/>
      <c r="E23" s="367" t="s">
        <v>3570</v>
      </c>
      <c r="F23" s="367" t="s">
        <v>3583</v>
      </c>
      <c r="G23" s="368" t="str">
        <f t="shared" si="0"/>
        <v>фото</v>
      </c>
      <c r="H23" s="369"/>
      <c r="I23" s="370" t="s">
        <v>3584</v>
      </c>
      <c r="J23" s="371" t="s">
        <v>3000</v>
      </c>
      <c r="K23" s="372">
        <v>3</v>
      </c>
      <c r="L23" s="373">
        <v>228.8</v>
      </c>
      <c r="M23" s="264"/>
      <c r="N23" s="265">
        <f t="shared" si="1"/>
        <v>0</v>
      </c>
      <c r="O23" s="266" t="s">
        <v>3585</v>
      </c>
      <c r="P23" s="267">
        <v>76.27</v>
      </c>
    </row>
    <row r="24" spans="1:16" s="112" customFormat="1" ht="15.75">
      <c r="A24" s="241">
        <v>21</v>
      </c>
      <c r="B24" s="365">
        <v>4143</v>
      </c>
      <c r="C24" s="366" t="s">
        <v>3586</v>
      </c>
      <c r="D24" s="366"/>
      <c r="E24" s="367" t="s">
        <v>3570</v>
      </c>
      <c r="F24" s="367" t="s">
        <v>3587</v>
      </c>
      <c r="G24" s="368" t="str">
        <f t="shared" si="0"/>
        <v>фото</v>
      </c>
      <c r="H24" s="369"/>
      <c r="I24" s="370" t="s">
        <v>341</v>
      </c>
      <c r="J24" s="371" t="s">
        <v>3000</v>
      </c>
      <c r="K24" s="372">
        <v>3</v>
      </c>
      <c r="L24" s="373">
        <v>228.8</v>
      </c>
      <c r="M24" s="264"/>
      <c r="N24" s="265">
        <f t="shared" si="1"/>
        <v>0</v>
      </c>
      <c r="O24" s="266" t="s">
        <v>3588</v>
      </c>
      <c r="P24" s="267">
        <v>76.27</v>
      </c>
    </row>
    <row r="25" spans="1:16" s="280" customFormat="1" ht="15.75">
      <c r="A25" s="241">
        <v>68</v>
      </c>
      <c r="B25" s="365">
        <v>4729</v>
      </c>
      <c r="C25" s="366" t="s">
        <v>3589</v>
      </c>
      <c r="D25" s="366"/>
      <c r="E25" s="367" t="s">
        <v>3570</v>
      </c>
      <c r="F25" s="367" t="s">
        <v>3590</v>
      </c>
      <c r="G25" s="368" t="str">
        <f t="shared" si="0"/>
        <v>фото</v>
      </c>
      <c r="H25" s="369"/>
      <c r="I25" s="370" t="s">
        <v>1695</v>
      </c>
      <c r="J25" s="371" t="s">
        <v>3000</v>
      </c>
      <c r="K25" s="372">
        <v>3</v>
      </c>
      <c r="L25" s="373">
        <v>228.8</v>
      </c>
      <c r="M25" s="264"/>
      <c r="N25" s="265">
        <f t="shared" si="1"/>
        <v>0</v>
      </c>
      <c r="O25" s="266" t="s">
        <v>3591</v>
      </c>
      <c r="P25" s="267">
        <v>76.27</v>
      </c>
    </row>
    <row r="26" spans="1:16" s="247" customFormat="1" ht="15.75">
      <c r="A26" s="241">
        <v>51</v>
      </c>
      <c r="B26" s="374">
        <v>3172</v>
      </c>
      <c r="C26" s="366" t="s">
        <v>3592</v>
      </c>
      <c r="D26" s="366"/>
      <c r="E26" s="367" t="s">
        <v>3570</v>
      </c>
      <c r="F26" s="367" t="s">
        <v>3593</v>
      </c>
      <c r="G26" s="368" t="str">
        <f t="shared" si="0"/>
        <v>фото</v>
      </c>
      <c r="H26" s="369"/>
      <c r="I26" s="370" t="s">
        <v>3594</v>
      </c>
      <c r="J26" s="371" t="s">
        <v>3000</v>
      </c>
      <c r="K26" s="372">
        <v>3</v>
      </c>
      <c r="L26" s="373">
        <v>228.8</v>
      </c>
      <c r="M26" s="264"/>
      <c r="N26" s="265">
        <f t="shared" si="1"/>
        <v>0</v>
      </c>
      <c r="O26" s="266" t="s">
        <v>3595</v>
      </c>
      <c r="P26" s="267">
        <v>76.27</v>
      </c>
    </row>
    <row r="27" spans="1:16" s="280" customFormat="1" ht="15.75">
      <c r="A27" s="241">
        <v>56</v>
      </c>
      <c r="B27" s="374">
        <v>132</v>
      </c>
      <c r="C27" s="366" t="s">
        <v>3596</v>
      </c>
      <c r="D27" s="366"/>
      <c r="E27" s="367" t="s">
        <v>3570</v>
      </c>
      <c r="F27" s="367" t="s">
        <v>3597</v>
      </c>
      <c r="G27" s="368" t="str">
        <f t="shared" si="0"/>
        <v>фото</v>
      </c>
      <c r="H27" s="369"/>
      <c r="I27" s="370" t="s">
        <v>3598</v>
      </c>
      <c r="J27" s="371" t="s">
        <v>3000</v>
      </c>
      <c r="K27" s="372">
        <v>3</v>
      </c>
      <c r="L27" s="373">
        <v>228.8</v>
      </c>
      <c r="M27" s="264"/>
      <c r="N27" s="265">
        <f t="shared" si="1"/>
        <v>0</v>
      </c>
      <c r="O27" s="266" t="s">
        <v>3599</v>
      </c>
      <c r="P27" s="267">
        <v>76.27</v>
      </c>
    </row>
    <row r="28" spans="1:16" s="280" customFormat="1" ht="15.75">
      <c r="A28" s="241">
        <v>62</v>
      </c>
      <c r="B28" s="374">
        <v>2384</v>
      </c>
      <c r="C28" s="366" t="s">
        <v>3600</v>
      </c>
      <c r="D28" s="366"/>
      <c r="E28" s="367" t="s">
        <v>3570</v>
      </c>
      <c r="F28" s="367" t="s">
        <v>3601</v>
      </c>
      <c r="G28" s="368" t="str">
        <f t="shared" si="0"/>
        <v>фото</v>
      </c>
      <c r="H28" s="369"/>
      <c r="I28" s="370" t="s">
        <v>3602</v>
      </c>
      <c r="J28" s="371" t="s">
        <v>3000</v>
      </c>
      <c r="K28" s="372">
        <v>3</v>
      </c>
      <c r="L28" s="373">
        <v>228.8</v>
      </c>
      <c r="M28" s="264"/>
      <c r="N28" s="265">
        <f t="shared" si="1"/>
        <v>0</v>
      </c>
      <c r="O28" s="266" t="s">
        <v>3603</v>
      </c>
      <c r="P28" s="267">
        <v>76.27</v>
      </c>
    </row>
    <row r="29" spans="1:16" s="268" customFormat="1" ht="15.75">
      <c r="A29" s="241">
        <v>70</v>
      </c>
      <c r="B29" s="365">
        <v>4714</v>
      </c>
      <c r="C29" s="366" t="s">
        <v>3604</v>
      </c>
      <c r="D29" s="366"/>
      <c r="E29" s="367" t="s">
        <v>3570</v>
      </c>
      <c r="F29" s="367" t="s">
        <v>3605</v>
      </c>
      <c r="G29" s="368" t="str">
        <f t="shared" si="0"/>
        <v>фото</v>
      </c>
      <c r="H29" s="369"/>
      <c r="I29" s="370" t="s">
        <v>3606</v>
      </c>
      <c r="J29" s="371" t="s">
        <v>3000</v>
      </c>
      <c r="K29" s="372">
        <v>3</v>
      </c>
      <c r="L29" s="373">
        <v>228.8</v>
      </c>
      <c r="M29" s="264"/>
      <c r="N29" s="265">
        <f t="shared" si="1"/>
        <v>0</v>
      </c>
      <c r="O29" s="266" t="s">
        <v>3607</v>
      </c>
      <c r="P29" s="267">
        <v>76.27</v>
      </c>
    </row>
    <row r="30" spans="1:16" s="268" customFormat="1" ht="15">
      <c r="A30" s="241">
        <v>79</v>
      </c>
      <c r="B30" s="375"/>
      <c r="C30" s="360"/>
      <c r="D30" s="360"/>
      <c r="E30" s="360" t="s">
        <v>3608</v>
      </c>
      <c r="F30" s="360"/>
      <c r="G30" s="361"/>
      <c r="H30" s="361"/>
      <c r="I30" s="362"/>
      <c r="J30" s="363"/>
      <c r="K30" s="364"/>
      <c r="L30" s="364"/>
      <c r="M30" s="364"/>
      <c r="N30" s="364"/>
      <c r="O30" s="364"/>
      <c r="P30" s="364"/>
    </row>
    <row r="31" spans="1:16" s="112" customFormat="1" ht="15.75">
      <c r="A31" s="241">
        <v>36</v>
      </c>
      <c r="B31" s="374">
        <v>127</v>
      </c>
      <c r="C31" s="366" t="s">
        <v>3609</v>
      </c>
      <c r="D31" s="366"/>
      <c r="E31" s="367" t="s">
        <v>3610</v>
      </c>
      <c r="F31" s="367" t="s">
        <v>3611</v>
      </c>
      <c r="G31" s="368" t="str">
        <f>HYPERLINK("http://www.gardenbulbs.ru/images/summer_CL/Iris/"&amp;C31&amp;".jpg","фото")</f>
        <v>фото</v>
      </c>
      <c r="H31" s="369"/>
      <c r="I31" s="370" t="s">
        <v>3612</v>
      </c>
      <c r="J31" s="371" t="s">
        <v>3000</v>
      </c>
      <c r="K31" s="372">
        <v>3</v>
      </c>
      <c r="L31" s="373">
        <v>193.8</v>
      </c>
      <c r="M31" s="264"/>
      <c r="N31" s="265">
        <f>IF(ISERROR(L31*M31),0,L31*M31)</f>
        <v>0</v>
      </c>
      <c r="O31" s="266" t="s">
        <v>3613</v>
      </c>
      <c r="P31" s="267">
        <v>64.6</v>
      </c>
    </row>
    <row r="32" spans="1:16" s="280" customFormat="1" ht="15.75">
      <c r="A32" s="241">
        <v>37</v>
      </c>
      <c r="B32" s="374">
        <v>3179</v>
      </c>
      <c r="C32" s="366" t="s">
        <v>3614</v>
      </c>
      <c r="D32" s="366"/>
      <c r="E32" s="367" t="s">
        <v>3610</v>
      </c>
      <c r="F32" s="367" t="s">
        <v>3615</v>
      </c>
      <c r="G32" s="368" t="str">
        <f>HYPERLINK("http://www.gardenbulbs.ru/images/summer_CL/Iris/"&amp;C32&amp;".jpg","фото")</f>
        <v>фото</v>
      </c>
      <c r="H32" s="369"/>
      <c r="I32" s="370" t="s">
        <v>3616</v>
      </c>
      <c r="J32" s="371" t="s">
        <v>3000</v>
      </c>
      <c r="K32" s="372">
        <v>3</v>
      </c>
      <c r="L32" s="373">
        <v>193.8</v>
      </c>
      <c r="M32" s="264"/>
      <c r="N32" s="265">
        <f>IF(ISERROR(L32*M32),0,L32*M32)</f>
        <v>0</v>
      </c>
      <c r="O32" s="266" t="s">
        <v>3617</v>
      </c>
      <c r="P32" s="267">
        <v>64.6</v>
      </c>
    </row>
    <row r="33" spans="1:16" s="280" customFormat="1" ht="15.75">
      <c r="A33" s="241">
        <v>32</v>
      </c>
      <c r="B33" s="374">
        <v>129</v>
      </c>
      <c r="C33" s="366" t="s">
        <v>3618</v>
      </c>
      <c r="D33" s="366"/>
      <c r="E33" s="367" t="s">
        <v>3610</v>
      </c>
      <c r="F33" s="367" t="s">
        <v>3619</v>
      </c>
      <c r="G33" s="368" t="str">
        <f>HYPERLINK("http://www.gardenbulbs.ru/images/summer_CL/Iris/"&amp;C33&amp;".jpg","фото")</f>
        <v>фото</v>
      </c>
      <c r="H33" s="369"/>
      <c r="I33" s="370" t="s">
        <v>3620</v>
      </c>
      <c r="J33" s="371" t="s">
        <v>3000</v>
      </c>
      <c r="K33" s="372">
        <v>3</v>
      </c>
      <c r="L33" s="373">
        <v>193.8</v>
      </c>
      <c r="M33" s="264"/>
      <c r="N33" s="265">
        <f>IF(ISERROR(L33*M33),0,L33*M33)</f>
        <v>0</v>
      </c>
      <c r="O33" s="266" t="s">
        <v>3621</v>
      </c>
      <c r="P33" s="267">
        <v>64.6</v>
      </c>
    </row>
  </sheetData>
  <sheetProtection selectLockedCells="1" selectUnlockedCells="1"/>
  <autoFilter ref="A17:P33"/>
  <mergeCells count="16">
    <mergeCell ref="N7:P12"/>
    <mergeCell ref="L9:M10"/>
    <mergeCell ref="A14:A16"/>
    <mergeCell ref="B14:B16"/>
    <mergeCell ref="E14:F16"/>
    <mergeCell ref="G14:H16"/>
    <mergeCell ref="I14:I16"/>
    <mergeCell ref="J14:J16"/>
    <mergeCell ref="K14:M14"/>
    <mergeCell ref="K15:M15"/>
    <mergeCell ref="B1:I5"/>
    <mergeCell ref="K1:M1"/>
    <mergeCell ref="K2:M4"/>
    <mergeCell ref="L5:M5"/>
    <mergeCell ref="K6:M7"/>
    <mergeCell ref="E7:I7"/>
  </mergeCells>
  <conditionalFormatting sqref="B20:B33">
    <cfRule type="expression" priority="1" dxfId="75" stopIfTrue="1">
      <formula>AND(COUNTIF($B$20:$B$33,B20)&gt;1,NOT(ISBLANK(B20)))</formula>
    </cfRule>
  </conditionalFormatting>
  <printOptions horizontalCentered="1"/>
  <pageMargins left="0.15763888888888888" right="0.15763888888888888" top="0.7756944444444445" bottom="0.5118055555555556" header="0.15763888888888888" footer="0.15763888888888888"/>
  <pageSetup horizontalDpi="300" verticalDpi="300" orientation="portrait" paperSize="9" scale="75" r:id="rId1"/>
  <headerFooter alignWithMargins="0">
    <oddHeader>&amp;L&amp;8Прайс для предварительных заказов
действителен до 08-06-2014&amp;C&amp;12Программа &amp;A
"COLOR LINE"&amp;RЗаявки присылайте
на  эл. адрес gardenbulbs@yandex.ru 
тел.: (495) 974-88-36, 935-86-42</oddHeader>
    <oddFooter>&amp;Lgardenbulbs@yandex.ru&amp;CСтраница &amp;P из &amp;N&amp;Rинтернет-каталог
www.gardenbulbs.ru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dcterms:created xsi:type="dcterms:W3CDTF">2014-06-15T09:01:00Z</dcterms:created>
  <dcterms:modified xsi:type="dcterms:W3CDTF">2014-06-15T09:01:00Z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