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880" yWindow="45" windowWidth="16230" windowHeight="12870" activeTab="1"/>
  </bookViews>
  <sheets>
    <sheet name="БАЛАНС" sheetId="6" r:id="rId1"/>
    <sheet name="1" sheetId="3" r:id="rId2"/>
  </sheets>
  <calcPr calcId="125725"/>
</workbook>
</file>

<file path=xl/calcChain.xml><?xml version="1.0" encoding="utf-8"?>
<calcChain xmlns="http://schemas.openxmlformats.org/spreadsheetml/2006/main">
  <c r="G21" i="3"/>
  <c r="F20"/>
  <c r="G20"/>
  <c r="D20"/>
  <c r="F5"/>
  <c r="E25"/>
  <c r="E23"/>
  <c r="E20"/>
  <c r="E29" l="1"/>
  <c r="D26"/>
  <c r="D23"/>
  <c r="D21"/>
  <c r="D16"/>
  <c r="D7"/>
  <c r="D6"/>
  <c r="D28"/>
  <c r="D25"/>
  <c r="D18"/>
  <c r="D13"/>
  <c r="D12"/>
  <c r="D15"/>
  <c r="D10"/>
  <c r="D9"/>
  <c r="D8"/>
  <c r="D5"/>
  <c r="F26" l="1"/>
  <c r="F21"/>
  <c r="F23"/>
  <c r="F16"/>
  <c r="F7"/>
  <c r="F6"/>
  <c r="F15"/>
  <c r="F25"/>
  <c r="F13"/>
  <c r="F12"/>
  <c r="F8"/>
  <c r="F28"/>
  <c r="G28" s="1"/>
  <c r="F10"/>
  <c r="F9"/>
  <c r="F18"/>
  <c r="G5" l="1"/>
  <c r="I5" s="1"/>
  <c r="G13"/>
  <c r="I13" s="1"/>
  <c r="G7"/>
  <c r="I7" s="1"/>
  <c r="G26"/>
  <c r="I26" s="1"/>
  <c r="G10"/>
  <c r="I10" s="1"/>
  <c r="G8"/>
  <c r="I8" s="1"/>
  <c r="G6"/>
  <c r="I6" s="1"/>
  <c r="I21"/>
  <c r="G25"/>
  <c r="I25" s="1"/>
  <c r="G23"/>
  <c r="I23" s="1"/>
  <c r="G18"/>
  <c r="I18" s="1"/>
  <c r="I20"/>
  <c r="G16"/>
  <c r="I16" s="1"/>
  <c r="G9"/>
  <c r="I9" s="1"/>
  <c r="G12"/>
  <c r="I12" s="1"/>
  <c r="G15"/>
  <c r="I15" s="1"/>
  <c r="I4" l="1"/>
  <c r="K4" s="1"/>
  <c r="I11"/>
  <c r="K11" s="1"/>
  <c r="I22"/>
  <c r="K22" s="1"/>
  <c r="I14"/>
  <c r="I17"/>
  <c r="K17" s="1"/>
  <c r="I24"/>
  <c r="K24" s="1"/>
  <c r="I19"/>
  <c r="K19" s="1"/>
  <c r="K14" l="1"/>
</calcChain>
</file>

<file path=xl/sharedStrings.xml><?xml version="1.0" encoding="utf-8"?>
<sst xmlns="http://schemas.openxmlformats.org/spreadsheetml/2006/main" count="46" uniqueCount="42">
  <si>
    <t>Оплачено</t>
  </si>
  <si>
    <t>Количество, 
шт</t>
  </si>
  <si>
    <t>я</t>
  </si>
  <si>
    <t>julary</t>
  </si>
  <si>
    <t>НЕ БЫЛО!!!</t>
  </si>
  <si>
    <t>Долг (-), 
депозит (+)</t>
  </si>
  <si>
    <t>ИТОГО, 
руб.</t>
  </si>
  <si>
    <t>по факту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</si>
  <si>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</si>
  <si>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</si>
  <si>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</si>
  <si>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</si>
  <si>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shsh</t>
  </si>
  <si>
    <t>Вес, гр</t>
  </si>
  <si>
    <t>Курс воны к рублю</t>
  </si>
  <si>
    <t>sonya-zasonya</t>
  </si>
  <si>
    <t xml:space="preserve">NANO Dental Care Toothbrush 4PSet </t>
  </si>
  <si>
    <t>NANO Dental Care Toothbrush 4PSet [Gold]</t>
  </si>
  <si>
    <t>Таня-Таня</t>
  </si>
  <si>
    <t>MIZON Hyaluronic Acid 100 /30ml.</t>
  </si>
  <si>
    <t>HolikaHolika Aloe Soothing gel. 300</t>
  </si>
  <si>
    <t>INNISFREE Powerproof Liner 0.5g</t>
  </si>
  <si>
    <t>zannoza</t>
  </si>
  <si>
    <t>Holika Holika Wine Therapy Sleeping Mask пробник касный</t>
  </si>
  <si>
    <t>INNISFREE NO-SEBUM Mineral Powder</t>
  </si>
  <si>
    <t>Нашка</t>
  </si>
  <si>
    <t>THE FACE SHOP Smile Foot peeling</t>
  </si>
  <si>
    <t>sewa11</t>
  </si>
  <si>
    <t>Holika Wine Therapy Sleeping Mask Pack 5ml (Red wine)</t>
  </si>
  <si>
    <t>It's Skin Todak Todak Pack Elasticity 10ml</t>
  </si>
  <si>
    <t>TONYMOLY Dear Me Petite Cotton BB Cream SPF30 PA++ 30g</t>
  </si>
  <si>
    <t>Laneige Time Freeze Essence 5ml</t>
  </si>
  <si>
    <t>Innisfree Eco Science Special kit</t>
  </si>
  <si>
    <t>Innisfree eco science wrinkle spot essence * 10ea</t>
  </si>
  <si>
    <t>Innisfree Tangerine Blossom Perfumed Body Gift Set</t>
  </si>
  <si>
    <t>Innisfree Soybean Energy Essence 4ml</t>
  </si>
  <si>
    <t>Laneige Water bank eye gel for all skin types 3ml</t>
  </si>
  <si>
    <t>Sulwhasoo First Care Serum 8ml</t>
  </si>
  <si>
    <t>Tonymoly Intense Care Dual Effect Sleeping Pack 1ml*10ea</t>
  </si>
  <si>
    <t>Доставка, 
вон</t>
  </si>
  <si>
    <t>Цена, 
вон</t>
  </si>
  <si>
    <t>Орг %, 
вон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</si>
</sst>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3" borderId="1" xfId="0" applyFill="1" applyBorder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5" fillId="3" borderId="0" xfId="0" applyFont="1" applyFill="1"/>
    <xf numFmtId="1" fontId="0" fillId="0" borderId="1" xfId="0" applyNumberFormat="1" applyBorder="1" applyAlignment="1">
      <alignment horizontal="center"/>
    </xf>
    <xf numFmtId="0" fontId="7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6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" fontId="0" fillId="0" borderId="3" xfId="0" applyNumberFormat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left" wrapText="1" readingOrder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18" sqref="D18"/>
    </sheetView>
  </sheetViews>
  <sheetFormatPr defaultRowHeight="15"/>
  <cols>
    <col min="1" max="1" width="20.7109375" customWidth="1"/>
    <col min="2" max="2" width="17.28515625" style="22" customWidth="1"/>
    <col min="3" max="3" width="16" style="22" customWidth="1"/>
  </cols>
  <sheetData>
    <row r="1" spans="1:4" ht="40.5" customHeight="1">
      <c r="A1" s="30" t="s">
        <v>8</v>
      </c>
      <c r="B1" s="31" t="s">
        <v>9</v>
      </c>
      <c r="C1" s="31" t="s">
        <v>11</v>
      </c>
      <c r="D1" s="32" t="s">
        <v>10</v>
      </c>
    </row>
    <row r="2" spans="1:4">
      <c r="A2" s="2"/>
      <c r="B2" s="16"/>
      <c r="C2" s="5"/>
    </row>
    <row r="3" spans="1:4">
      <c r="A3" s="2"/>
      <c r="B3" s="16"/>
      <c r="C3" s="5"/>
    </row>
    <row r="4" spans="1:4">
      <c r="A4" s="2"/>
      <c r="B4" s="16"/>
      <c r="C4" s="5"/>
    </row>
    <row r="5" spans="1:4">
      <c r="A5" s="2"/>
      <c r="B5" s="16"/>
      <c r="C5" s="5"/>
    </row>
    <row r="6" spans="1:4">
      <c r="A6" s="2"/>
      <c r="B6" s="16"/>
      <c r="C6" s="5"/>
    </row>
    <row r="7" spans="1:4">
      <c r="A7" s="2"/>
      <c r="B7" s="16"/>
      <c r="C7" s="5"/>
    </row>
    <row r="8" spans="1:4">
      <c r="A8" s="2"/>
      <c r="B8" s="16"/>
      <c r="C8" s="5"/>
    </row>
    <row r="9" spans="1:4">
      <c r="A9" s="2"/>
      <c r="B9" s="16"/>
      <c r="C9" s="5"/>
    </row>
    <row r="10" spans="1:4">
      <c r="A10" s="2"/>
      <c r="B10" s="16"/>
      <c r="C10" s="5"/>
    </row>
    <row r="11" spans="1:4">
      <c r="A11" s="2"/>
      <c r="B11" s="16"/>
      <c r="C11" s="5"/>
    </row>
    <row r="12" spans="1:4">
      <c r="A12" s="2"/>
      <c r="B12" s="16"/>
      <c r="C12" s="5"/>
    </row>
    <row r="13" spans="1:4">
      <c r="A13" s="2"/>
      <c r="B13" s="16"/>
      <c r="C13" s="5"/>
    </row>
    <row r="14" spans="1:4">
      <c r="A14" s="2"/>
      <c r="B14" s="16"/>
      <c r="C14" s="5"/>
    </row>
    <row r="15" spans="1:4">
      <c r="A15" s="2"/>
      <c r="B15" s="16"/>
      <c r="C15" s="5"/>
    </row>
    <row r="16" spans="1:4">
      <c r="A16" s="2"/>
      <c r="B16" s="16"/>
      <c r="C16" s="5"/>
    </row>
    <row r="17" spans="1:5">
      <c r="A17" s="2"/>
      <c r="B17" s="16"/>
      <c r="C17" s="5"/>
    </row>
    <row r="18" spans="1:5">
      <c r="A18" s="2"/>
      <c r="B18" s="16"/>
      <c r="C18" s="5"/>
    </row>
    <row r="19" spans="1:5">
      <c r="A19" s="2"/>
      <c r="B19" s="16"/>
      <c r="C19" s="5"/>
    </row>
    <row r="20" spans="1:5">
      <c r="A20" s="2"/>
      <c r="B20" s="16"/>
      <c r="C20" s="5"/>
    </row>
    <row r="21" spans="1:5">
      <c r="A21" s="2"/>
      <c r="B21" s="16"/>
      <c r="C21" s="5"/>
    </row>
    <row r="22" spans="1:5">
      <c r="A22" s="2"/>
      <c r="B22" s="16"/>
      <c r="C22" s="5"/>
    </row>
    <row r="23" spans="1:5">
      <c r="A23" s="2"/>
      <c r="B23" s="16"/>
      <c r="C23" s="5"/>
    </row>
    <row r="24" spans="1:5">
      <c r="A24" s="2"/>
      <c r="B24" s="16"/>
      <c r="C24" s="5"/>
    </row>
    <row r="25" spans="1:5">
      <c r="A25" s="2"/>
      <c r="B25" s="16"/>
      <c r="C25" s="5"/>
    </row>
    <row r="26" spans="1:5">
      <c r="A26" s="2"/>
      <c r="B26" s="16"/>
      <c r="C26" s="5"/>
    </row>
    <row r="27" spans="1:5">
      <c r="A27" s="2"/>
      <c r="B27" s="16"/>
      <c r="C27" s="5"/>
    </row>
    <row r="28" spans="1:5">
      <c r="A28" s="28"/>
      <c r="B28" s="41"/>
      <c r="C28" s="29"/>
    </row>
    <row r="29" spans="1:5">
      <c r="A29" s="28"/>
      <c r="B29" s="41"/>
      <c r="C29" s="29"/>
    </row>
    <row r="30" spans="1:5" ht="15.75" thickBot="1">
      <c r="A30" s="35"/>
      <c r="B30" s="36"/>
      <c r="C30" s="37"/>
      <c r="D30" s="38"/>
      <c r="E30" s="38"/>
    </row>
    <row r="31" spans="1:5">
      <c r="A31" s="8"/>
      <c r="B31" s="33"/>
      <c r="C31" s="34"/>
    </row>
    <row r="32" spans="1:5">
      <c r="A32" s="2"/>
      <c r="B32" s="16"/>
      <c r="C32" s="5"/>
    </row>
    <row r="33" spans="1:3">
      <c r="A33" s="2"/>
      <c r="B33" s="16"/>
      <c r="C33" s="5"/>
    </row>
    <row r="34" spans="1:3">
      <c r="A34" s="2"/>
      <c r="B34" s="16"/>
      <c r="C34" s="5"/>
    </row>
    <row r="35" spans="1:3">
      <c r="A35" s="2"/>
      <c r="B35" s="16"/>
      <c r="C35" s="5"/>
    </row>
    <row r="36" spans="1:3">
      <c r="A36" s="2"/>
      <c r="B36" s="16"/>
      <c r="C36" s="5"/>
    </row>
    <row r="37" spans="1:3">
      <c r="A37" s="2"/>
      <c r="B37" s="16"/>
      <c r="C37" s="5"/>
    </row>
    <row r="38" spans="1:3">
      <c r="A38" s="2"/>
      <c r="B38" s="16"/>
      <c r="C38" s="5"/>
    </row>
    <row r="39" spans="1:3">
      <c r="A39" s="2"/>
      <c r="B39" s="16"/>
      <c r="C39" s="5"/>
    </row>
  </sheetData>
  <sortState ref="A2:D33">
    <sortCondition ref="A2:A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E26" sqref="E26"/>
    </sheetView>
  </sheetViews>
  <sheetFormatPr defaultRowHeight="15"/>
  <cols>
    <col min="1" max="1" width="27.28515625" customWidth="1"/>
    <col min="2" max="2" width="13.140625" style="22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22" customWidth="1"/>
    <col min="10" max="10" width="11" customWidth="1"/>
    <col min="11" max="11" width="12.5703125" style="18" customWidth="1"/>
  </cols>
  <sheetData>
    <row r="1" spans="1:11">
      <c r="A1" s="1" t="s">
        <v>14</v>
      </c>
      <c r="B1" s="24">
        <v>3.5999999999999997E-2</v>
      </c>
      <c r="C1" s="1" t="s">
        <v>7</v>
      </c>
    </row>
    <row r="2" spans="1:11" ht="21">
      <c r="A2" s="6"/>
    </row>
    <row r="3" spans="1:11" ht="30">
      <c r="A3" s="2"/>
      <c r="B3" s="9" t="s">
        <v>1</v>
      </c>
      <c r="C3" s="9" t="s">
        <v>40</v>
      </c>
      <c r="D3" s="9" t="s">
        <v>41</v>
      </c>
      <c r="E3" s="9" t="s">
        <v>13</v>
      </c>
      <c r="F3" s="9" t="s">
        <v>39</v>
      </c>
      <c r="G3" s="9" t="s">
        <v>6</v>
      </c>
      <c r="H3" s="39"/>
      <c r="I3" s="9" t="s">
        <v>5</v>
      </c>
      <c r="J3" s="5" t="s">
        <v>0</v>
      </c>
      <c r="K3" s="9" t="s">
        <v>5</v>
      </c>
    </row>
    <row r="4" spans="1:11">
      <c r="A4" s="15" t="s">
        <v>12</v>
      </c>
      <c r="B4" s="25"/>
      <c r="C4" s="15"/>
      <c r="D4" s="7"/>
      <c r="E4" s="7"/>
      <c r="F4" s="7"/>
      <c r="G4" s="7"/>
      <c r="H4" s="40"/>
      <c r="I4" s="23">
        <f>SUM(I5:I10)</f>
        <v>-711.31866246056779</v>
      </c>
      <c r="J4" s="19"/>
      <c r="K4" s="19">
        <f t="shared" ref="K4:K19" si="0">J4+I4</f>
        <v>-711.31866246056779</v>
      </c>
    </row>
    <row r="5" spans="1:11" ht="30">
      <c r="A5" s="42" t="s">
        <v>31</v>
      </c>
      <c r="B5" s="26">
        <v>1</v>
      </c>
      <c r="C5" s="26">
        <v>1500</v>
      </c>
      <c r="D5" s="26">
        <f>B5*C5*0.1</f>
        <v>150</v>
      </c>
      <c r="E5" s="26">
        <v>16</v>
      </c>
      <c r="F5" s="14">
        <f>E5/$E$29*$F$29</f>
        <v>247.11671924290224</v>
      </c>
      <c r="G5" s="14">
        <f t="shared" ref="G5:G28" si="1">(B5*C5)*$B$1+D5*$B$1+F5*$B$1</f>
        <v>68.296201892744477</v>
      </c>
      <c r="H5" s="40"/>
      <c r="I5" s="16">
        <f t="shared" ref="I5:I10" si="2">H5-G5</f>
        <v>-68.296201892744477</v>
      </c>
      <c r="J5" s="20"/>
      <c r="K5" s="21"/>
    </row>
    <row r="6" spans="1:11" ht="30">
      <c r="A6" s="42" t="s">
        <v>32</v>
      </c>
      <c r="B6" s="26">
        <v>1</v>
      </c>
      <c r="C6" s="26">
        <v>4000</v>
      </c>
      <c r="D6" s="26">
        <f t="shared" ref="D6:D7" si="3">B6*C6*0.1</f>
        <v>400</v>
      </c>
      <c r="E6" s="26">
        <v>74</v>
      </c>
      <c r="F6" s="14">
        <f t="shared" ref="F5:F10" si="4">E6/$E$29*$F$29</f>
        <v>1142.9148264984226</v>
      </c>
      <c r="G6" s="14">
        <f t="shared" si="1"/>
        <v>199.54493375394321</v>
      </c>
      <c r="H6" s="40"/>
      <c r="I6" s="16">
        <f t="shared" si="2"/>
        <v>-199.54493375394321</v>
      </c>
      <c r="J6" s="20"/>
      <c r="K6" s="21"/>
    </row>
    <row r="7" spans="1:11" ht="30">
      <c r="A7" s="42" t="s">
        <v>33</v>
      </c>
      <c r="B7" s="26">
        <v>1</v>
      </c>
      <c r="C7" s="26">
        <v>3400</v>
      </c>
      <c r="D7" s="26">
        <f t="shared" si="3"/>
        <v>340</v>
      </c>
      <c r="E7" s="26">
        <v>21</v>
      </c>
      <c r="F7" s="14">
        <f t="shared" si="4"/>
        <v>324.34069400630915</v>
      </c>
      <c r="G7" s="14">
        <f t="shared" si="1"/>
        <v>146.3162649842271</v>
      </c>
      <c r="H7" s="40"/>
      <c r="I7" s="16">
        <f t="shared" si="2"/>
        <v>-146.3162649842271</v>
      </c>
      <c r="J7" s="20"/>
      <c r="K7" s="21"/>
    </row>
    <row r="8" spans="1:11" ht="30">
      <c r="A8" s="42" t="s">
        <v>34</v>
      </c>
      <c r="B8" s="26">
        <v>1</v>
      </c>
      <c r="C8" s="26">
        <v>3000</v>
      </c>
      <c r="D8" s="26">
        <f t="shared" ref="D8:D10" si="5">B8*C8*0.1</f>
        <v>300</v>
      </c>
      <c r="E8" s="26">
        <v>83</v>
      </c>
      <c r="F8" s="14">
        <f t="shared" si="4"/>
        <v>1281.9179810725552</v>
      </c>
      <c r="G8" s="14">
        <f t="shared" si="1"/>
        <v>164.94904731861197</v>
      </c>
      <c r="H8" s="40"/>
      <c r="I8" s="16">
        <f t="shared" si="2"/>
        <v>-164.94904731861197</v>
      </c>
      <c r="J8" s="20"/>
      <c r="K8" s="21"/>
    </row>
    <row r="9" spans="1:11" ht="30">
      <c r="A9" s="42" t="s">
        <v>35</v>
      </c>
      <c r="B9" s="26">
        <v>1</v>
      </c>
      <c r="C9" s="26">
        <v>600</v>
      </c>
      <c r="D9" s="26">
        <f t="shared" si="5"/>
        <v>60</v>
      </c>
      <c r="E9" s="26">
        <v>8</v>
      </c>
      <c r="F9" s="14">
        <f t="shared" si="4"/>
        <v>123.55835962145112</v>
      </c>
      <c r="G9" s="14">
        <f t="shared" si="1"/>
        <v>28.208100946372237</v>
      </c>
      <c r="H9" s="40"/>
      <c r="I9" s="16">
        <f t="shared" si="2"/>
        <v>-28.208100946372237</v>
      </c>
      <c r="J9" s="20"/>
      <c r="K9" s="21"/>
    </row>
    <row r="10" spans="1:11" ht="30">
      <c r="A10" s="42" t="s">
        <v>36</v>
      </c>
      <c r="B10" s="26">
        <v>1</v>
      </c>
      <c r="C10" s="26">
        <v>2500</v>
      </c>
      <c r="D10" s="26">
        <f t="shared" si="5"/>
        <v>250</v>
      </c>
      <c r="E10" s="26">
        <v>9</v>
      </c>
      <c r="F10" s="14">
        <f t="shared" si="4"/>
        <v>139.00315457413248</v>
      </c>
      <c r="G10" s="14">
        <f t="shared" si="1"/>
        <v>104.00411356466877</v>
      </c>
      <c r="H10" s="40"/>
      <c r="I10" s="16">
        <f t="shared" si="2"/>
        <v>-104.00411356466877</v>
      </c>
      <c r="J10" s="20"/>
      <c r="K10" s="21"/>
    </row>
    <row r="11" spans="1:11">
      <c r="A11" s="15" t="s">
        <v>15</v>
      </c>
      <c r="B11" s="25"/>
      <c r="C11" s="15"/>
      <c r="D11" s="7"/>
      <c r="E11" s="7"/>
      <c r="F11" s="7"/>
      <c r="G11" s="7"/>
      <c r="H11" s="40"/>
      <c r="I11" s="23">
        <f>SUM(I12:I13)</f>
        <v>-224.29385488958991</v>
      </c>
      <c r="J11" s="19"/>
      <c r="K11" s="19">
        <f>J11+I11</f>
        <v>-224.29385488958991</v>
      </c>
    </row>
    <row r="12" spans="1:11" ht="30">
      <c r="A12" s="42" t="s">
        <v>16</v>
      </c>
      <c r="B12" s="26">
        <v>1</v>
      </c>
      <c r="C12" s="26">
        <v>1800</v>
      </c>
      <c r="D12" s="26">
        <f>B12*C12*0.1</f>
        <v>180</v>
      </c>
      <c r="E12" s="26">
        <v>67</v>
      </c>
      <c r="F12" s="14">
        <f>E12/$E$29*$F$29</f>
        <v>1034.801261829653</v>
      </c>
      <c r="G12" s="14">
        <f t="shared" si="1"/>
        <v>108.53284542586751</v>
      </c>
      <c r="H12" s="40"/>
      <c r="I12" s="16">
        <f>H12-G12</f>
        <v>-108.53284542586751</v>
      </c>
      <c r="J12" s="20"/>
      <c r="K12" s="21"/>
    </row>
    <row r="13" spans="1:11" ht="30">
      <c r="A13" s="42" t="s">
        <v>17</v>
      </c>
      <c r="B13" s="26">
        <v>1</v>
      </c>
      <c r="C13" s="26">
        <v>1800</v>
      </c>
      <c r="D13" s="26">
        <f>B13*C13*0.1</f>
        <v>180</v>
      </c>
      <c r="E13" s="26">
        <v>80</v>
      </c>
      <c r="F13" s="14">
        <f>E13/$E$29*$F$29</f>
        <v>1235.5835962145111</v>
      </c>
      <c r="G13" s="14">
        <f t="shared" si="1"/>
        <v>115.76100946372239</v>
      </c>
      <c r="H13" s="40"/>
      <c r="I13" s="16">
        <f>H13-G13</f>
        <v>-115.76100946372239</v>
      </c>
      <c r="J13" s="20"/>
      <c r="K13" s="21"/>
    </row>
    <row r="14" spans="1:11">
      <c r="A14" s="15" t="s">
        <v>18</v>
      </c>
      <c r="B14" s="25"/>
      <c r="C14" s="15"/>
      <c r="D14" s="7"/>
      <c r="E14" s="7"/>
      <c r="F14" s="7"/>
      <c r="G14" s="7"/>
      <c r="H14" s="40"/>
      <c r="I14" s="23">
        <f>SUM(I15:I16)</f>
        <v>-1513.4019558359619</v>
      </c>
      <c r="J14" s="19"/>
      <c r="K14" s="19">
        <f>J14+I14-135</f>
        <v>-1648.4019558359619</v>
      </c>
    </row>
    <row r="15" spans="1:11" ht="30">
      <c r="A15" s="42" t="s">
        <v>19</v>
      </c>
      <c r="B15" s="26">
        <v>1</v>
      </c>
      <c r="C15" s="26">
        <v>27600</v>
      </c>
      <c r="D15" s="26">
        <f t="shared" ref="D15:D16" si="6">B15*C15*0.1</f>
        <v>2760</v>
      </c>
      <c r="E15" s="26">
        <v>132</v>
      </c>
      <c r="F15" s="14">
        <f>E15/$E$29*$F$29</f>
        <v>2038.7129337539432</v>
      </c>
      <c r="G15" s="14">
        <f t="shared" si="1"/>
        <v>1166.3536656151418</v>
      </c>
      <c r="H15" s="40"/>
      <c r="I15" s="16">
        <f>H15-G15</f>
        <v>-1166.3536656151418</v>
      </c>
      <c r="J15" s="20"/>
      <c r="K15" s="21"/>
    </row>
    <row r="16" spans="1:11" ht="30">
      <c r="A16" s="42" t="s">
        <v>20</v>
      </c>
      <c r="B16" s="26">
        <v>1</v>
      </c>
      <c r="C16" s="26">
        <v>3990</v>
      </c>
      <c r="D16" s="26">
        <f t="shared" si="6"/>
        <v>399</v>
      </c>
      <c r="E16" s="26">
        <v>340</v>
      </c>
      <c r="F16" s="14">
        <f>E16/$E$29*$F$29</f>
        <v>5251.2302839116719</v>
      </c>
      <c r="G16" s="14">
        <f t="shared" si="1"/>
        <v>347.04829022082015</v>
      </c>
      <c r="H16" s="40"/>
      <c r="I16" s="16">
        <f>H16-G16</f>
        <v>-347.04829022082015</v>
      </c>
      <c r="J16" s="20"/>
      <c r="K16" s="21"/>
    </row>
    <row r="17" spans="1:11">
      <c r="A17" s="15" t="s">
        <v>3</v>
      </c>
      <c r="B17" s="25"/>
      <c r="C17" s="15"/>
      <c r="D17" s="7"/>
      <c r="E17" s="7"/>
      <c r="F17" s="7"/>
      <c r="G17" s="7"/>
      <c r="H17" s="40"/>
      <c r="I17" s="23">
        <f>SUM(I18:I18)</f>
        <v>-360.29208832807569</v>
      </c>
      <c r="J17" s="19"/>
      <c r="K17" s="19">
        <f t="shared" si="0"/>
        <v>-360.29208832807569</v>
      </c>
    </row>
    <row r="18" spans="1:11" ht="30">
      <c r="A18" s="42" t="s">
        <v>21</v>
      </c>
      <c r="B18" s="26">
        <v>1</v>
      </c>
      <c r="C18" s="10">
        <v>9000</v>
      </c>
      <c r="D18" s="4">
        <f t="shared" ref="D18" si="7">B18*C18*0.1</f>
        <v>900</v>
      </c>
      <c r="E18" s="26">
        <v>7</v>
      </c>
      <c r="F18" s="14">
        <f>E18/$E$29*$F$29</f>
        <v>108.11356466876971</v>
      </c>
      <c r="G18" s="14">
        <f t="shared" si="1"/>
        <v>360.29208832807569</v>
      </c>
      <c r="H18" s="40"/>
      <c r="I18" s="16">
        <f>H18-G18</f>
        <v>-360.29208832807569</v>
      </c>
      <c r="J18" s="20"/>
      <c r="K18" s="21"/>
    </row>
    <row r="19" spans="1:11">
      <c r="A19" s="15" t="s">
        <v>22</v>
      </c>
      <c r="B19" s="25"/>
      <c r="C19" s="15"/>
      <c r="D19" s="7"/>
      <c r="E19" s="7"/>
      <c r="F19" s="7"/>
      <c r="G19" s="7"/>
      <c r="H19" s="40"/>
      <c r="I19" s="23">
        <f>SUM(I20:I21)</f>
        <v>-322.02056782334381</v>
      </c>
      <c r="J19" s="19"/>
      <c r="K19" s="19">
        <f t="shared" si="0"/>
        <v>-322.02056782334381</v>
      </c>
    </row>
    <row r="20" spans="1:11" ht="45">
      <c r="A20" s="42" t="s">
        <v>23</v>
      </c>
      <c r="B20" s="43">
        <v>3</v>
      </c>
      <c r="C20" s="4">
        <v>500</v>
      </c>
      <c r="D20" s="4">
        <f>B20*C20*0.1</f>
        <v>150</v>
      </c>
      <c r="E20" s="4">
        <f>5*B20</f>
        <v>15</v>
      </c>
      <c r="F20" s="14">
        <f>E20/$E$29*$F$29</f>
        <v>231.67192429022083</v>
      </c>
      <c r="G20" s="14">
        <f>(B20*C20)*$B$1+D20*$B$1+F20*$B$1</f>
        <v>67.740189274447943</v>
      </c>
      <c r="H20" s="40"/>
      <c r="I20" s="16">
        <f>H20-G20</f>
        <v>-67.740189274447943</v>
      </c>
      <c r="J20" s="20"/>
      <c r="K20" s="21"/>
    </row>
    <row r="21" spans="1:11" ht="30">
      <c r="A21" s="42" t="s">
        <v>24</v>
      </c>
      <c r="B21" s="4">
        <v>1</v>
      </c>
      <c r="C21" s="4">
        <v>6000</v>
      </c>
      <c r="D21" s="4">
        <f t="shared" ref="D21" si="8">B21*C21*0.1</f>
        <v>600</v>
      </c>
      <c r="E21" s="4">
        <v>30</v>
      </c>
      <c r="F21" s="14">
        <f>E21/$E$29*$F$29</f>
        <v>463.34384858044166</v>
      </c>
      <c r="G21" s="14">
        <f>(B21*C21)*$B$1+D21*$B$1+F21*$B$1</f>
        <v>254.28037854889587</v>
      </c>
      <c r="H21" s="40"/>
      <c r="I21" s="16">
        <f>H21-G21</f>
        <v>-254.28037854889587</v>
      </c>
      <c r="J21" s="20"/>
      <c r="K21" s="21"/>
    </row>
    <row r="22" spans="1:11">
      <c r="A22" s="15" t="s">
        <v>25</v>
      </c>
      <c r="B22" s="25"/>
      <c r="C22" s="15"/>
      <c r="D22" s="7"/>
      <c r="E22" s="7"/>
      <c r="F22" s="7"/>
      <c r="G22" s="7"/>
      <c r="H22" s="40"/>
      <c r="I22" s="23">
        <f>SUM(I23:I23)</f>
        <v>-540.40201892744483</v>
      </c>
      <c r="J22" s="19"/>
      <c r="K22" s="19">
        <f>J22+I22</f>
        <v>-540.40201892744483</v>
      </c>
    </row>
    <row r="23" spans="1:11" ht="30">
      <c r="A23" s="42" t="s">
        <v>26</v>
      </c>
      <c r="B23" s="43">
        <v>2</v>
      </c>
      <c r="C23" s="4">
        <v>5700</v>
      </c>
      <c r="D23" s="4">
        <f t="shared" ref="D23" si="9">B23*C23*0.1</f>
        <v>1140</v>
      </c>
      <c r="E23" s="26">
        <f>80*B23</f>
        <v>160</v>
      </c>
      <c r="F23" s="14">
        <f>E23/$E$29*$F$29</f>
        <v>2471.1671924290222</v>
      </c>
      <c r="G23" s="14">
        <f t="shared" si="1"/>
        <v>540.40201892744483</v>
      </c>
      <c r="H23" s="40"/>
      <c r="I23" s="16">
        <f>H23-G23</f>
        <v>-540.40201892744483</v>
      </c>
      <c r="J23" s="20"/>
      <c r="K23" s="21"/>
    </row>
    <row r="24" spans="1:11">
      <c r="A24" s="15" t="s">
        <v>27</v>
      </c>
      <c r="B24" s="25"/>
      <c r="C24" s="15"/>
      <c r="D24" s="7"/>
      <c r="E24" s="7"/>
      <c r="F24" s="7"/>
      <c r="G24" s="7"/>
      <c r="H24" s="40"/>
      <c r="I24" s="23">
        <f>SUM(I25:I26)</f>
        <v>-119.57246687697159</v>
      </c>
      <c r="J24" s="19"/>
      <c r="K24" s="19">
        <f t="shared" ref="K24" si="10">J24+I24</f>
        <v>-119.57246687697159</v>
      </c>
    </row>
    <row r="25" spans="1:11" ht="29.25" customHeight="1">
      <c r="A25" s="42" t="s">
        <v>28</v>
      </c>
      <c r="B25" s="43">
        <v>2</v>
      </c>
      <c r="C25" s="4">
        <v>500</v>
      </c>
      <c r="D25" s="4">
        <f t="shared" ref="D25" si="11">B25*C25*0.1</f>
        <v>100</v>
      </c>
      <c r="E25" s="26">
        <f>10*B25</f>
        <v>20</v>
      </c>
      <c r="F25" s="14">
        <f>E25/$E$29*$F$29</f>
        <v>308.89589905362777</v>
      </c>
      <c r="G25" s="14">
        <f t="shared" si="1"/>
        <v>50.720252365930598</v>
      </c>
      <c r="H25" s="40"/>
      <c r="I25" s="16">
        <f>H25-G25</f>
        <v>-50.720252365930598</v>
      </c>
      <c r="J25" s="20"/>
      <c r="K25" s="21"/>
    </row>
    <row r="26" spans="1:11" ht="30">
      <c r="A26" s="42" t="s">
        <v>29</v>
      </c>
      <c r="B26" s="4">
        <v>1</v>
      </c>
      <c r="C26" s="4">
        <v>1500</v>
      </c>
      <c r="D26" s="4">
        <f t="shared" ref="D26" si="12">B26*C26*0.1</f>
        <v>150</v>
      </c>
      <c r="E26" s="26">
        <v>17</v>
      </c>
      <c r="F26" s="14">
        <f>E26/$E$29*$F$29</f>
        <v>262.56151419558358</v>
      </c>
      <c r="G26" s="14">
        <f t="shared" si="1"/>
        <v>68.852214511040998</v>
      </c>
      <c r="H26" s="40"/>
      <c r="I26" s="16">
        <f>H26-G26</f>
        <v>-68.852214511040998</v>
      </c>
      <c r="J26" s="20"/>
      <c r="K26" s="21"/>
    </row>
    <row r="27" spans="1:11">
      <c r="A27" s="15" t="s">
        <v>2</v>
      </c>
      <c r="B27" s="25"/>
      <c r="C27" s="15"/>
      <c r="D27" s="7"/>
      <c r="E27" s="7"/>
      <c r="F27" s="7"/>
      <c r="G27" s="7"/>
      <c r="H27" s="40"/>
      <c r="I27" s="23"/>
      <c r="J27" s="19"/>
      <c r="K27" s="19"/>
    </row>
    <row r="28" spans="1:11">
      <c r="A28" s="3"/>
      <c r="B28" s="4"/>
      <c r="C28" s="4"/>
      <c r="D28" s="4">
        <f t="shared" ref="D28" si="13">B28*C28*0.1</f>
        <v>0</v>
      </c>
      <c r="E28" s="4">
        <v>506</v>
      </c>
      <c r="F28" s="14">
        <f>E28/$E$29*$F$29</f>
        <v>7815.0662460567828</v>
      </c>
      <c r="G28" s="14">
        <f t="shared" si="1"/>
        <v>281.34238485804417</v>
      </c>
      <c r="H28" s="40"/>
      <c r="I28" s="12"/>
      <c r="J28" s="12"/>
      <c r="K28" s="12"/>
    </row>
    <row r="29" spans="1:11">
      <c r="A29" s="11"/>
      <c r="B29" s="12"/>
      <c r="C29" s="12"/>
      <c r="D29" s="12"/>
      <c r="E29" s="13">
        <f>SUM(E4:E28)</f>
        <v>1585</v>
      </c>
      <c r="F29" s="45">
        <v>24480</v>
      </c>
      <c r="G29" s="12"/>
      <c r="H29" s="40"/>
      <c r="I29" s="12"/>
      <c r="J29" s="12"/>
      <c r="K29" s="12"/>
    </row>
    <row r="31" spans="1:11" ht="28.5">
      <c r="A31" s="17" t="s">
        <v>4</v>
      </c>
    </row>
    <row r="32" spans="1:11">
      <c r="A32" s="27" t="s">
        <v>27</v>
      </c>
    </row>
    <row r="33" spans="1:1" ht="39">
      <c r="A33" s="44" t="s">
        <v>30</v>
      </c>
    </row>
    <row r="34" spans="1:1" ht="26.25">
      <c r="A34" s="44" t="s">
        <v>37</v>
      </c>
    </row>
    <row r="35" spans="1:1" ht="26.25">
      <c r="A35" s="44" t="s">
        <v>38</v>
      </c>
    </row>
    <row r="36" spans="1:1">
      <c r="A36" s="27" t="s">
        <v>12</v>
      </c>
    </row>
    <row r="37" spans="1:1" ht="26.25">
      <c r="A37" s="44" t="s">
        <v>37</v>
      </c>
    </row>
    <row r="38" spans="1:1">
      <c r="A38" s="44"/>
    </row>
    <row r="39" spans="1:1">
      <c r="A39" s="4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2014-06-20T09:40:06Z</dcterms:modified>
</cp:coreProperties>
</file>