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0" windowWidth="13340" windowHeight="10110" activeTab="9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-" sheetId="11" r:id="rId11"/>
  </sheets>
  <definedNames/>
  <calcPr fullCalcOnLoad="1"/>
</workbook>
</file>

<file path=xl/sharedStrings.xml><?xml version="1.0" encoding="utf-8"?>
<sst xmlns="http://schemas.openxmlformats.org/spreadsheetml/2006/main" count="374" uniqueCount="158">
  <si>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</si>
  <si>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</si>
  <si>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</si>
  <si>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</si>
  <si>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</si>
  <si>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</si>
  <si>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</si>
  <si>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</si>
  <si>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</si>
  <si>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</si>
  <si>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</si>
  <si>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</si>
  <si>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</si>
  <si>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</si>
  <si>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</si>
  <si>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</si>
  <si>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</si>
  <si>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</si>
  <si>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</si>
  <si>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</si>
  <si>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</si>
  <si>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</si>
  <si>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</si>
  <si>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</si>
  <si>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</si>
  <si>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</si>
  <si>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</si>
  <si>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</si>
  <si>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</si>
  <si>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</si>
  <si>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</si>
  <si>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</si>
  <si>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</si>
  <si>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</si>
  <si>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</si>
  <si>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</si>
  <si>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</si>
  <si>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</si>
  <si>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</si>
  <si>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</si>
  <si>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</si>
  <si>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</si>
  <si>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</si>
  <si>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</si>
  <si>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</si>
  <si>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</si>
  <si>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</si>
  <si>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</si>
  <si>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</si>
  <si>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</si>
  <si>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</si>
  <si>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</si>
  <si>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</si>
  <si>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</si>
  <si>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</si>
  <si>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</si>
  <si>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</si>
  <si>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</si>
  <si>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</si>
  <si>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</si>
  <si>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</si>
  <si>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</si>
  <si>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</si>
  <si>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</si>
  <si>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</si>
  <si>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</si>
  <si>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</si>
  <si>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</si>
  <si>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</si>
  <si>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</si>
  <si>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</si>
  <si>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</si>
  <si>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</si>
  <si>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</si>
  <si>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</si>
  <si>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</si>
  <si>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</si>
  <si>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</si>
  <si>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</si>
  <si>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</si>
  <si>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</si>
  <si>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</si>
  <si>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</si>
  <si>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</si>
  <si>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</si>
  <si>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</si>
  <si>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</si>
  <si>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</si>
  <si>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</si>
  <si>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</si>
  <si>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</si>
  <si>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</si>
  <si>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</si>
  <si>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</si>
  <si>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</si>
  <si>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</si>
  <si>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</si>
  <si>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</si>
  <si>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</si>
  <si>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</si>
  <si>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</si>
  <si>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</si>
  <si>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</si>
  <si>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</si>
  <si>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</si>
  <si>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</si>
  <si>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</si>
  <si>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</si>
  <si>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</si>
  <si>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</si>
  <si>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</si>
  <si>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4, 7</t>
  </si>
  <si>
    <t>6, 7</t>
  </si>
  <si>
    <t>Приорат Диора (была Lara11)</t>
  </si>
  <si>
    <t>5, 6, 7</t>
  </si>
  <si>
    <t>вернула 2365 р.</t>
  </si>
  <si>
    <t>74 р в счет наличия 08.12.2014</t>
  </si>
  <si>
    <t>26 р перенесла на iherb 294</t>
  </si>
  <si>
    <t>43 учла за пристрой 06.12.2014</t>
  </si>
  <si>
    <t>вернула 06.12.14</t>
  </si>
  <si>
    <t>48 р перенесла в посредник сша 2</t>
  </si>
  <si>
    <t>29 р перенесла в кокон 66</t>
  </si>
  <si>
    <t>Дождь</t>
  </si>
  <si>
    <t>Анюточка8605</t>
  </si>
  <si>
    <t>selen~ya</t>
  </si>
  <si>
    <t>aLenka_1009</t>
  </si>
  <si>
    <t>Юлия_Жданова</t>
  </si>
  <si>
    <t>Garsia</t>
  </si>
  <si>
    <t>Матрена</t>
  </si>
  <si>
    <t>Inna.K.</t>
  </si>
  <si>
    <t>Afalinatata</t>
  </si>
  <si>
    <t>Настяка</t>
  </si>
  <si>
    <t>Laina</t>
  </si>
  <si>
    <t>1, 2, 4, 6, 8</t>
  </si>
  <si>
    <t>2, 8</t>
  </si>
  <si>
    <t>6, 8</t>
  </si>
  <si>
    <t>7, 8</t>
  </si>
  <si>
    <t>вернула на сотовый</t>
  </si>
  <si>
    <t>вернула на карту</t>
  </si>
  <si>
    <t>24 р перенесла на iherb</t>
  </si>
  <si>
    <t>100 р на айхерб 531</t>
  </si>
  <si>
    <t>10 р убрала за межгород</t>
  </si>
  <si>
    <t>Оплата до 18.10 включительно</t>
  </si>
  <si>
    <t>T_ais</t>
  </si>
  <si>
    <t>КРИСТИНА123456789</t>
  </si>
  <si>
    <t>Русьимпорт</t>
  </si>
  <si>
    <t>АннаАкулова</t>
  </si>
  <si>
    <t>М@рковк@</t>
  </si>
  <si>
    <t>dorfy</t>
  </si>
  <si>
    <t>kozivka</t>
  </si>
  <si>
    <t>Olga_Kir</t>
  </si>
  <si>
    <t>Индианка</t>
  </si>
  <si>
    <t>4,6,9</t>
  </si>
  <si>
    <t>8, 9</t>
  </si>
  <si>
    <t>3, 9</t>
  </si>
  <si>
    <t>1, 2,3, 4, 5,6, 7, 8, 9</t>
  </si>
  <si>
    <t>4, 9</t>
  </si>
  <si>
    <t>Натаliy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</si>
</sst>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14" fontId="47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49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0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6" fillId="34" borderId="10" xfId="0" applyNumberFormat="1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4" fillId="33" borderId="11" xfId="42" applyFont="1" applyFill="1" applyBorder="1" applyAlignment="1" applyProtection="1">
      <alignment/>
      <protection/>
    </xf>
    <xf numFmtId="0" fontId="44" fillId="33" borderId="10" xfId="42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67">
      <selection activeCell="A6" sqref="A6:IV6"/>
    </sheetView>
  </sheetViews>
  <sheetFormatPr defaultColWidth="9.140625" defaultRowHeight="15"/>
  <cols>
    <col min="1" max="1" width="28.28125" style="38" customWidth="1"/>
    <col min="2" max="2" width="11.8515625" style="55" customWidth="1"/>
    <col min="3" max="3" width="16.8515625" style="55" customWidth="1"/>
  </cols>
  <sheetData>
    <row r="1" spans="1:4" ht="43.5">
      <c r="A1" s="36" t="s">
        <v>35</v>
      </c>
      <c r="B1" s="48" t="s">
        <v>36</v>
      </c>
      <c r="C1" s="48" t="s">
        <v>37</v>
      </c>
      <c r="D1" s="29" t="s">
        <v>38</v>
      </c>
    </row>
    <row r="2" spans="1:3" ht="14.25">
      <c r="A2" s="31" t="s">
        <v>51</v>
      </c>
      <c r="B2" s="49">
        <f>4!I8</f>
        <v>29.273599999999988</v>
      </c>
      <c r="C2" s="50">
        <v>4</v>
      </c>
    </row>
    <row r="3" spans="1:3" ht="14.25">
      <c r="A3" s="37" t="s">
        <v>13</v>
      </c>
      <c r="B3" s="49">
        <f>1!I6</f>
        <v>2.2950399999999718</v>
      </c>
      <c r="C3" s="50">
        <v>1</v>
      </c>
    </row>
    <row r="4" spans="1:3" ht="14.25">
      <c r="A4" s="31" t="s">
        <v>130</v>
      </c>
      <c r="B4" s="49">
        <f>8!I15</f>
        <v>0.4966000000003987</v>
      </c>
      <c r="C4" s="50">
        <v>8</v>
      </c>
    </row>
    <row r="5" spans="1:3" ht="14.25">
      <c r="A5" s="44" t="s">
        <v>125</v>
      </c>
      <c r="B5" s="49">
        <f>8!I8+9!I11</f>
        <v>-16.711680000000342</v>
      </c>
      <c r="C5" s="50" t="s">
        <v>153</v>
      </c>
    </row>
    <row r="6" spans="1:3" ht="14.25">
      <c r="A6" s="43" t="s">
        <v>60</v>
      </c>
      <c r="B6" s="49">
        <f>4!I18+9!I6</f>
        <v>-12.647943999999598</v>
      </c>
      <c r="C6" s="50" t="s">
        <v>156</v>
      </c>
    </row>
    <row r="7" spans="1:3" ht="14.25">
      <c r="A7" s="31" t="s">
        <v>67</v>
      </c>
      <c r="B7" s="49">
        <f>5!I4</f>
        <v>0</v>
      </c>
      <c r="C7" s="50">
        <v>5</v>
      </c>
    </row>
    <row r="8" spans="1:3" ht="14.25">
      <c r="A8" s="31" t="s">
        <v>48</v>
      </c>
      <c r="B8" s="51">
        <f>4!I5</f>
        <v>22.307999999999993</v>
      </c>
      <c r="C8" s="52">
        <v>4</v>
      </c>
    </row>
    <row r="9" spans="1:3" ht="14.25">
      <c r="A9" s="10" t="s">
        <v>21</v>
      </c>
      <c r="B9" s="49">
        <f>1!I16+2!I5+4!I4+6!I14+6!I15+8!I9</f>
        <v>8.26192000000151</v>
      </c>
      <c r="C9" s="50" t="s">
        <v>133</v>
      </c>
    </row>
    <row r="10" spans="1:3" ht="14.25">
      <c r="A10" s="32" t="s">
        <v>30</v>
      </c>
      <c r="B10" s="49">
        <f>2!I10+8!I19</f>
        <v>0.2883999999999105</v>
      </c>
      <c r="C10" s="50" t="s">
        <v>134</v>
      </c>
    </row>
    <row r="11" spans="1:3" ht="14.25">
      <c r="A11" s="44" t="s">
        <v>148</v>
      </c>
      <c r="B11" s="49">
        <f>9!I16</f>
        <v>-20.203079999999773</v>
      </c>
      <c r="C11" s="50">
        <v>9</v>
      </c>
    </row>
    <row r="12" spans="1:3" ht="14.25">
      <c r="A12" s="31" t="s">
        <v>99</v>
      </c>
      <c r="B12" s="49">
        <f>7!I8</f>
        <v>-0.05760000000009313</v>
      </c>
      <c r="C12" s="50">
        <v>7</v>
      </c>
    </row>
    <row r="13" spans="1:3" ht="14.25">
      <c r="A13" s="31" t="s">
        <v>83</v>
      </c>
      <c r="B13" s="49">
        <f>6!I9+7!I9</f>
        <v>0.2583600000007209</v>
      </c>
      <c r="C13" s="50" t="s">
        <v>112</v>
      </c>
    </row>
    <row r="14" spans="1:3" ht="14.25">
      <c r="A14" s="31" t="s">
        <v>127</v>
      </c>
      <c r="B14" s="49">
        <f>8!I12</f>
        <v>0.10119999999960783</v>
      </c>
      <c r="C14" s="50">
        <v>8</v>
      </c>
    </row>
    <row r="15" spans="1:3" ht="14.25">
      <c r="A15" s="10" t="s">
        <v>104</v>
      </c>
      <c r="B15" s="53">
        <f>7!I13</f>
        <v>56.30419999999981</v>
      </c>
      <c r="C15" s="54">
        <v>7</v>
      </c>
    </row>
    <row r="16" spans="1:3" ht="14.25">
      <c r="A16" s="31" t="s">
        <v>129</v>
      </c>
      <c r="B16" s="53">
        <f>8!I14</f>
        <v>16.396999999999935</v>
      </c>
      <c r="C16" s="54">
        <v>8</v>
      </c>
    </row>
    <row r="17" spans="1:3" ht="14.25">
      <c r="A17" s="32" t="s">
        <v>12</v>
      </c>
      <c r="B17" s="49">
        <f>1!I5+2!I9+4!I14</f>
        <v>-0.07815000000005057</v>
      </c>
      <c r="C17" s="50" t="s">
        <v>62</v>
      </c>
    </row>
    <row r="18" spans="1:3" ht="14.25">
      <c r="A18" s="31" t="s">
        <v>59</v>
      </c>
      <c r="B18" s="49">
        <f>4!I17+6!I11</f>
        <v>13.338400000000092</v>
      </c>
      <c r="C18" s="50" t="s">
        <v>89</v>
      </c>
    </row>
    <row r="19" spans="1:3" ht="14.25">
      <c r="A19" s="31" t="s">
        <v>101</v>
      </c>
      <c r="B19" s="49">
        <f>7!I10</f>
        <v>0.14350000000013097</v>
      </c>
      <c r="C19" s="50">
        <v>7</v>
      </c>
    </row>
    <row r="20" spans="1:3" ht="14.25">
      <c r="A20" s="31" t="s">
        <v>86</v>
      </c>
      <c r="B20" s="49">
        <f>6!I16+8!I10</f>
        <v>-0.21220000000039363</v>
      </c>
      <c r="C20" s="50" t="s">
        <v>135</v>
      </c>
    </row>
    <row r="21" spans="1:3" ht="14.25">
      <c r="A21" s="44" t="s">
        <v>149</v>
      </c>
      <c r="B21" s="49">
        <f>9!I18</f>
        <v>-5.420783999999912</v>
      </c>
      <c r="C21" s="50">
        <v>9</v>
      </c>
    </row>
    <row r="22" spans="1:3" ht="14.25">
      <c r="A22" s="31" t="s">
        <v>132</v>
      </c>
      <c r="B22" s="49">
        <f>8!I18</f>
        <v>19.68080000000009</v>
      </c>
      <c r="C22" s="50">
        <v>8</v>
      </c>
    </row>
    <row r="23" spans="1:3" ht="14.25">
      <c r="A23" s="31" t="s">
        <v>58</v>
      </c>
      <c r="B23" s="49">
        <f>4!I16</f>
        <v>18.414399999999887</v>
      </c>
      <c r="C23" s="50">
        <v>4</v>
      </c>
    </row>
    <row r="24" spans="1:3" ht="14.25">
      <c r="A24" s="31" t="s">
        <v>73</v>
      </c>
      <c r="B24" s="49">
        <f>5!I12</f>
        <v>0.009199999999964348</v>
      </c>
      <c r="C24" s="50">
        <v>5</v>
      </c>
    </row>
    <row r="25" spans="1:3" ht="14.25">
      <c r="A25" s="31" t="s">
        <v>72</v>
      </c>
      <c r="B25" s="49">
        <f>5!I11</f>
        <v>-0.4872000000004846</v>
      </c>
      <c r="C25" s="50">
        <v>5</v>
      </c>
    </row>
    <row r="26" spans="1:3" ht="14.25">
      <c r="A26" s="31" t="s">
        <v>28</v>
      </c>
      <c r="B26" s="49">
        <f>2!I6+3!I4+5!I8</f>
        <v>-10.458320000000185</v>
      </c>
      <c r="C26" s="50" t="s">
        <v>74</v>
      </c>
    </row>
    <row r="27" spans="1:3" ht="14.25">
      <c r="A27" s="31" t="s">
        <v>103</v>
      </c>
      <c r="B27" s="49">
        <f>7!I12</f>
        <v>0.17840000000001055</v>
      </c>
      <c r="C27" s="50">
        <v>7</v>
      </c>
    </row>
    <row r="28" spans="1:3" ht="14.25">
      <c r="A28" s="37" t="s">
        <v>31</v>
      </c>
      <c r="B28" s="49">
        <f>2!I11</f>
        <v>34.3809999999994</v>
      </c>
      <c r="C28" s="50">
        <v>2</v>
      </c>
    </row>
    <row r="29" spans="1:3" ht="14.25">
      <c r="A29" s="31" t="s">
        <v>80</v>
      </c>
      <c r="B29" s="49">
        <f>6!I4</f>
        <v>104.00668000000042</v>
      </c>
      <c r="C29" s="50">
        <v>6</v>
      </c>
    </row>
    <row r="30" spans="1:3" ht="14.25">
      <c r="A30" s="31" t="s">
        <v>43</v>
      </c>
      <c r="B30" s="49">
        <f>3!I8+5!I13</f>
        <v>0.11299999999971533</v>
      </c>
      <c r="C30" s="50">
        <v>3.5</v>
      </c>
    </row>
    <row r="31" spans="1:3" ht="14.25">
      <c r="A31" s="31" t="s">
        <v>68</v>
      </c>
      <c r="B31" s="49">
        <f>5!I5</f>
        <v>-0.1048399999999674</v>
      </c>
      <c r="C31" s="50">
        <v>5</v>
      </c>
    </row>
    <row r="32" spans="1:3" ht="14.25">
      <c r="A32" s="31" t="s">
        <v>61</v>
      </c>
      <c r="B32" s="49">
        <f>4!I19</f>
        <v>94.81376</v>
      </c>
      <c r="C32" s="50">
        <v>4</v>
      </c>
    </row>
    <row r="33" spans="1:3" ht="14.25">
      <c r="A33" s="44" t="s">
        <v>150</v>
      </c>
      <c r="B33" s="49">
        <f>9!I19</f>
        <v>-36.572040000000925</v>
      </c>
      <c r="C33" s="50">
        <v>9</v>
      </c>
    </row>
    <row r="34" spans="1:3" ht="14.25">
      <c r="A34" s="44" t="s">
        <v>14</v>
      </c>
      <c r="B34" s="49">
        <f>1!I7+2!I7+3!I5+4!I6+5!I10+6!I10+7!I7+8!I17+9!I20</f>
        <v>-45.67567799999824</v>
      </c>
      <c r="C34" s="50" t="s">
        <v>155</v>
      </c>
    </row>
    <row r="35" spans="1:3" ht="14.25">
      <c r="A35" s="44" t="s">
        <v>45</v>
      </c>
      <c r="B35" s="49">
        <f>3!I11+9!I4</f>
        <v>-16.683000000000447</v>
      </c>
      <c r="C35" s="50" t="s">
        <v>154</v>
      </c>
    </row>
    <row r="36" spans="1:3" ht="14.25">
      <c r="A36" s="31" t="s">
        <v>124</v>
      </c>
      <c r="B36" s="49">
        <f>8!I7</f>
        <v>71.68549999999982</v>
      </c>
      <c r="C36" s="50">
        <v>8</v>
      </c>
    </row>
    <row r="37" spans="1:3" ht="14.25">
      <c r="A37" s="31" t="s">
        <v>53</v>
      </c>
      <c r="B37" s="49">
        <f>4!I10</f>
        <v>-0.4936000000002423</v>
      </c>
      <c r="C37" s="50">
        <v>4</v>
      </c>
    </row>
    <row r="38" spans="1:4" ht="14.25">
      <c r="A38" s="45" t="s">
        <v>19</v>
      </c>
      <c r="B38" s="49">
        <f>1!I13</f>
        <v>8.099519999999984</v>
      </c>
      <c r="C38" s="50">
        <v>1</v>
      </c>
      <c r="D38" s="39"/>
    </row>
    <row r="39" spans="1:3" ht="14.25">
      <c r="A39" s="37" t="s">
        <v>34</v>
      </c>
      <c r="B39" s="49">
        <f>2!I15+3!I7</f>
        <v>1.5174000000001797</v>
      </c>
      <c r="C39" s="50">
        <v>2.3</v>
      </c>
    </row>
    <row r="40" spans="1:3" ht="14.25">
      <c r="A40" s="44" t="s">
        <v>143</v>
      </c>
      <c r="B40" s="49">
        <f>9!I7</f>
        <v>-9.841527999999926</v>
      </c>
      <c r="C40" s="50">
        <v>9</v>
      </c>
    </row>
    <row r="41" spans="1:3" ht="14.25">
      <c r="A41" s="31" t="s">
        <v>54</v>
      </c>
      <c r="B41" s="49">
        <f>4!I11+7!I6</f>
        <v>53.62796000000003</v>
      </c>
      <c r="C41" s="50" t="s">
        <v>111</v>
      </c>
    </row>
    <row r="42" spans="1:3" ht="14.25">
      <c r="A42" s="37" t="s">
        <v>15</v>
      </c>
      <c r="B42" s="49">
        <f>1!I8</f>
        <v>23.056799999999384</v>
      </c>
      <c r="C42" s="50">
        <v>1</v>
      </c>
    </row>
    <row r="43" spans="1:3" ht="14.25">
      <c r="A43" s="37" t="s">
        <v>33</v>
      </c>
      <c r="B43" s="49">
        <f>2!I14+3!I9</f>
        <v>1.4052499999997963</v>
      </c>
      <c r="C43" s="50">
        <v>2.3</v>
      </c>
    </row>
    <row r="44" spans="1:3" ht="14.25">
      <c r="A44" s="45" t="s">
        <v>16</v>
      </c>
      <c r="B44" s="49">
        <f>1!I9</f>
        <v>16.090360000000146</v>
      </c>
      <c r="C44" s="50">
        <v>1</v>
      </c>
    </row>
    <row r="45" spans="1:3" ht="14.25">
      <c r="A45" s="37" t="s">
        <v>18</v>
      </c>
      <c r="B45" s="49">
        <f>1!I12</f>
        <v>7.696320000000014</v>
      </c>
      <c r="C45" s="50">
        <v>1</v>
      </c>
    </row>
    <row r="46" spans="1:3" ht="14.25">
      <c r="A46" s="45" t="s">
        <v>7</v>
      </c>
      <c r="B46" s="49">
        <f>1!I15+2!I13</f>
        <v>17.523700000000076</v>
      </c>
      <c r="C46" s="50" t="s">
        <v>39</v>
      </c>
    </row>
    <row r="47" spans="1:3" ht="14.25">
      <c r="A47" s="37" t="s">
        <v>29</v>
      </c>
      <c r="B47" s="49">
        <f>2!I8</f>
        <v>15.072499999999764</v>
      </c>
      <c r="C47" s="50">
        <v>2</v>
      </c>
    </row>
    <row r="48" spans="1:3" ht="14.25">
      <c r="A48" s="44" t="s">
        <v>146</v>
      </c>
      <c r="B48" s="49">
        <f>9!I15</f>
        <v>-13.515359999999873</v>
      </c>
      <c r="C48" s="50">
        <v>9</v>
      </c>
    </row>
    <row r="49" spans="1:3" ht="14.25">
      <c r="A49" s="43" t="s">
        <v>123</v>
      </c>
      <c r="B49" s="49">
        <f>8!I5+9!I8</f>
        <v>3.886391999999887</v>
      </c>
      <c r="C49" s="50" t="s">
        <v>153</v>
      </c>
    </row>
    <row r="50" spans="1:3" ht="14.25">
      <c r="A50" s="31" t="s">
        <v>71</v>
      </c>
      <c r="B50" s="49">
        <f>5!I9+7!I5</f>
        <v>89.19399999999996</v>
      </c>
      <c r="C50" s="50" t="s">
        <v>110</v>
      </c>
    </row>
    <row r="51" spans="1:3" ht="14.25">
      <c r="A51" s="10" t="s">
        <v>122</v>
      </c>
      <c r="B51" s="49">
        <f>8!I4</f>
        <v>8.044599999999718</v>
      </c>
      <c r="C51" s="50">
        <v>8</v>
      </c>
    </row>
    <row r="52" spans="1:3" ht="14.25">
      <c r="A52" s="10" t="s">
        <v>84</v>
      </c>
      <c r="B52" s="49">
        <f>6!I12</f>
        <v>0.24632000000019616</v>
      </c>
      <c r="C52" s="50">
        <v>6</v>
      </c>
    </row>
    <row r="53" spans="1:3" ht="14.25">
      <c r="A53" s="10" t="s">
        <v>50</v>
      </c>
      <c r="B53" s="49">
        <f>4!I7</f>
        <v>0.05920000000014625</v>
      </c>
      <c r="C53" s="50">
        <v>4</v>
      </c>
    </row>
    <row r="54" spans="1:3" ht="14.25">
      <c r="A54" s="43" t="s">
        <v>151</v>
      </c>
      <c r="B54" s="49">
        <f>9!I21</f>
        <v>371.8776079999998</v>
      </c>
      <c r="C54" s="50">
        <v>9</v>
      </c>
    </row>
    <row r="55" spans="1:3" ht="14.25">
      <c r="A55" s="10" t="s">
        <v>52</v>
      </c>
      <c r="B55" s="49">
        <f>4!I9</f>
        <v>28.452000000000226</v>
      </c>
      <c r="C55" s="50">
        <v>4</v>
      </c>
    </row>
    <row r="56" spans="1:3" ht="14.25">
      <c r="A56" s="10" t="s">
        <v>85</v>
      </c>
      <c r="B56" s="49">
        <f>6!I13</f>
        <v>-0.4254000000000815</v>
      </c>
      <c r="C56" s="50">
        <v>6</v>
      </c>
    </row>
    <row r="57" spans="1:3" ht="14.25">
      <c r="A57" s="43" t="s">
        <v>144</v>
      </c>
      <c r="B57" s="49">
        <f>9!I10</f>
        <v>-7.7739199999996345</v>
      </c>
      <c r="C57" s="50">
        <v>9</v>
      </c>
    </row>
    <row r="58" spans="1:3" ht="14.25">
      <c r="A58" s="45" t="s">
        <v>27</v>
      </c>
      <c r="B58" s="49">
        <f>2!I4</f>
        <v>7.920000000000073</v>
      </c>
      <c r="C58" s="50">
        <v>2</v>
      </c>
    </row>
    <row r="59" spans="1:3" ht="14.25">
      <c r="A59" s="45" t="s">
        <v>24</v>
      </c>
      <c r="B59" s="49">
        <f>1!I10</f>
        <v>5.3163999999999305</v>
      </c>
      <c r="C59" s="50">
        <v>1</v>
      </c>
    </row>
    <row r="60" spans="1:3" ht="14.25">
      <c r="A60" s="43" t="s">
        <v>147</v>
      </c>
      <c r="B60" s="49">
        <f>9!I17</f>
        <v>-46.70988000000034</v>
      </c>
      <c r="C60" s="50">
        <v>9</v>
      </c>
    </row>
    <row r="61" spans="1:3" ht="14.25">
      <c r="A61" s="10" t="s">
        <v>57</v>
      </c>
      <c r="B61" s="49">
        <f>4!I15</f>
        <v>15.342399999999998</v>
      </c>
      <c r="C61" s="50">
        <v>4</v>
      </c>
    </row>
    <row r="62" spans="1:3" ht="14.25">
      <c r="A62" s="10" t="s">
        <v>70</v>
      </c>
      <c r="B62" s="49">
        <f>5!I7</f>
        <v>-0.2195200000001023</v>
      </c>
      <c r="C62" s="50">
        <v>5</v>
      </c>
    </row>
    <row r="63" spans="1:3" ht="14.25">
      <c r="A63" s="10" t="s">
        <v>108</v>
      </c>
      <c r="B63" s="49">
        <f>7!I17</f>
        <v>-0.10859999999956926</v>
      </c>
      <c r="C63" s="50">
        <v>7</v>
      </c>
    </row>
    <row r="64" spans="1:3" ht="14.25">
      <c r="A64" s="10" t="s">
        <v>128</v>
      </c>
      <c r="B64" s="49">
        <f>8!I13</f>
        <v>0.3865999999993619</v>
      </c>
      <c r="C64" s="50">
        <v>8</v>
      </c>
    </row>
    <row r="65" spans="1:3" ht="14.25">
      <c r="A65" s="45" t="s">
        <v>32</v>
      </c>
      <c r="B65" s="49">
        <f>2!I12</f>
        <v>9.106250000000045</v>
      </c>
      <c r="C65" s="50">
        <v>2</v>
      </c>
    </row>
    <row r="66" spans="1:3" ht="14.25">
      <c r="A66" s="10" t="s">
        <v>81</v>
      </c>
      <c r="B66" s="49">
        <f>6!I6</f>
        <v>18.052560000000085</v>
      </c>
      <c r="C66" s="50">
        <v>6</v>
      </c>
    </row>
    <row r="67" spans="1:3" ht="14.25">
      <c r="A67" s="44" t="s">
        <v>131</v>
      </c>
      <c r="B67" s="49">
        <f>8!I16+9!I5</f>
        <v>-13.714539999999943</v>
      </c>
      <c r="C67" s="50" t="s">
        <v>153</v>
      </c>
    </row>
    <row r="68" spans="1:3" ht="14.25">
      <c r="A68" s="37" t="s">
        <v>11</v>
      </c>
      <c r="B68" s="49">
        <f>1!I4</f>
        <v>6.534600000000182</v>
      </c>
      <c r="C68" s="50">
        <v>1</v>
      </c>
    </row>
    <row r="69" spans="1:3" ht="14.25">
      <c r="A69" s="31" t="s">
        <v>42</v>
      </c>
      <c r="B69" s="49">
        <f>3!I6</f>
        <v>1.5315000000002783</v>
      </c>
      <c r="C69" s="50">
        <v>3</v>
      </c>
    </row>
    <row r="70" spans="1:3" ht="14.25">
      <c r="A70" s="31" t="s">
        <v>102</v>
      </c>
      <c r="B70" s="49">
        <f>7!I11</f>
        <v>0.4117600000008679</v>
      </c>
      <c r="C70" s="50">
        <v>7</v>
      </c>
    </row>
    <row r="71" spans="1:3" ht="14.25">
      <c r="A71" s="44" t="s">
        <v>55</v>
      </c>
      <c r="B71" s="49">
        <f>4!I12+6!I7+9!I13</f>
        <v>7.36948799999999</v>
      </c>
      <c r="C71" s="50" t="s">
        <v>152</v>
      </c>
    </row>
    <row r="72" spans="1:3" ht="14.25">
      <c r="A72" s="31" t="s">
        <v>113</v>
      </c>
      <c r="B72" s="49">
        <f>5!I6+6!I5+7!I15</f>
        <v>0.3642399999991994</v>
      </c>
      <c r="C72" s="50" t="s">
        <v>114</v>
      </c>
    </row>
    <row r="73" spans="1:3" ht="14.25">
      <c r="A73" s="44" t="s">
        <v>145</v>
      </c>
      <c r="B73" s="49">
        <f>9!I14</f>
        <v>5.488536000000295</v>
      </c>
      <c r="C73" s="50">
        <v>9</v>
      </c>
    </row>
    <row r="74" spans="1:3" ht="14.25">
      <c r="A74" s="31" t="s">
        <v>109</v>
      </c>
      <c r="B74" s="49">
        <f>7!I4+8!I6</f>
        <v>46.08227999999917</v>
      </c>
      <c r="C74" s="50" t="s">
        <v>136</v>
      </c>
    </row>
    <row r="75" spans="1:3" ht="14.25">
      <c r="A75" s="31" t="s">
        <v>82</v>
      </c>
      <c r="B75" s="49">
        <f>1!I11+6!I8</f>
        <v>-0.1939999999997326</v>
      </c>
      <c r="C75" s="50" t="s">
        <v>90</v>
      </c>
    </row>
    <row r="76" spans="1:3" ht="14.25">
      <c r="A76" s="31" t="s">
        <v>107</v>
      </c>
      <c r="B76" s="49">
        <f>7!I16</f>
        <v>-0.2255800000000363</v>
      </c>
      <c r="C76" s="50">
        <v>7</v>
      </c>
    </row>
    <row r="77" spans="1:3" ht="14.25">
      <c r="A77" s="44" t="s">
        <v>126</v>
      </c>
      <c r="B77" s="49">
        <f>8!I11+9!I12</f>
        <v>-7.086919999999964</v>
      </c>
      <c r="C77" s="50">
        <v>8.9</v>
      </c>
    </row>
    <row r="78" spans="1:3" ht="14.25">
      <c r="A78" s="31" t="s">
        <v>44</v>
      </c>
      <c r="B78" s="49">
        <f>3!I10</f>
        <v>1.4375</v>
      </c>
      <c r="C78" s="50">
        <v>3</v>
      </c>
    </row>
    <row r="79" spans="1:3" ht="14.25">
      <c r="A79" s="31" t="s">
        <v>105</v>
      </c>
      <c r="B79" s="49">
        <f>7!I14</f>
        <v>0.19860000000016953</v>
      </c>
      <c r="C79" s="50">
        <v>7</v>
      </c>
    </row>
    <row r="80" spans="1:3" ht="14.25">
      <c r="A80" s="31" t="s">
        <v>56</v>
      </c>
      <c r="B80" s="49">
        <f>4!I13</f>
        <v>0.2703999999998814</v>
      </c>
      <c r="C80" s="50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zoomScale="90" zoomScaleNormal="90" zoomScalePageLayoutView="0" workbookViewId="0" topLeftCell="A1">
      <selection activeCell="C27" sqref="C27"/>
    </sheetView>
  </sheetViews>
  <sheetFormatPr defaultColWidth="9.140625" defaultRowHeight="15"/>
  <cols>
    <col min="1" max="1" width="25.140625" style="0" customWidth="1"/>
    <col min="2" max="2" width="17.57421875" style="0" customWidth="1"/>
    <col min="3" max="3" width="10.57421875" style="0" customWidth="1"/>
    <col min="5" max="5" width="12.140625" style="0" customWidth="1"/>
    <col min="8" max="8" width="10.421875" style="0" customWidth="1"/>
    <col min="9" max="9" width="12.7109375" style="0" customWidth="1"/>
  </cols>
  <sheetData>
    <row r="1" spans="1:7" s="5" customFormat="1" ht="21.75" customHeight="1">
      <c r="A1" s="1" t="s">
        <v>0</v>
      </c>
      <c r="B1" s="2">
        <v>42659</v>
      </c>
      <c r="C1" s="2"/>
      <c r="D1" s="3" t="s">
        <v>1</v>
      </c>
      <c r="E1" s="4">
        <v>64.616</v>
      </c>
      <c r="G1" s="5" t="s">
        <v>10</v>
      </c>
    </row>
    <row r="2" s="5" customFormat="1" ht="23.25" customHeight="1">
      <c r="A2" s="6"/>
    </row>
    <row r="3" spans="1:9" s="9" customFormat="1" ht="43.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4.25">
      <c r="A4" s="10" t="s">
        <v>45</v>
      </c>
      <c r="B4" s="21">
        <v>1</v>
      </c>
      <c r="C4" s="21">
        <v>36.25</v>
      </c>
      <c r="D4" s="17">
        <f>C4*0.1</f>
        <v>3.625</v>
      </c>
      <c r="E4" s="18">
        <f>B4*6</f>
        <v>6</v>
      </c>
      <c r="F4" s="18">
        <f>C4+E4+D4</f>
        <v>45.875</v>
      </c>
      <c r="G4" s="11">
        <f>F4*$E$1</f>
        <v>2964.259</v>
      </c>
      <c r="H4" s="12">
        <v>2945</v>
      </c>
      <c r="I4" s="13">
        <f>H4-G4</f>
        <v>-19.259000000000015</v>
      </c>
      <c r="J4" s="30"/>
    </row>
    <row r="5" spans="1:10" s="5" customFormat="1" ht="14.25">
      <c r="A5" s="10" t="s">
        <v>131</v>
      </c>
      <c r="B5" s="21">
        <v>1</v>
      </c>
      <c r="C5" s="21">
        <v>15.95</v>
      </c>
      <c r="D5" s="17">
        <f>C5*0.1</f>
        <v>1.595</v>
      </c>
      <c r="E5" s="18">
        <f>B5*6</f>
        <v>6</v>
      </c>
      <c r="F5" s="18">
        <f>C5+E5+D5</f>
        <v>23.544999999999998</v>
      </c>
      <c r="G5" s="11">
        <f>F5*$E$1</f>
        <v>1521.3837199999998</v>
      </c>
      <c r="H5" s="47">
        <v>1504</v>
      </c>
      <c r="I5" s="13">
        <f>H5-G5</f>
        <v>-17.383719999999812</v>
      </c>
      <c r="J5" s="30"/>
    </row>
    <row r="6" spans="1:9" s="5" customFormat="1" ht="14.25">
      <c r="A6" s="10" t="s">
        <v>60</v>
      </c>
      <c r="B6" s="21">
        <v>1</v>
      </c>
      <c r="C6" s="21">
        <v>27.39</v>
      </c>
      <c r="D6" s="17">
        <f>C6*0.1</f>
        <v>2.7390000000000003</v>
      </c>
      <c r="E6" s="18">
        <f>B6*6</f>
        <v>6</v>
      </c>
      <c r="F6" s="18">
        <f>C6+E6+D6</f>
        <v>36.129</v>
      </c>
      <c r="G6" s="11">
        <f>F6*$E$1</f>
        <v>2334.5114639999997</v>
      </c>
      <c r="H6" s="47">
        <v>2322</v>
      </c>
      <c r="I6" s="13">
        <f>H6-G6</f>
        <v>-12.511463999999705</v>
      </c>
    </row>
    <row r="7" spans="1:9" s="5" customFormat="1" ht="14.25">
      <c r="A7" s="10" t="s">
        <v>143</v>
      </c>
      <c r="B7" s="21">
        <v>1</v>
      </c>
      <c r="C7" s="21">
        <v>19.53</v>
      </c>
      <c r="D7" s="17">
        <f>C7*0.1</f>
        <v>1.9530000000000003</v>
      </c>
      <c r="E7" s="18">
        <f>B7*6</f>
        <v>6</v>
      </c>
      <c r="F7" s="18">
        <f>C7+E7+D7</f>
        <v>27.483</v>
      </c>
      <c r="G7" s="11">
        <f>F7*$E$1</f>
        <v>1775.841528</v>
      </c>
      <c r="H7" s="12">
        <v>1766</v>
      </c>
      <c r="I7" s="13">
        <f>H7-G7</f>
        <v>-9.841527999999926</v>
      </c>
    </row>
    <row r="8" spans="1:9" s="5" customFormat="1" ht="14.25">
      <c r="A8" s="10" t="s">
        <v>123</v>
      </c>
      <c r="B8" s="21">
        <v>1</v>
      </c>
      <c r="C8" s="21">
        <v>10.08</v>
      </c>
      <c r="D8" s="17">
        <f>C8*0.1</f>
        <v>1.008</v>
      </c>
      <c r="E8" s="18">
        <f>B8*6</f>
        <v>6</v>
      </c>
      <c r="F8" s="18">
        <f>C8+E8+D8</f>
        <v>17.087999999999997</v>
      </c>
      <c r="G8" s="11">
        <f>F8*$E$1</f>
        <v>1104.1582079999998</v>
      </c>
      <c r="H8" s="12">
        <v>1100</v>
      </c>
      <c r="I8" s="13">
        <f>H8-G8</f>
        <v>-4.158207999999831</v>
      </c>
    </row>
    <row r="9" spans="1:9" s="5" customFormat="1" ht="14.25">
      <c r="A9" s="10" t="s">
        <v>157</v>
      </c>
      <c r="B9" s="21">
        <v>1</v>
      </c>
      <c r="C9" s="21">
        <v>27.5</v>
      </c>
      <c r="D9" s="17">
        <f>C9*0.1</f>
        <v>2.75</v>
      </c>
      <c r="E9" s="18">
        <f>B9*6</f>
        <v>6</v>
      </c>
      <c r="F9" s="18">
        <f>C9+E9+D9</f>
        <v>36.25</v>
      </c>
      <c r="G9" s="11">
        <f>F9*$E$1</f>
        <v>2342.33</v>
      </c>
      <c r="H9" s="12">
        <v>2300</v>
      </c>
      <c r="I9" s="13">
        <f>H9-G9</f>
        <v>-42.32999999999993</v>
      </c>
    </row>
    <row r="10" spans="1:10" s="5" customFormat="1" ht="14.25">
      <c r="A10" s="10" t="s">
        <v>144</v>
      </c>
      <c r="B10" s="21">
        <v>1</v>
      </c>
      <c r="C10" s="21">
        <v>24.2</v>
      </c>
      <c r="D10" s="17">
        <f>C10*0.1</f>
        <v>2.42</v>
      </c>
      <c r="E10" s="18">
        <f>B10*6</f>
        <v>6</v>
      </c>
      <c r="F10" s="18">
        <f>C10+E10+D10</f>
        <v>32.62</v>
      </c>
      <c r="G10" s="11">
        <f>F10*$E$1</f>
        <v>2107.7739199999996</v>
      </c>
      <c r="H10" s="12">
        <v>2100</v>
      </c>
      <c r="I10" s="13">
        <f>H10-G10</f>
        <v>-7.7739199999996345</v>
      </c>
      <c r="J10" s="30"/>
    </row>
    <row r="11" spans="1:10" s="5" customFormat="1" ht="14.25">
      <c r="A11" s="10" t="s">
        <v>125</v>
      </c>
      <c r="B11" s="21">
        <v>1</v>
      </c>
      <c r="C11" s="21">
        <v>36.3</v>
      </c>
      <c r="D11" s="17">
        <f>C11*0.1</f>
        <v>3.63</v>
      </c>
      <c r="E11" s="18">
        <f>B11*6</f>
        <v>6</v>
      </c>
      <c r="F11" s="18">
        <f>C11+E11+D11</f>
        <v>45.93</v>
      </c>
      <c r="G11" s="11">
        <f>F11*$E$1</f>
        <v>2967.81288</v>
      </c>
      <c r="H11" s="12">
        <v>2951</v>
      </c>
      <c r="I11" s="13">
        <f>H11-G11</f>
        <v>-16.81287999999995</v>
      </c>
      <c r="J11" s="30"/>
    </row>
    <row r="12" spans="1:9" s="5" customFormat="1" ht="14.25">
      <c r="A12" s="10" t="s">
        <v>126</v>
      </c>
      <c r="B12" s="21">
        <v>1</v>
      </c>
      <c r="C12" s="21">
        <v>13.2</v>
      </c>
      <c r="D12" s="17">
        <f>C12*0.1</f>
        <v>1.32</v>
      </c>
      <c r="E12" s="18">
        <f>B12*6</f>
        <v>6</v>
      </c>
      <c r="F12" s="18">
        <f>C12+E12+D12</f>
        <v>20.52</v>
      </c>
      <c r="G12" s="11">
        <f>F12*$E$1</f>
        <v>1325.92032</v>
      </c>
      <c r="H12" s="12">
        <v>1306</v>
      </c>
      <c r="I12" s="13">
        <f>H12-G12</f>
        <v>-19.920319999999947</v>
      </c>
    </row>
    <row r="13" spans="1:10" s="5" customFormat="1" ht="14.25">
      <c r="A13" s="10" t="s">
        <v>55</v>
      </c>
      <c r="B13" s="21">
        <v>1</v>
      </c>
      <c r="C13" s="21">
        <v>10.92</v>
      </c>
      <c r="D13" s="17">
        <f>C13*0.1</f>
        <v>1.092</v>
      </c>
      <c r="E13" s="18">
        <f>B13*6</f>
        <v>6</v>
      </c>
      <c r="F13" s="18">
        <f>C13+E13+D13</f>
        <v>18.012</v>
      </c>
      <c r="G13" s="11">
        <f>F13*$E$1</f>
        <v>1163.863392</v>
      </c>
      <c r="H13" s="46">
        <v>1157</v>
      </c>
      <c r="I13" s="13">
        <f>H13-G13</f>
        <v>-6.863391999999976</v>
      </c>
      <c r="J13" s="35"/>
    </row>
    <row r="14" spans="1:9" s="5" customFormat="1" ht="14.25">
      <c r="A14" s="10" t="s">
        <v>145</v>
      </c>
      <c r="B14" s="21">
        <v>1</v>
      </c>
      <c r="C14" s="21">
        <v>27.39</v>
      </c>
      <c r="D14" s="17">
        <f>C14*0.1</f>
        <v>2.7390000000000003</v>
      </c>
      <c r="E14" s="18">
        <f>B14*6</f>
        <v>6</v>
      </c>
      <c r="F14" s="18">
        <f>C14+E14+D14</f>
        <v>36.129</v>
      </c>
      <c r="G14" s="11">
        <f>F14*$E$1</f>
        <v>2334.5114639999997</v>
      </c>
      <c r="H14" s="12">
        <v>2340</v>
      </c>
      <c r="I14" s="13">
        <f>H14-G14</f>
        <v>5.488536000000295</v>
      </c>
    </row>
    <row r="15" spans="1:9" s="5" customFormat="1" ht="14.25">
      <c r="A15" s="10" t="s">
        <v>146</v>
      </c>
      <c r="B15" s="21">
        <v>1</v>
      </c>
      <c r="C15" s="21">
        <v>28.6</v>
      </c>
      <c r="D15" s="17">
        <f>C15*0.1</f>
        <v>2.8600000000000003</v>
      </c>
      <c r="E15" s="18">
        <f>B15*6</f>
        <v>6</v>
      </c>
      <c r="F15" s="18">
        <f>C15+E15+D15</f>
        <v>37.46</v>
      </c>
      <c r="G15" s="11">
        <f>F15*$E$1</f>
        <v>2420.51536</v>
      </c>
      <c r="H15" s="12">
        <f>2324+83</f>
        <v>2407</v>
      </c>
      <c r="I15" s="13">
        <f>H15-G15</f>
        <v>-13.515359999999873</v>
      </c>
    </row>
    <row r="16" spans="1:10" s="5" customFormat="1" ht="14.25">
      <c r="A16" s="10" t="s">
        <v>148</v>
      </c>
      <c r="B16" s="21">
        <v>1</v>
      </c>
      <c r="C16" s="17">
        <v>44.55</v>
      </c>
      <c r="D16" s="17">
        <f>C16*0.1</f>
        <v>4.455</v>
      </c>
      <c r="E16" s="18">
        <f>B16*6</f>
        <v>6</v>
      </c>
      <c r="F16" s="18">
        <f>C16+E16+D16</f>
        <v>55.004999999999995</v>
      </c>
      <c r="G16" s="11">
        <f>F16*$E$1</f>
        <v>3554.2030799999998</v>
      </c>
      <c r="H16" s="12">
        <v>3534</v>
      </c>
      <c r="I16" s="13">
        <f>H16-G16</f>
        <v>-20.203079999999773</v>
      </c>
      <c r="J16" s="35"/>
    </row>
    <row r="17" spans="1:10" s="5" customFormat="1" ht="14.25">
      <c r="A17" s="10" t="s">
        <v>147</v>
      </c>
      <c r="B17" s="21">
        <v>4</v>
      </c>
      <c r="C17" s="17">
        <v>95.05</v>
      </c>
      <c r="D17" s="17">
        <f>C17*0.1</f>
        <v>9.505</v>
      </c>
      <c r="E17" s="18">
        <f>B17*6</f>
        <v>24</v>
      </c>
      <c r="F17" s="18">
        <f>C17+E17+D17</f>
        <v>128.555</v>
      </c>
      <c r="G17" s="11">
        <f>F17*$E$1</f>
        <v>8306.70988</v>
      </c>
      <c r="H17" s="12">
        <v>8260</v>
      </c>
      <c r="I17" s="13">
        <f>H17-G17</f>
        <v>-46.70988000000034</v>
      </c>
      <c r="J17" s="35"/>
    </row>
    <row r="18" spans="1:10" s="5" customFormat="1" ht="14.25">
      <c r="A18" s="10" t="s">
        <v>149</v>
      </c>
      <c r="B18" s="21">
        <v>2</v>
      </c>
      <c r="C18" s="21">
        <v>24.34</v>
      </c>
      <c r="D18" s="17">
        <f>C18*0.1</f>
        <v>2.434</v>
      </c>
      <c r="E18" s="18">
        <f>B18*6</f>
        <v>12</v>
      </c>
      <c r="F18" s="18">
        <f>C18+E18+D18</f>
        <v>38.774</v>
      </c>
      <c r="G18" s="11">
        <f>F18*$E$1</f>
        <v>2505.420784</v>
      </c>
      <c r="H18" s="12">
        <v>2500</v>
      </c>
      <c r="I18" s="13">
        <f>H18-G18</f>
        <v>-5.420783999999912</v>
      </c>
      <c r="J18" s="35"/>
    </row>
    <row r="19" spans="1:10" s="5" customFormat="1" ht="14.25">
      <c r="A19" s="10" t="s">
        <v>150</v>
      </c>
      <c r="B19" s="21">
        <v>2</v>
      </c>
      <c r="C19" s="17">
        <v>84.15</v>
      </c>
      <c r="D19" s="17">
        <f>C19*0.1</f>
        <v>8.415000000000001</v>
      </c>
      <c r="E19" s="18">
        <f>B19*6</f>
        <v>12</v>
      </c>
      <c r="F19" s="18">
        <f>C19+E19+D19</f>
        <v>104.56500000000001</v>
      </c>
      <c r="G19" s="11">
        <f>F19*$E$1</f>
        <v>6756.572040000001</v>
      </c>
      <c r="H19" s="56">
        <v>6720</v>
      </c>
      <c r="I19" s="13">
        <f>H19-G19</f>
        <v>-36.572040000000925</v>
      </c>
      <c r="J19" s="35"/>
    </row>
    <row r="20" spans="1:10" s="5" customFormat="1" ht="14.25">
      <c r="A20" s="10" t="s">
        <v>14</v>
      </c>
      <c r="B20" s="21">
        <v>3</v>
      </c>
      <c r="C20" s="17">
        <v>97.83</v>
      </c>
      <c r="D20" s="17">
        <f>C20*0.1</f>
        <v>9.783000000000001</v>
      </c>
      <c r="E20" s="18">
        <f>B20*6</f>
        <v>18</v>
      </c>
      <c r="F20" s="18">
        <f>C20+E20+D20</f>
        <v>125.613</v>
      </c>
      <c r="G20" s="11">
        <f>F20*$E$1</f>
        <v>8116.609608</v>
      </c>
      <c r="H20" s="12">
        <v>7868</v>
      </c>
      <c r="I20" s="13">
        <f>H20-G20</f>
        <v>-248.60960799999975</v>
      </c>
      <c r="J20" s="35"/>
    </row>
    <row r="21" spans="1:10" s="5" customFormat="1" ht="14.25">
      <c r="A21" s="10" t="s">
        <v>151</v>
      </c>
      <c r="B21" s="21">
        <v>2</v>
      </c>
      <c r="C21" s="17">
        <v>47.17</v>
      </c>
      <c r="D21" s="17">
        <f>C21*0.1</f>
        <v>4.7170000000000005</v>
      </c>
      <c r="E21" s="18">
        <f>B21*6</f>
        <v>12</v>
      </c>
      <c r="F21" s="18">
        <f>C21+E21+D21</f>
        <v>63.887</v>
      </c>
      <c r="G21" s="11">
        <f>F21*$E$1</f>
        <v>4128.122392</v>
      </c>
      <c r="H21" s="12">
        <v>4500</v>
      </c>
      <c r="I21" s="13">
        <f>H21-G21</f>
        <v>371.8776079999998</v>
      </c>
      <c r="J21" s="35"/>
    </row>
    <row r="22" spans="1:9" s="5" customFormat="1" ht="14.25">
      <c r="A22" s="15"/>
      <c r="B22" s="15"/>
      <c r="C22" s="20"/>
      <c r="D22" s="20"/>
      <c r="E22" s="20"/>
      <c r="F22" s="19"/>
      <c r="G22" s="14"/>
      <c r="H22" s="14"/>
      <c r="I22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7:A18"/>
  <sheetViews>
    <sheetView zoomScalePageLayoutView="0" workbookViewId="0" topLeftCell="A1">
      <selection activeCell="A17" sqref="A17:IV18"/>
    </sheetView>
  </sheetViews>
  <sheetFormatPr defaultColWidth="9.140625" defaultRowHeight="15"/>
  <sheetData>
    <row r="17" ht="30.75">
      <c r="A17" s="16" t="s">
        <v>142</v>
      </c>
    </row>
    <row r="18" ht="30.75">
      <c r="A18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4.2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4.2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4.2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4.2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4.2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4.2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4.2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4.2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4.2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4.2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4.2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4.2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4.2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4.25">
      <c r="A17" s="15"/>
      <c r="B17" s="15"/>
      <c r="C17" s="20"/>
      <c r="D17" s="20"/>
      <c r="E17" s="20"/>
      <c r="F17" s="19"/>
      <c r="G17" s="14"/>
      <c r="H17" s="14"/>
      <c r="I17" s="14"/>
    </row>
    <row r="22" ht="30.7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4.2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4.2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4.2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4.2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0" t="s">
        <v>40</v>
      </c>
    </row>
    <row r="8" spans="1:9" s="5" customFormat="1" ht="14.2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10" s="5" customFormat="1" ht="14.2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f>4309-29</f>
        <v>4280</v>
      </c>
      <c r="I9" s="13">
        <f t="shared" si="3"/>
        <v>0.22624999999970896</v>
      </c>
      <c r="J9" s="30" t="s">
        <v>121</v>
      </c>
    </row>
    <row r="10" spans="1:10" s="5" customFormat="1" ht="14.2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0" t="s">
        <v>46</v>
      </c>
    </row>
    <row r="11" spans="1:9" s="5" customFormat="1" ht="14.2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4.2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4.2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4.2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4.2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4.2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4.2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4.2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4.2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4.2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0"/>
    </row>
    <row r="8" spans="1:9" s="5" customFormat="1" ht="14.2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4.2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4.2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4.2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4.25">
      <c r="A12" s="15"/>
      <c r="B12" s="15"/>
      <c r="C12" s="20"/>
      <c r="D12" s="20"/>
      <c r="E12" s="20"/>
      <c r="F12" s="19"/>
      <c r="G12" s="14"/>
      <c r="H12" s="14"/>
      <c r="I12" s="14"/>
    </row>
    <row r="15" ht="30.75">
      <c r="A15" s="16"/>
    </row>
    <row r="16" ht="30.7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41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40"/>
    </row>
    <row r="4" spans="1:10" s="5" customFormat="1" ht="14.25">
      <c r="A4" s="10" t="s">
        <v>21</v>
      </c>
      <c r="B4" s="33">
        <v>2</v>
      </c>
      <c r="C4" s="34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0" t="s">
        <v>65</v>
      </c>
    </row>
    <row r="5" spans="1:10" s="5" customFormat="1" ht="14.2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4.2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4.2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0" t="s">
        <v>75</v>
      </c>
    </row>
    <row r="8" spans="1:10" s="5" customFormat="1" ht="14.2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4.2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4.2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0" t="s">
        <v>63</v>
      </c>
    </row>
    <row r="11" spans="1:10" s="5" customFormat="1" ht="14.2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0"/>
    </row>
    <row r="12" spans="1:10" s="5" customFormat="1" ht="14.2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4.2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0" t="s">
        <v>76</v>
      </c>
    </row>
    <row r="14" spans="1:10" s="5" customFormat="1" ht="14.2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f>5620-48</f>
        <v>5572</v>
      </c>
      <c r="I14" s="13">
        <f t="shared" si="0"/>
        <v>-8.338399999999638</v>
      </c>
      <c r="J14" s="6" t="s">
        <v>120</v>
      </c>
    </row>
    <row r="15" spans="1:10" s="5" customFormat="1" ht="14.2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4.2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4.2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0" t="s">
        <v>78</v>
      </c>
    </row>
    <row r="18" spans="1:10" s="5" customFormat="1" ht="14.2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0" t="s">
        <v>64</v>
      </c>
    </row>
    <row r="19" spans="1:10" s="5" customFormat="1" ht="14.2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4.2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4.2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4.2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4.2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0"/>
    </row>
    <row r="7" spans="1:9" s="5" customFormat="1" ht="14.2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4.2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4.2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35"/>
    </row>
    <row r="10" spans="1:10" s="5" customFormat="1" ht="14.2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0"/>
    </row>
    <row r="11" spans="1:9" s="5" customFormat="1" ht="14.2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4.2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4.2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4.2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4.2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4.2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0" t="s">
        <v>92</v>
      </c>
    </row>
    <row r="6" spans="1:10" s="5" customFormat="1" ht="14.2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0"/>
    </row>
    <row r="7" spans="1:9" s="5" customFormat="1" ht="14.2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4.2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35" t="s">
        <v>95</v>
      </c>
    </row>
    <row r="9" spans="1:9" s="5" customFormat="1" ht="14.2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4.2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4.2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0"/>
    </row>
    <row r="12" spans="1:10" s="5" customFormat="1" ht="14.2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35" t="s">
        <v>94</v>
      </c>
    </row>
    <row r="13" spans="1:10" s="5" customFormat="1" ht="14.2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35" t="s">
        <v>96</v>
      </c>
    </row>
    <row r="14" spans="1:10" s="5" customFormat="1" ht="14.2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35" t="s">
        <v>93</v>
      </c>
    </row>
    <row r="15" spans="1:10" s="5" customFormat="1" ht="14.2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35"/>
    </row>
    <row r="16" spans="1:10" s="5" customFormat="1" ht="14.2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0"/>
    </row>
    <row r="17" spans="1:9" s="5" customFormat="1" ht="14.25">
      <c r="A17" s="15"/>
      <c r="B17" s="15"/>
      <c r="C17" s="20"/>
      <c r="D17" s="20"/>
      <c r="E17" s="20"/>
      <c r="F17" s="19"/>
      <c r="G17" s="14"/>
      <c r="H17" s="14"/>
      <c r="I17" s="14"/>
    </row>
    <row r="19" ht="14.25">
      <c r="A19" s="4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98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4.25">
      <c r="A4" s="10" t="s">
        <v>109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f>2430-67</f>
        <v>2363</v>
      </c>
      <c r="I4" s="13">
        <f aca="true" t="shared" si="3" ref="I4:I16">H4-G4</f>
        <v>0.4623999999998887</v>
      </c>
      <c r="J4" s="35" t="s">
        <v>119</v>
      </c>
    </row>
    <row r="5" spans="1:10" s="5" customFormat="1" ht="14.2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0"/>
    </row>
    <row r="6" spans="1:10" s="5" customFormat="1" ht="14.2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0"/>
    </row>
    <row r="7" spans="1:9" s="5" customFormat="1" ht="14.2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4.25">
      <c r="A8" s="10" t="s">
        <v>99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f>2141-58</f>
        <v>2083</v>
      </c>
      <c r="I8" s="13">
        <f t="shared" si="3"/>
        <v>-0.05760000000009313</v>
      </c>
      <c r="J8" s="35" t="s">
        <v>119</v>
      </c>
    </row>
    <row r="9" spans="1:9" s="5" customFormat="1" ht="14.25">
      <c r="A9" s="10" t="s">
        <v>100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f>1909+24</f>
        <v>1933</v>
      </c>
      <c r="I9" s="13">
        <f t="shared" si="3"/>
        <v>-37.33399999999983</v>
      </c>
    </row>
    <row r="10" spans="1:10" s="5" customFormat="1" ht="14.25">
      <c r="A10" s="10" t="s">
        <v>101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f>2749-74</f>
        <v>2675</v>
      </c>
      <c r="I10" s="13">
        <f t="shared" si="3"/>
        <v>0.14350000000013097</v>
      </c>
      <c r="J10" s="5" t="s">
        <v>116</v>
      </c>
    </row>
    <row r="11" spans="1:10" s="5" customFormat="1" ht="14.25">
      <c r="A11" s="10" t="s">
        <v>102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f>3342-89</f>
        <v>3253</v>
      </c>
      <c r="I11" s="13">
        <f t="shared" si="3"/>
        <v>0.4117600000008679</v>
      </c>
      <c r="J11" s="35" t="s">
        <v>119</v>
      </c>
    </row>
    <row r="12" spans="1:10" s="5" customFormat="1" ht="14.25">
      <c r="A12" s="10" t="s">
        <v>103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f>982-26</f>
        <v>956</v>
      </c>
      <c r="I12" s="13">
        <f t="shared" si="3"/>
        <v>0.17840000000001055</v>
      </c>
      <c r="J12" s="35" t="s">
        <v>117</v>
      </c>
    </row>
    <row r="13" spans="1:10" s="5" customFormat="1" ht="14.25">
      <c r="A13" s="10" t="s">
        <v>104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35"/>
    </row>
    <row r="14" spans="1:10" s="5" customFormat="1" ht="14.25">
      <c r="A14" s="10" t="s">
        <v>105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f>1619-43</f>
        <v>1576</v>
      </c>
      <c r="I14" s="13">
        <f t="shared" si="3"/>
        <v>0.19860000000016953</v>
      </c>
      <c r="J14" s="35" t="s">
        <v>118</v>
      </c>
    </row>
    <row r="15" spans="1:10" s="5" customFormat="1" ht="14.25">
      <c r="A15" s="10" t="s">
        <v>106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35" t="s">
        <v>115</v>
      </c>
    </row>
    <row r="16" spans="1:10" s="5" customFormat="1" ht="14.25">
      <c r="A16" s="10" t="s">
        <v>107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f>1558-42</f>
        <v>1516</v>
      </c>
      <c r="I16" s="13">
        <f t="shared" si="3"/>
        <v>-0.2255800000000363</v>
      </c>
      <c r="J16" s="35" t="s">
        <v>119</v>
      </c>
    </row>
    <row r="17" spans="1:10" s="5" customFormat="1" ht="14.25">
      <c r="A17" s="10" t="s">
        <v>108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f>9845-265</f>
        <v>9580</v>
      </c>
      <c r="I17" s="13">
        <f>H17-G17</f>
        <v>-0.10859999999956926</v>
      </c>
      <c r="J17" s="35" t="s">
        <v>119</v>
      </c>
    </row>
    <row r="18" spans="1:9" s="5" customFormat="1" ht="14.25">
      <c r="A18" s="15"/>
      <c r="B18" s="15"/>
      <c r="C18" s="20"/>
      <c r="D18" s="20"/>
      <c r="E18" s="20"/>
      <c r="F18" s="19"/>
      <c r="G18" s="14"/>
      <c r="H18" s="14"/>
      <c r="I18" s="14"/>
    </row>
    <row r="21" ht="30.75">
      <c r="A21" s="16" t="s">
        <v>97</v>
      </c>
    </row>
    <row r="22" ht="30.7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4">
      <selection activeCell="A1" sqref="A1:IV20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3.7109375" style="0" customWidth="1"/>
  </cols>
  <sheetData>
    <row r="1" spans="1:7" s="5" customFormat="1" ht="21.75" customHeight="1">
      <c r="A1" s="1" t="s">
        <v>0</v>
      </c>
      <c r="B1" s="2">
        <v>42447</v>
      </c>
      <c r="C1" s="2"/>
      <c r="D1" s="3" t="s">
        <v>1</v>
      </c>
      <c r="E1" s="4">
        <v>69.34</v>
      </c>
      <c r="G1" s="5" t="s">
        <v>10</v>
      </c>
    </row>
    <row r="2" s="5" customFormat="1" ht="23.25" customHeight="1">
      <c r="A2" s="6"/>
    </row>
    <row r="3" spans="1:9" s="9" customFormat="1" ht="43.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4.25">
      <c r="A4" s="10" t="s">
        <v>122</v>
      </c>
      <c r="B4" s="21">
        <v>1</v>
      </c>
      <c r="C4" s="21">
        <v>12.1</v>
      </c>
      <c r="D4" s="17">
        <f>C4*0.1</f>
        <v>1.21</v>
      </c>
      <c r="E4" s="18">
        <f>B4*6</f>
        <v>6</v>
      </c>
      <c r="F4" s="18">
        <f>C4+E4+D4</f>
        <v>19.310000000000002</v>
      </c>
      <c r="G4" s="11">
        <f>F4*$E$1</f>
        <v>1338.9554000000003</v>
      </c>
      <c r="H4" s="12">
        <f>1150+197</f>
        <v>1347</v>
      </c>
      <c r="I4" s="13">
        <f>H4-G4</f>
        <v>8.044599999999718</v>
      </c>
      <c r="J4" s="30"/>
    </row>
    <row r="5" spans="1:10" s="5" customFormat="1" ht="14.25">
      <c r="A5" s="10" t="s">
        <v>123</v>
      </c>
      <c r="B5" s="21">
        <v>1</v>
      </c>
      <c r="C5" s="21">
        <v>12.1</v>
      </c>
      <c r="D5" s="17">
        <f>C5*0.1</f>
        <v>1.21</v>
      </c>
      <c r="E5" s="18">
        <f>B5*6</f>
        <v>6</v>
      </c>
      <c r="F5" s="18">
        <f>C5+E5+D5</f>
        <v>19.310000000000002</v>
      </c>
      <c r="G5" s="11">
        <f>F5*$E$1</f>
        <v>1338.9554000000003</v>
      </c>
      <c r="H5" s="47">
        <v>1347</v>
      </c>
      <c r="I5" s="13">
        <f>H5-G5</f>
        <v>8.044599999999718</v>
      </c>
      <c r="J5" s="30"/>
    </row>
    <row r="6" spans="1:9" s="5" customFormat="1" ht="14.25">
      <c r="A6" s="10" t="s">
        <v>109</v>
      </c>
      <c r="B6" s="21">
        <v>2</v>
      </c>
      <c r="C6" s="21">
        <v>34.38</v>
      </c>
      <c r="D6" s="17">
        <f>C6*0.1</f>
        <v>3.4380000000000006</v>
      </c>
      <c r="E6" s="18">
        <f>B6*6</f>
        <v>12</v>
      </c>
      <c r="F6" s="18">
        <f>C6+E6+D6</f>
        <v>49.818000000000005</v>
      </c>
      <c r="G6" s="11">
        <f>F6*$E$1</f>
        <v>3454.3801200000007</v>
      </c>
      <c r="H6" s="47">
        <v>3500</v>
      </c>
      <c r="I6" s="13">
        <f>H6-G6</f>
        <v>45.619879999999284</v>
      </c>
    </row>
    <row r="7" spans="1:9" s="5" customFormat="1" ht="14.25">
      <c r="A7" s="10" t="s">
        <v>124</v>
      </c>
      <c r="B7" s="21">
        <v>1</v>
      </c>
      <c r="C7" s="21">
        <v>19.25</v>
      </c>
      <c r="D7" s="17">
        <f>C7*0.1</f>
        <v>1.925</v>
      </c>
      <c r="E7" s="18">
        <f>B7*6</f>
        <v>6</v>
      </c>
      <c r="F7" s="18">
        <f>C7+E7+D7</f>
        <v>27.175</v>
      </c>
      <c r="G7" s="11">
        <f>F7*$E$1</f>
        <v>1884.3145000000002</v>
      </c>
      <c r="H7" s="12">
        <v>1956</v>
      </c>
      <c r="I7" s="13">
        <f>H7-G7</f>
        <v>71.68549999999982</v>
      </c>
    </row>
    <row r="8" spans="1:10" s="5" customFormat="1" ht="14.25">
      <c r="A8" s="10" t="s">
        <v>125</v>
      </c>
      <c r="B8" s="21">
        <v>1</v>
      </c>
      <c r="C8" s="21">
        <v>46.2</v>
      </c>
      <c r="D8" s="17">
        <f>C8*0.1</f>
        <v>4.62</v>
      </c>
      <c r="E8" s="18">
        <f>B8*6</f>
        <v>6</v>
      </c>
      <c r="F8" s="18">
        <f>C8+E8+D8</f>
        <v>56.82</v>
      </c>
      <c r="G8" s="11">
        <f>F8*$E$1</f>
        <v>3939.8988000000004</v>
      </c>
      <c r="H8" s="12">
        <f>3964-24</f>
        <v>3940</v>
      </c>
      <c r="I8" s="13">
        <f>H8-G8</f>
        <v>0.10119999999960783</v>
      </c>
      <c r="J8" s="5" t="s">
        <v>139</v>
      </c>
    </row>
    <row r="9" spans="1:10" s="5" customFormat="1" ht="14.25">
      <c r="A9" s="10" t="s">
        <v>21</v>
      </c>
      <c r="B9" s="21">
        <v>1</v>
      </c>
      <c r="C9" s="21">
        <v>11.2</v>
      </c>
      <c r="D9" s="17">
        <f aca="true" t="shared" si="0" ref="D9:D14">C9*0.1</f>
        <v>1.1199999999999999</v>
      </c>
      <c r="E9" s="18">
        <f aca="true" t="shared" si="1" ref="E9:E14">B9*6</f>
        <v>6</v>
      </c>
      <c r="F9" s="18">
        <f aca="true" t="shared" si="2" ref="F9:F14">C9+E9+D9</f>
        <v>18.32</v>
      </c>
      <c r="G9" s="11">
        <f aca="true" t="shared" si="3" ref="G9:G14">F9*$E$1</f>
        <v>1270.3088</v>
      </c>
      <c r="H9" s="12">
        <v>1279</v>
      </c>
      <c r="I9" s="13">
        <f aca="true" t="shared" si="4" ref="I9:I14">H9-G9</f>
        <v>8.69119999999998</v>
      </c>
      <c r="J9" s="30"/>
    </row>
    <row r="10" spans="1:10" s="5" customFormat="1" ht="14.25">
      <c r="A10" s="10" t="s">
        <v>86</v>
      </c>
      <c r="B10" s="21">
        <v>1</v>
      </c>
      <c r="C10" s="21">
        <v>37.4</v>
      </c>
      <c r="D10" s="17">
        <f t="shared" si="0"/>
        <v>3.74</v>
      </c>
      <c r="E10" s="18">
        <f t="shared" si="1"/>
        <v>6</v>
      </c>
      <c r="F10" s="18">
        <f t="shared" si="2"/>
        <v>47.14</v>
      </c>
      <c r="G10" s="11">
        <f t="shared" si="3"/>
        <v>3268.6876</v>
      </c>
      <c r="H10" s="12">
        <f>3289-54</f>
        <v>3235</v>
      </c>
      <c r="I10" s="13">
        <f t="shared" si="4"/>
        <v>-33.6876000000002</v>
      </c>
      <c r="J10" s="30" t="s">
        <v>137</v>
      </c>
    </row>
    <row r="11" spans="1:9" s="5" customFormat="1" ht="14.25">
      <c r="A11" s="10" t="s">
        <v>126</v>
      </c>
      <c r="B11" s="21">
        <v>1</v>
      </c>
      <c r="C11" s="21">
        <v>20.9</v>
      </c>
      <c r="D11" s="17">
        <f t="shared" si="0"/>
        <v>2.09</v>
      </c>
      <c r="E11" s="18">
        <v>6</v>
      </c>
      <c r="F11" s="18">
        <f t="shared" si="2"/>
        <v>28.99</v>
      </c>
      <c r="G11" s="11">
        <f t="shared" si="3"/>
        <v>2010.1666</v>
      </c>
      <c r="H11" s="12">
        <f>682+1341</f>
        <v>2023</v>
      </c>
      <c r="I11" s="13">
        <f t="shared" si="4"/>
        <v>12.833399999999983</v>
      </c>
    </row>
    <row r="12" spans="1:10" s="5" customFormat="1" ht="14.25">
      <c r="A12" s="10" t="s">
        <v>127</v>
      </c>
      <c r="B12" s="21">
        <v>1</v>
      </c>
      <c r="C12" s="21">
        <v>46.2</v>
      </c>
      <c r="D12" s="17">
        <f t="shared" si="0"/>
        <v>4.62</v>
      </c>
      <c r="E12" s="18">
        <f t="shared" si="1"/>
        <v>6</v>
      </c>
      <c r="F12" s="18">
        <f t="shared" si="2"/>
        <v>56.82</v>
      </c>
      <c r="G12" s="11">
        <f t="shared" si="3"/>
        <v>3939.8988000000004</v>
      </c>
      <c r="H12" s="46">
        <f>3964-24</f>
        <v>3940</v>
      </c>
      <c r="I12" s="13">
        <f t="shared" si="4"/>
        <v>0.10119999999960783</v>
      </c>
      <c r="J12" s="35" t="s">
        <v>137</v>
      </c>
    </row>
    <row r="13" spans="1:10" s="5" customFormat="1" ht="14.25">
      <c r="A13" s="10" t="s">
        <v>128</v>
      </c>
      <c r="B13" s="21">
        <v>1</v>
      </c>
      <c r="C13" s="21">
        <v>29.1</v>
      </c>
      <c r="D13" s="17">
        <f t="shared" si="0"/>
        <v>2.91</v>
      </c>
      <c r="E13" s="18">
        <f t="shared" si="1"/>
        <v>6</v>
      </c>
      <c r="F13" s="18">
        <f t="shared" si="2"/>
        <v>38.010000000000005</v>
      </c>
      <c r="G13" s="11">
        <f t="shared" si="3"/>
        <v>2635.6134000000006</v>
      </c>
      <c r="H13" s="12">
        <f>2736-100</f>
        <v>2636</v>
      </c>
      <c r="I13" s="13">
        <f t="shared" si="4"/>
        <v>0.3865999999993619</v>
      </c>
      <c r="J13" s="5" t="s">
        <v>140</v>
      </c>
    </row>
    <row r="14" spans="1:10" s="5" customFormat="1" ht="14.25">
      <c r="A14" s="10" t="s">
        <v>129</v>
      </c>
      <c r="B14" s="21">
        <v>1</v>
      </c>
      <c r="C14" s="21">
        <v>49.5</v>
      </c>
      <c r="D14" s="17">
        <f t="shared" si="0"/>
        <v>4.95</v>
      </c>
      <c r="E14" s="18">
        <f t="shared" si="1"/>
        <v>6</v>
      </c>
      <c r="F14" s="18">
        <f t="shared" si="2"/>
        <v>60.45</v>
      </c>
      <c r="G14" s="11">
        <f t="shared" si="3"/>
        <v>4191.603</v>
      </c>
      <c r="H14" s="12">
        <f>4218-10</f>
        <v>4208</v>
      </c>
      <c r="I14" s="13">
        <f t="shared" si="4"/>
        <v>16.396999999999935</v>
      </c>
      <c r="J14" s="5" t="s">
        <v>141</v>
      </c>
    </row>
    <row r="15" spans="1:10" s="5" customFormat="1" ht="14.25">
      <c r="A15" s="10" t="s">
        <v>130</v>
      </c>
      <c r="B15" s="21">
        <v>3</v>
      </c>
      <c r="C15" s="17">
        <v>94.1</v>
      </c>
      <c r="D15" s="17">
        <f>C15*0.1</f>
        <v>9.41</v>
      </c>
      <c r="E15" s="18">
        <f>B15*6</f>
        <v>18</v>
      </c>
      <c r="F15" s="18">
        <f>C15+E15+D15</f>
        <v>121.50999999999999</v>
      </c>
      <c r="G15" s="11">
        <f>F15*$E$1</f>
        <v>8425.5034</v>
      </c>
      <c r="H15" s="12">
        <f>8500-74</f>
        <v>8426</v>
      </c>
      <c r="I15" s="13">
        <f>H15-G15</f>
        <v>0.4966000000003987</v>
      </c>
      <c r="J15" s="35" t="s">
        <v>138</v>
      </c>
    </row>
    <row r="16" spans="1:10" s="5" customFormat="1" ht="14.25">
      <c r="A16" s="10" t="s">
        <v>131</v>
      </c>
      <c r="B16" s="21">
        <v>2</v>
      </c>
      <c r="C16" s="17">
        <v>34.93</v>
      </c>
      <c r="D16" s="17">
        <f>C16*0.1</f>
        <v>3.4930000000000003</v>
      </c>
      <c r="E16" s="18">
        <f>B16*6</f>
        <v>12</v>
      </c>
      <c r="F16" s="18">
        <f>C16+E16+D16</f>
        <v>50.423</v>
      </c>
      <c r="G16" s="11">
        <f>F16*$E$1</f>
        <v>3496.33082</v>
      </c>
      <c r="H16" s="12">
        <v>3500</v>
      </c>
      <c r="I16" s="13">
        <f>H16-G16</f>
        <v>3.6691799999998693</v>
      </c>
      <c r="J16" s="35"/>
    </row>
    <row r="17" spans="1:10" s="5" customFormat="1" ht="14.25">
      <c r="A17" s="10" t="s">
        <v>14</v>
      </c>
      <c r="B17" s="21">
        <v>4</v>
      </c>
      <c r="C17" s="21">
        <v>95.67</v>
      </c>
      <c r="D17" s="17">
        <f>C17*0.1</f>
        <v>9.567</v>
      </c>
      <c r="E17" s="18">
        <f>B17*6</f>
        <v>24</v>
      </c>
      <c r="F17" s="18">
        <f>C17+E17+D17</f>
        <v>129.237</v>
      </c>
      <c r="G17" s="11">
        <f>F17*$E$1</f>
        <v>8961.29358</v>
      </c>
      <c r="H17" s="12">
        <v>9017</v>
      </c>
      <c r="I17" s="13">
        <f>H17-G17</f>
        <v>55.706420000000435</v>
      </c>
      <c r="J17" s="35"/>
    </row>
    <row r="18" spans="1:10" s="5" customFormat="1" ht="14.25">
      <c r="A18" s="10" t="s">
        <v>132</v>
      </c>
      <c r="B18" s="21">
        <v>2</v>
      </c>
      <c r="C18" s="17">
        <v>30.8</v>
      </c>
      <c r="D18" s="17">
        <f>C18*0.1</f>
        <v>3.08</v>
      </c>
      <c r="E18" s="18">
        <f>B18*6</f>
        <v>12</v>
      </c>
      <c r="F18" s="18">
        <f>C18+E18+D18</f>
        <v>45.879999999999995</v>
      </c>
      <c r="G18" s="11">
        <f>F18*$E$1</f>
        <v>3181.3192</v>
      </c>
      <c r="H18" s="12">
        <v>3201</v>
      </c>
      <c r="I18" s="13">
        <f>H18-G18</f>
        <v>19.68080000000009</v>
      </c>
      <c r="J18" s="35"/>
    </row>
    <row r="19" spans="1:10" s="5" customFormat="1" ht="14.25">
      <c r="A19" s="10" t="s">
        <v>30</v>
      </c>
      <c r="B19" s="21">
        <v>1</v>
      </c>
      <c r="C19" s="17">
        <v>20.9</v>
      </c>
      <c r="D19" s="17">
        <f>C19*0.1</f>
        <v>2.09</v>
      </c>
      <c r="E19" s="18">
        <f>B19*6</f>
        <v>6</v>
      </c>
      <c r="F19" s="18">
        <f>C19+E19+D19</f>
        <v>28.99</v>
      </c>
      <c r="G19" s="11">
        <f>F19*$E$1</f>
        <v>2010.1666</v>
      </c>
      <c r="H19" s="12">
        <f>2022-12</f>
        <v>2010</v>
      </c>
      <c r="I19" s="13">
        <f>H19-G19</f>
        <v>-0.16660000000001673</v>
      </c>
      <c r="J19" s="35" t="s">
        <v>137</v>
      </c>
    </row>
    <row r="20" spans="1:9" s="5" customFormat="1" ht="14.25">
      <c r="A20" s="15"/>
      <c r="B20" s="15"/>
      <c r="C20" s="20"/>
      <c r="D20" s="20"/>
      <c r="E20" s="20"/>
      <c r="F20" s="19"/>
      <c r="G20" s="14"/>
      <c r="H20" s="14"/>
      <c r="I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2016-11-28T12:06:47Z</dcterms:modified>
  <cp:category/>
  <cp:version/>
  <cp:contentType/>
  <cp:contentStatus/>
</cp:coreProperties>
</file>