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<sst xmlns="http://schemas.openxmlformats.org/spreadsheetml/2006/main" count="4782" uniqueCount="1267">
  <si>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</si>
  <si>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</si>
  <si>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</si>
  <si>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</si>
  <si>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</si>
  <si>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</si>
  <si>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</si>
  <si>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</si>
  <si>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</si>
  <si>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</si>
  <si>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</si>
  <si>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</si>
  <si>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</si>
  <si>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</si>
  <si>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</si>
  <si>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</si>
  <si>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</si>
  <si>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</si>
  <si>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</si>
  <si>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</si>
  <si>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</si>
  <si>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</si>
  <si>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</si>
  <si>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</si>
  <si>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</si>
  <si>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</si>
  <si>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</si>
  <si>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</si>
  <si>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</si>
  <si>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</si>
  <si>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</si>
  <si>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</si>
  <si>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</si>
  <si>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</si>
  <si>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</si>
  <si>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</si>
  <si>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</si>
  <si>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</si>
  <si>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</si>
  <si>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</si>
  <si>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</si>
  <si>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</si>
  <si>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</si>
  <si>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</si>
  <si>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</si>
  <si>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</si>
  <si>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</si>
  <si>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</si>
  <si>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</si>
  <si>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</si>
  <si>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</si>
  <si>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</si>
  <si>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</si>
  <si>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</si>
  <si>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</si>
  <si>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</si>
  <si>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</si>
  <si>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</si>
  <si>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</si>
  <si>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</si>
  <si>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</si>
  <si>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</si>
  <si>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</si>
  <si>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</si>
  <si>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</si>
  <si>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</si>
  <si>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</si>
  <si>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</si>
  <si>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</si>
  <si>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</si>
  <si>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</si>
  <si>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</si>
  <si>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</si>
  <si>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</si>
  <si>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</si>
  <si>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</si>
  <si>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</si>
  <si>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</si>
  <si>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</si>
  <si>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</si>
  <si>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</si>
  <si>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</si>
  <si>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</si>
  <si>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</si>
  <si>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</si>
  <si>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</si>
  <si>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</si>
  <si>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</si>
  <si>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</si>
  <si>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</si>
  <si>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</si>
  <si>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</si>
  <si>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</si>
  <si>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</si>
  <si>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</si>
  <si>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</si>
  <si>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</si>
  <si>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</si>
  <si>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</si>
  <si>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</si>
  <si>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</si>
  <si>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</si>
  <si>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</si>
  <si>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</si>
  <si>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</si>
  <si>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</si>
  <si>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</si>
  <si>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</si>
  <si>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</si>
  <si>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</si>
  <si>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</si>
  <si>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</si>
  <si>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</si>
  <si>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</si>
  <si>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</si>
  <si>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</si>
  <si>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</si>
  <si>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</si>
  <si>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</si>
  <si>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</si>
  <si>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</si>
  <si>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</si>
  <si>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</si>
  <si>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</si>
  <si>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</si>
  <si>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</si>
  <si>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</si>
  <si>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</si>
  <si>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</si>
  <si>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</si>
  <si>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</si>
  <si>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</si>
  <si>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</si>
  <si>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</si>
  <si>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</si>
  <si>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</si>
  <si>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</si>
  <si>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</si>
  <si>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</si>
  <si>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</si>
  <si>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</si>
  <si>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</si>
  <si>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</si>
  <si>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</si>
  <si>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</si>
  <si>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</si>
  <si>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</si>
  <si>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</si>
  <si>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</si>
  <si>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</si>
  <si>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</si>
  <si>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</si>
  <si>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</si>
  <si>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</si>
  <si>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</si>
  <si>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</si>
  <si>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</si>
  <si>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</si>
  <si>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</si>
  <si>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</si>
  <si>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</si>
  <si>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</si>
  <si>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</si>
  <si>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</si>
  <si>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</si>
  <si>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</si>
  <si>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</si>
  <si>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</si>
  <si>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</si>
  <si>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</si>
  <si>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</si>
  <si>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</si>
  <si>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</si>
  <si>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</si>
  <si>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</si>
  <si>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</si>
  <si>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</si>
  <si>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</si>
  <si>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</si>
  <si>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</si>
  <si>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</si>
  <si>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</si>
  <si>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</si>
  <si>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</si>
  <si>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</si>
  <si>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</si>
  <si>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</si>
  <si>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</si>
  <si>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</si>
  <si>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</si>
  <si>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</si>
  <si>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</si>
  <si>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</si>
  <si>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</si>
  <si>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</si>
  <si>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</si>
  <si>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</si>
  <si>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</si>
  <si>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</si>
  <si>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</si>
  <si>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</si>
  <si>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</si>
  <si>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</si>
  <si>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</si>
  <si>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</si>
  <si>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</si>
  <si>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</si>
  <si>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</si>
  <si>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</si>
  <si>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</si>
  <si>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</si>
  <si>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</si>
  <si>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</si>
  <si>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</si>
  <si>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</si>
  <si>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</si>
  <si>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</si>
  <si>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</si>
  <si>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</si>
  <si>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</si>
  <si>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</si>
  <si>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</si>
  <si>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</si>
  <si>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</si>
  <si>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</si>
  <si>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</si>
  <si>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</si>
  <si>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</si>
  <si>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</si>
  <si>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</si>
  <si>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</si>
  <si>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</si>
  <si>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</si>
  <si>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</si>
  <si>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</si>
  <si>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</si>
  <si>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</si>
  <si>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</si>
  <si>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</si>
  <si>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</si>
  <si>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</si>
  <si>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</si>
  <si>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</si>
  <si>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</si>
  <si>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</si>
  <si>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</si>
  <si>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</si>
  <si>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</si>
  <si>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</si>
  <si>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</si>
  <si>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</si>
  <si>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</si>
  <si>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</si>
  <si>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</si>
  <si>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</si>
  <si>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</si>
  <si>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</si>
  <si>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</si>
  <si>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</si>
  <si>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</si>
  <si>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</si>
  <si>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</si>
  <si>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</si>
  <si>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</si>
  <si>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</si>
  <si>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</si>
  <si>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</si>
  <si>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</si>
  <si>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</si>
  <si>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</si>
  <si>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</si>
  <si>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</si>
  <si>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</si>
  <si>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</si>
  <si>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</si>
  <si>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</si>
  <si>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</si>
  <si>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</si>
  <si>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</si>
  <si>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</si>
  <si>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</si>
  <si>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</si>
  <si>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</si>
  <si>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</si>
  <si>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</si>
  <si>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</si>
  <si>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</si>
  <si>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</si>
  <si>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</si>
  <si>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</si>
  <si>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</si>
  <si>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</si>
  <si>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</si>
  <si>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</si>
  <si>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</si>
  <si>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</si>
  <si>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</si>
  <si>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</si>
  <si>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</si>
  <si>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</si>
  <si>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</si>
  <si>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</si>
  <si>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</si>
  <si>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</si>
  <si>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</si>
  <si>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</si>
  <si>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</si>
  <si>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</si>
  <si>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</si>
  <si>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</si>
  <si>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</si>
  <si>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</si>
  <si>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</si>
  <si>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</si>
  <si>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</si>
  <si>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</si>
  <si>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</si>
  <si>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</si>
  <si>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</si>
  <si>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</si>
  <si>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</si>
  <si>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</si>
  <si>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</si>
  <si>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</si>
  <si>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</si>
  <si>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</si>
  <si>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</si>
  <si>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</si>
  <si>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</si>
  <si>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</si>
  <si>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</si>
  <si>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</si>
  <si>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</si>
  <si>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</si>
  <si>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</si>
  <si>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</si>
  <si>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</si>
  <si>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</si>
  <si>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</si>
  <si>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</si>
  <si>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</si>
  <si>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</si>
  <si>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</si>
  <si>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</si>
  <si>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</si>
  <si>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</si>
  <si>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</si>
  <si>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</si>
  <si>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</si>
  <si>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</si>
  <si>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</si>
  <si>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</si>
  <si>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</si>
  <si>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</si>
  <si>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</si>
  <si>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</si>
  <si>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</si>
  <si>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</si>
  <si>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</si>
  <si>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</si>
  <si>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</si>
  <si>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</si>
  <si>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</si>
  <si>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</si>
  <si>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</si>
  <si>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</si>
  <si>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</si>
  <si>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</si>
  <si>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</si>
  <si>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</si>
  <si>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</si>
  <si>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</si>
  <si>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</si>
  <si>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</si>
  <si>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</si>
  <si>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</si>
  <si>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</si>
  <si>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</si>
  <si>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</si>
  <si>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</si>
  <si>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</si>
  <si>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</si>
  <si>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</si>
  <si>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</si>
  <si>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</si>
  <si>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</si>
  <si>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</si>
  <si>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</si>
  <si>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</si>
  <si>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</si>
  <si>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</si>
  <si>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</si>
  <si>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</si>
  <si>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</si>
  <si>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</si>
  <si>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</si>
  <si>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</si>
  <si>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</si>
  <si>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</si>
  <si>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</si>
  <si>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</si>
  <si>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</si>
  <si>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</si>
  <si>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</si>
  <si>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</si>
  <si>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</si>
  <si>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</si>
  <si>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</si>
  <si>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</si>
  <si>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</si>
  <si>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</si>
  <si>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</si>
  <si>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</si>
  <si>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</si>
  <si>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</si>
  <si>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</si>
  <si>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</si>
  <si>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</si>
  <si>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</si>
  <si>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</si>
  <si>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</si>
  <si>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</si>
  <si>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</si>
  <si>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</si>
  <si>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</si>
  <si>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</si>
  <si>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</si>
  <si>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</si>
  <si>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</si>
  <si>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</si>
  <si>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</si>
  <si>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</si>
  <si>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</si>
  <si>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</si>
  <si>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</si>
  <si>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</si>
  <si>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</si>
  <si>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</si>
  <si>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</si>
  <si>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</si>
  <si>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</si>
  <si>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</si>
  <si>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</si>
  <si>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</si>
  <si>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</si>
  <si>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</si>
  <si>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</si>
  <si>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</si>
  <si>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</si>
  <si>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</si>
  <si>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</si>
  <si>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</si>
  <si>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</si>
  <si>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</si>
  <si>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</si>
  <si>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</si>
  <si>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</si>
  <si>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</si>
  <si>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</si>
  <si>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</si>
  <si>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</si>
  <si>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</si>
  <si>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</si>
  <si>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</si>
  <si>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</si>
  <si>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</si>
  <si>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</si>
  <si>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</si>
  <si>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</si>
  <si>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</si>
  <si>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</si>
  <si>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</si>
  <si>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</si>
  <si>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</si>
  <si>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</si>
  <si>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</si>
  <si>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</si>
  <si>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</si>
  <si>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</si>
  <si>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</si>
  <si>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</si>
  <si>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</si>
  <si>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</si>
  <si>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</si>
  <si>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</si>
  <si>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</si>
  <si>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</si>
  <si>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</si>
  <si>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</si>
  <si>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</si>
  <si>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</si>
  <si>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</si>
  <si>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</si>
  <si>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</si>
  <si>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</si>
  <si>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</si>
  <si>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</si>
  <si>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</si>
  <si>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</si>
  <si>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</si>
  <si>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</si>
  <si>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</si>
  <si>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</si>
  <si>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</si>
  <si>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</si>
  <si>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</si>
  <si>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</si>
  <si>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</si>
  <si>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</si>
  <si>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</si>
  <si>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</si>
  <si>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</si>
  <si>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</si>
  <si>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</si>
  <si>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</si>
  <si>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</si>
  <si>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</si>
  <si>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</si>
  <si>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</si>
  <si>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</si>
  <si>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</si>
  <si>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</si>
  <si>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</si>
  <si>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</si>
  <si>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</si>
  <si>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</si>
  <si>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</si>
  <si>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</si>
  <si>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</si>
  <si>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</si>
  <si>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</si>
  <si>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</si>
  <si>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</si>
  <si>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</si>
  <si>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</si>
  <si>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</si>
  <si>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</si>
  <si>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</si>
  <si>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</si>
  <si>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</si>
  <si>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</si>
  <si>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</si>
  <si>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</si>
  <si>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</si>
  <si>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</si>
  <si>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</si>
  <si>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</si>
  <si>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</si>
  <si>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</si>
  <si>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</si>
  <si>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</si>
  <si>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</si>
  <si>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</si>
  <si>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</si>
  <si>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</si>
  <si>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</si>
  <si>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</si>
  <si>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</si>
  <si>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</si>
  <si>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</si>
  <si>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</si>
  <si>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</si>
  <si>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</si>
  <si>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</si>
  <si>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</si>
  <si>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</si>
  <si>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</si>
  <si>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</si>
  <si>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</si>
  <si>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</si>
  <si>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</si>
  <si>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</si>
  <si>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</si>
  <si>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</si>
  <si>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</si>
  <si>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</si>
  <si>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</si>
  <si>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</si>
  <si>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</si>
  <si>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</si>
  <si>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</si>
  <si>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</si>
  <si>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</si>
  <si>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</si>
  <si>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</si>
  <si>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</si>
  <si>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</si>
  <si>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</si>
  <si>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</si>
  <si>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</si>
  <si>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</si>
  <si>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</si>
  <si>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</si>
  <si>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</si>
  <si>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</si>
  <si>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</si>
  <si>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</si>
  <si>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</si>
  <si>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</si>
  <si>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</si>
  <si>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</si>
  <si>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</si>
  <si>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</si>
  <si>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</si>
  <si>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</si>
  <si>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</si>
  <si>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</si>
  <si>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</si>
  <si>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</si>
  <si>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</si>
  <si>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</si>
  <si>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</si>
  <si>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</si>
  <si>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</si>
  <si>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</si>
  <si>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</si>
  <si>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</si>
  <si>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</si>
  <si>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</si>
  <si>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</si>
  <si>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</si>
  <si>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</si>
  <si>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</si>
  <si>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</si>
  <si>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</si>
  <si>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</si>
  <si>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</si>
  <si>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</si>
  <si>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</si>
  <si>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</si>
  <si>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</si>
  <si>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</si>
  <si>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</si>
  <si>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</si>
  <si>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</si>
  <si>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</si>
  <si>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</si>
  <si>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</si>
  <si>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</si>
  <si>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</si>
  <si>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</si>
  <si>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</si>
  <si>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</si>
  <si>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</si>
  <si>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</si>
  <si>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</si>
  <si>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</si>
  <si>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</si>
  <si>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</si>
  <si>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</si>
  <si>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</si>
  <si>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</si>
  <si>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</si>
  <si>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</si>
  <si>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</si>
  <si>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</si>
  <si>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</si>
  <si>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</si>
  <si>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</si>
  <si>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</si>
  <si>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</si>
  <si>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</si>
  <si>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</si>
  <si>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</si>
  <si>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</si>
  <si>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</si>
  <si>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</si>
  <si>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</si>
  <si>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</si>
  <si>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</si>
  <si>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</si>
  <si>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</si>
  <si>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</si>
  <si>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</si>
  <si>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</si>
  <si>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</si>
  <si>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</si>
  <si>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</si>
  <si>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</si>
  <si>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</si>
  <si>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</si>
  <si>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</si>
  <si>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</si>
  <si>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</si>
  <si>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</si>
  <si>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</si>
  <si>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</si>
  <si>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</si>
  <si>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</si>
  <si>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</si>
  <si>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</si>
  <si>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</si>
  <si>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</si>
  <si>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</si>
  <si>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</si>
  <si>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</si>
  <si>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</si>
  <si>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</si>
  <si>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</si>
  <si>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</si>
  <si>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</si>
  <si>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</si>
  <si>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</si>
  <si>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</si>
  <si>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</si>
  <si>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</si>
  <si>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</si>
  <si>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</si>
  <si>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</si>
  <si>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</si>
  <si>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</si>
  <si>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</si>
  <si>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</si>
  <si>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</si>
  <si>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</si>
  <si>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</si>
  <si>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</si>
  <si>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</si>
  <si>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</si>
  <si>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</si>
  <si>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</si>
  <si>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</si>
  <si>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</si>
  <si>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</si>
  <si>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</si>
  <si>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</si>
  <si>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</si>
  <si>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</si>
  <si>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</si>
  <si>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</si>
  <si>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</si>
  <si>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</si>
  <si>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</si>
  <si>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</si>
  <si>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</si>
  <si>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</si>
  <si>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</si>
  <si>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</si>
  <si>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</si>
  <si>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</si>
  <si>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</si>
  <si>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</si>
  <si>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</si>
  <si>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</si>
  <si>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</si>
  <si>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</si>
  <si>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</si>
  <si>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</si>
  <si>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</si>
  <si>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</si>
  <si>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</si>
  <si>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</si>
  <si>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</si>
  <si>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</si>
  <si>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</si>
  <si>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</si>
  <si>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</si>
  <si>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</si>
  <si>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</si>
  <si>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</si>
  <si>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</si>
  <si>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</si>
  <si>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</si>
  <si>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</si>
  <si>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</si>
  <si>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</si>
  <si>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</si>
  <si>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</si>
  <si>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</si>
  <si>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</si>
  <si>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</si>
  <si>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</si>
  <si>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</si>
  <si>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</si>
  <si>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</si>
  <si>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</si>
  <si>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</si>
  <si>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</si>
  <si>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</si>
  <si>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</si>
  <si>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</si>
  <si>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</si>
  <si>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</si>
  <si>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</si>
  <si>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</si>
  <si>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</si>
  <si>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</si>
  <si>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</si>
  <si>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</si>
  <si>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</si>
  <si>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</si>
  <si>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</si>
  <si>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</si>
  <si>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</si>
  <si>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</si>
  <si>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</si>
  <si>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</si>
  <si>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</si>
  <si>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</si>
  <si>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</si>
  <si>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</si>
  <si>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</si>
  <si>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</si>
  <si>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</si>
  <si>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</si>
  <si>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</si>
  <si>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</si>
  <si>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</si>
  <si>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</si>
  <si>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</si>
  <si>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</si>
  <si>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</si>
  <si>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</si>
  <si>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</si>
  <si>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</si>
  <si>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</si>
  <si>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</si>
  <si>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</si>
  <si>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</si>
  <si>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</si>
  <si>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</si>
  <si>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</si>
  <si>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</si>
  <si>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</si>
  <si>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</si>
  <si>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</si>
  <si>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</si>
  <si>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</si>
  <si>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</si>
  <si>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</si>
  <si>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</si>
  <si>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</si>
  <si>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</si>
  <si>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</si>
  <si>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</si>
  <si>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</si>
  <si>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</si>
  <si>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</si>
  <si>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</si>
  <si>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</si>
  <si>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</si>
  <si>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</si>
  <si>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</si>
  <si>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</si>
  <si>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</si>
  <si>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</si>
  <si>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</si>
  <si>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</si>
  <si>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</si>
  <si>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</si>
  <si>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</si>
  <si>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</si>
  <si>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</si>
  <si>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</si>
  <si>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</si>
  <si>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</si>
  <si>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</si>
  <si>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</si>
  <si>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</si>
  <si>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</si>
  <si>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</si>
  <si>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</si>
  <si>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</si>
  <si>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</si>
  <si>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</si>
  <si>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</si>
  <si>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</si>
  <si>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</si>
  <si>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</si>
  <si>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</si>
  <si>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</si>
  <si>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</si>
  <si>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</si>
  <si>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</si>
  <si>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</si>
  <si>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</si>
  <si>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</si>
  <si>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</si>
  <si>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</si>
  <si>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</si>
  <si>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</si>
  <si>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</si>
  <si>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</si>
  <si>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</si>
  <si>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</si>
  <si>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</si>
  <si>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</si>
  <si>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</si>
  <si>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</si>
  <si>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</si>
  <si>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</si>
  <si>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</si>
  <si>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</si>
  <si>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</si>
  <si>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</si>
  <si>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</si>
  <si>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</si>
  <si>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</si>
  <si>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</si>
  <si>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</si>
  <si>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</si>
  <si>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</si>
  <si>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</si>
  <si>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</si>
  <si>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</si>
  <si>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</si>
  <si>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</si>
  <si>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</si>
  <si>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</si>
  <si>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</si>
  <si>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</si>
  <si>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</si>
  <si>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</si>
  <si>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</si>
  <si>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</si>
  <si>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</si>
  <si>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</si>
  <si>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</si>
  <si>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</si>
  <si>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</si>
  <si>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</si>
  <si>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</si>
  <si>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</si>
  <si>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</si>
  <si>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</si>
  <si>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</si>
  <si>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</si>
  <si>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</si>
  <si>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</si>
  <si>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</si>
  <si>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</si>
  <si>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</si>
  <si>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</si>
  <si>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</si>
  <si>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</si>
  <si>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</si>
  <si>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</si>
  <si>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</si>
  <si>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</si>
  <si>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</si>
  <si>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</si>
  <si>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</si>
  <si>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</si>
  <si>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</si>
  <si>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</si>
  <si>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</si>
  <si>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</si>
  <si>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</si>
  <si>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</si>
  <si>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</si>
  <si>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</si>
  <si>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</si>
  <si>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</si>
  <si>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</si>
  <si>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</si>
  <si>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</si>
  <si>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</si>
  <si>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</si>
  <si>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</si>
  <si>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</si>
  <si>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</si>
  <si>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</si>
  <si>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</si>
  <si>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</si>
  <si>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</si>
  <si>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</si>
  <si>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</si>
  <si>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</si>
  <si>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</si>
  <si>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</si>
  <si>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</si>
  <si>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</si>
  <si>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</si>
  <si>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</si>
  <si>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</si>
  <si>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</si>
  <si>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</si>
  <si>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</si>
  <si>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</si>
  <si>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</si>
  <si>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</si>
  <si>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</si>
  <si>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</si>
  <si>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</si>
  <si>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</si>
  <si>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</si>
  <si>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</si>
  <si>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</si>
  <si>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</si>
  <si>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</si>
  <si>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</si>
  <si>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</si>
  <si>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</si>
  <si>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</si>
  <si>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</si>
  <si>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</si>
  <si>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</si>
  <si>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</si>
  <si>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</si>
  <si>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</si>
  <si>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</si>
  <si>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</si>
  <si>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</si>
  <si>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</si>
  <si>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</si>
  <si>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</si>
  <si>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</si>
  <si>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</si>
  <si>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</si>
  <si>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</si>
  <si>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</si>
  <si>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</si>
  <si>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</si>
  <si>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</si>
  <si>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</si>
  <si>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</si>
  <si>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</si>
  <si>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</si>
  <si>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</si>
  <si>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</si>
  <si>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</si>
  <si>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</si>
  <si>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</si>
  <si>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</si>
  <si>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</si>
  <si>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</si>
  <si>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</si>
  <si>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</si>
  <si>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</si>
  <si>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</si>
  <si>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</si>
  <si>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</si>
  <si>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</si>
  <si>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</si>
  <si>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</si>
  <si>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</si>
  <si>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</si>
  <si>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</si>
  <si>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</si>
  <si>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</si>
  <si>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</si>
  <si>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</si>
  <si>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</si>
  <si>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</si>
  <si>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</si>
  <si>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</si>
  <si>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</si>
  <si>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</si>
  <si>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</si>
  <si>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</si>
  <si>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</si>
  <si>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</si>
  <si>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</si>
  <si>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</si>
  <si>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</si>
  <si>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</si>
  <si>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</si>
  <si>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</si>
  <si>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</si>
  <si>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</si>
  <si>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</si>
  <si>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</si>
  <si>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</si>
  <si>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</si>
  <si>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</si>
  <si>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</si>
  <si>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</si>
  <si>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</si>
  <si>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</si>
  <si>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</si>
  <si>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</si>
  <si>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</si>
  <si>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</si>
  <si>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</si>
  <si>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</si>
  <si>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</si>
  <si>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</si>
  <si>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</si>
  <si>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</si>
  <si>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</si>
  <si>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</si>
  <si>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</si>
  <si>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</si>
  <si>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</si>
  <si>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</si>
  <si>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</si>
  <si>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</si>
  <si>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</si>
  <si>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</si>
  <si>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</si>
  <si>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</si>
  <si>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</si>
  <si>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</si>
  <si>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</si>
  <si>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</si>
  <si>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</si>
  <si>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</si>
  <si>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</si>
  <si>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</si>
  <si>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</si>
  <si>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</si>
  <si>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</si>
  <si>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</si>
  <si>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</si>
  <si>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</si>
  <si>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</si>
  <si>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</si>
  <si>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</si>
  <si>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</si>
  <si>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</si>
  <si>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</si>
  <si>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</si>
  <si>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</si>
  <si>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</si>
  <si>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</si>
  <si>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</si>
  <si>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</si>
  <si>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</si>
  <si>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</si>
  <si>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</si>
  <si>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124, 125, 131</t>
  </si>
  <si>
    <t>74, 96, 131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</si>
  <si>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</si>
  <si>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</si>
  <si>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</si>
  <si>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</si>
  <si>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</si>
  <si>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</si>
  <si>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</si>
  <si>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</si>
  <si>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</si>
  <si>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</si>
  <si>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</si>
  <si>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</si>
  <si>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</si>
  <si>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</si>
  <si>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</si>
  <si>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</si>
  <si>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</si>
  <si>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</si>
  <si>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</si>
  <si>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</si>
  <si>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</si>
  <si>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</si>
  <si>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</si>
  <si>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</si>
  <si>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</si>
  <si>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</si>
  <si>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</si>
  <si>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</si>
  <si>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</si>
  <si>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</si>
  <si>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</si>
  <si>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</si>
  <si>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</si>
  <si>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</si>
  <si>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</si>
  <si>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</si>
  <si>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</si>
  <si>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</si>
  <si>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</si>
  <si>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</si>
  <si>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</si>
  <si>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</si>
  <si>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</si>
  <si>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</si>
  <si>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</si>
  <si>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</si>
  <si>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</si>
  <si>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</si>
  <si>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</si>
  <si>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</si>
  <si>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</si>
  <si>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</si>
  <si>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</si>
  <si>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</si>
  <si>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</si>
  <si>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</si>
  <si>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</si>
  <si>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</si>
  <si>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</si>
  <si>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</si>
  <si>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</si>
  <si>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</si>
  <si>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</si>
  <si>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</si>
  <si>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</si>
  <si>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</si>
  <si>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</si>
  <si>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</si>
  <si>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</si>
  <si>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</si>
  <si>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</si>
  <si>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</si>
  <si>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</si>
  <si>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</si>
  <si>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</si>
  <si>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35, 70, 139</t>
  </si>
  <si>
    <t>106, 137, 139</t>
  </si>
  <si>
    <t>129, 136, 139</t>
  </si>
  <si>
    <t>71, 97, 104, 105, 129, 139</t>
  </si>
  <si>
    <t>выкуп 21.05</t>
  </si>
  <si>
    <t>12, 16(2), 18, 19, 28, 29(1), 34, 38, 39, 40, 41, 45, 52, 57, 78, 85, 102, 116, 124, 136,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</si>
  <si>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</si>
  <si>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</si>
  <si>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</si>
  <si>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</si>
  <si>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</si>
  <si>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</si>
  <si>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</si>
  <si>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</si>
  <si>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</si>
  <si>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50, 141</t>
  </si>
  <si>
    <t>117, 141</t>
  </si>
  <si>
    <t>126, 141</t>
  </si>
  <si>
    <t>выкуп 05.06</t>
  </si>
  <si>
    <t>Тыквочк@</t>
  </si>
  <si>
    <t>135, 142</t>
  </si>
  <si>
    <t>38, 44, 135, 142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</si>
  <si>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</si>
  <si>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</si>
  <si>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</si>
  <si>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</si>
  <si>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</si>
  <si>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</si>
  <si>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95, 115, 129, 131, 143</t>
  </si>
  <si>
    <t>136, 139, 140, 143</t>
  </si>
  <si>
    <t>40, 127, 143</t>
  </si>
  <si>
    <t>52, 69, 78, 79, 143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</si>
  <si>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</si>
  <si>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</si>
  <si>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</si>
  <si>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</si>
  <si>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</si>
  <si>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</si>
  <si>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</si>
  <si>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107, 113, 115. 119, 129, 136, 144</t>
  </si>
  <si>
    <t>73, 75, 83, 87, 92, 104, 115, 123, 137, 144</t>
  </si>
  <si>
    <t>21, 22, 25, 63, 67, 77, 90, 102, 104,117, 122, 144</t>
  </si>
  <si>
    <t>16(1), 29(2), 144</t>
  </si>
  <si>
    <t>143, 144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</si>
  <si>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</si>
  <si>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</si>
  <si>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</si>
  <si>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</si>
  <si>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</si>
  <si>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</si>
  <si>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</si>
  <si>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</si>
  <si>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41,42, 43, 45, 46, 47, 50, 51, 52, 53, 55, 56, 57, 58, 59, 60, 63, 65, 66, 67, 69, 71, 72, 75, 76, 79, 80, 82, 83, 84, 87, 89, 91, 93, 95, 100, 103, 104, 105, 106, 107, 109, 112, 113, 115, 121, 122, 124, 126, 128, 130, 131,134, 137, 139, 140, 144, 145</t>
  </si>
  <si>
    <t>128, 145</t>
  </si>
  <si>
    <t>8, 16(1),19, 20, 21, 22, 23, 24, 28, 46, 96, 115, 119, 131, 135, 139, 141, 145</t>
  </si>
  <si>
    <t>81, 92, 114, 145</t>
  </si>
  <si>
    <t>выкуп 27.07</t>
  </si>
  <si>
    <t>Оплата до 30/07, об оплате пишите в форму оплат из 1 поста</t>
  </si>
  <si>
    <t>Анна Коваленко</t>
  </si>
  <si>
    <t>olesyansk</t>
  </si>
  <si>
    <t>Юльча_05</t>
  </si>
  <si>
    <t>3, 4, 5, 11, 12, 18, 19, 23, 24, 25, 26, 28, 31, 33, 34, 36, 55, 66, 67, 68, 86, 87, 100, 124, 125, 126, 129, 132, 133, 135, 139, 141, 143, 145, 146</t>
  </si>
  <si>
    <t>20, 27, 29(2), 31, 32, 34, 41, 43, 46, 48, 52, 54, 70, 72, 76, 82, 83, 102, 116, 117, 133, 134, 141, 144, 146</t>
  </si>
  <si>
    <t>66, 67, 72, 94, 96, 105, 106, 112, 115, 117,119, 130, 131, 135, 137, 139, 146</t>
  </si>
  <si>
    <t>134, 143, 146</t>
  </si>
  <si>
    <t>19, 21, 22, 29(1), 32, 40, 43, 54, 59, 65, 67, 69, 70, 75, 79, 84, 88, 92, 94, 95, 97, 103, 105, 106, 107, 108, 113,114, 117, 118, 123, 124, 125, 126, 136, 139, 144, 146</t>
  </si>
  <si>
    <t>29(2), 31, 65, 66, 79, 89, 95, 118,120, 135, 146</t>
  </si>
  <si>
    <t>125, 126, 143, 146</t>
  </si>
  <si>
    <t>60, 94, 97, 114, 119, 131, 146</t>
  </si>
  <si>
    <t>115, 130, 132, 146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</si>
</sst>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10" xfId="42" applyNumberFormat="1" applyFont="1" applyFill="1" applyBorder="1" applyAlignment="1" applyProtection="1">
      <alignment horizontal="left"/>
      <protection/>
    </xf>
    <xf numFmtId="0" fontId="68" fillId="34" borderId="20" xfId="42" applyNumberFormat="1" applyFont="1" applyFill="1" applyBorder="1" applyAlignment="1" applyProtection="1">
      <alignment horizontal="left"/>
      <protection/>
    </xf>
    <xf numFmtId="178" fontId="0" fillId="34" borderId="19" xfId="0" applyNumberForma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4" xfId="42" applyNumberFormat="1" applyFont="1" applyFill="1" applyBorder="1" applyAlignment="1" applyProtection="1">
      <alignment/>
      <protection/>
    </xf>
    <xf numFmtId="0" fontId="47" fillId="34" borderId="10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 horizontal="left"/>
      <protection/>
    </xf>
    <xf numFmtId="0" fontId="3" fillId="0" borderId="30" xfId="0" applyFont="1" applyBorder="1" applyAlignment="1">
      <alignment/>
    </xf>
    <xf numFmtId="0" fontId="3" fillId="34" borderId="30" xfId="42" applyNumberFormat="1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3" fillId="34" borderId="20" xfId="42" applyNumberFormat="1" applyFont="1" applyFill="1" applyBorder="1" applyAlignment="1" applyProtection="1">
      <alignment/>
      <protection/>
    </xf>
    <xf numFmtId="0" fontId="3" fillId="34" borderId="15" xfId="42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34" borderId="31" xfId="42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30" xfId="42" applyNumberFormat="1" applyFont="1" applyFill="1" applyBorder="1" applyAlignment="1" applyProtection="1">
      <alignment/>
      <protection/>
    </xf>
    <xf numFmtId="0" fontId="47" fillId="34" borderId="11" xfId="42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34" borderId="0" xfId="42" applyNumberFormat="1" applyFont="1" applyFill="1" applyBorder="1" applyAlignment="1" applyProtection="1">
      <alignment horizontal="left"/>
      <protection/>
    </xf>
    <xf numFmtId="0" fontId="68" fillId="34" borderId="0" xfId="42" applyNumberFormat="1" applyFont="1" applyFill="1" applyBorder="1" applyAlignment="1" applyProtection="1">
      <alignment horizontal="left"/>
      <protection/>
    </xf>
    <xf numFmtId="0" fontId="3" fillId="34" borderId="32" xfId="42" applyNumberFormat="1" applyFont="1" applyFill="1" applyBorder="1" applyAlignment="1" applyProtection="1">
      <alignment/>
      <protection/>
    </xf>
    <xf numFmtId="0" fontId="3" fillId="34" borderId="25" xfId="42" applyNumberFormat="1" applyFont="1" applyFill="1" applyBorder="1" applyAlignment="1" applyProtection="1">
      <alignment horizontal="left"/>
      <protection/>
    </xf>
    <xf numFmtId="0" fontId="68" fillId="34" borderId="3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styles" Target="styles.xml" /><Relationship Id="rId150" Type="http://schemas.openxmlformats.org/officeDocument/2006/relationships/sharedStrings" Target="sharedStrings.xml" /><Relationship Id="rId1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8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1" max="1" width="30.57421875" style="208" customWidth="1"/>
    <col min="2" max="2" width="17.8515625" style="178" customWidth="1"/>
    <col min="3" max="3" width="28.421875" style="169" customWidth="1"/>
  </cols>
  <sheetData>
    <row r="1" spans="1:4" ht="30">
      <c r="A1" s="185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6">
        <v>51150</v>
      </c>
      <c r="B2" s="170">
        <f>'44'!G6+'69'!I7+'107'!I7</f>
        <v>9.102696036869133</v>
      </c>
      <c r="C2" s="163" t="s">
        <v>926</v>
      </c>
    </row>
    <row r="3" spans="1:3" ht="15">
      <c r="A3" s="187" t="s">
        <v>4</v>
      </c>
      <c r="B3" s="171">
        <f>'13'!I5</f>
        <v>-1.3089919999999893</v>
      </c>
      <c r="C3" s="164">
        <v>13</v>
      </c>
    </row>
    <row r="4" spans="1:3" ht="15">
      <c r="A4" s="187" t="s">
        <v>5</v>
      </c>
      <c r="B4" s="171">
        <f>'12'!I7+'16(2)'!I4+'26'!G7+'29(1)'!G13+'62'!I14</f>
        <v>-0.25754055376455653</v>
      </c>
      <c r="C4" s="164" t="s">
        <v>605</v>
      </c>
    </row>
    <row r="5" spans="1:3" ht="15">
      <c r="A5" s="187" t="s">
        <v>902</v>
      </c>
      <c r="B5" s="171">
        <f>'66'!I19</f>
        <v>-0.37688588785044885</v>
      </c>
      <c r="C5" s="164">
        <v>66</v>
      </c>
    </row>
    <row r="6" spans="1:3" ht="30">
      <c r="A6" s="188" t="s">
        <v>7</v>
      </c>
      <c r="B6" s="171">
        <f>4!I9+9!I9+'13'!I4+'17'!I15+'18'!I14+'22'!G6+'32'!G5+'42'!G11+'73'!I10+'122'!I10+'140'!I7</f>
        <v>-12.373356298511567</v>
      </c>
      <c r="C6" s="164" t="s">
        <v>1206</v>
      </c>
    </row>
    <row r="7" spans="1:3" ht="15">
      <c r="A7" s="121" t="s">
        <v>962</v>
      </c>
      <c r="B7" s="171">
        <f>'114'!I8</f>
        <v>0.2629691213167007</v>
      </c>
      <c r="C7" s="164">
        <v>114</v>
      </c>
    </row>
    <row r="8" spans="1:3" ht="15">
      <c r="A8" s="181" t="s">
        <v>971</v>
      </c>
      <c r="B8" s="171">
        <f>'115'!I4+'130'!I5+'132'!I15+'146'!I11</f>
        <v>-1121.7589461166613</v>
      </c>
      <c r="C8" s="164" t="s">
        <v>1266</v>
      </c>
    </row>
    <row r="9" spans="1:3" ht="30">
      <c r="A9" s="121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1027</v>
      </c>
    </row>
    <row r="10" spans="1:3" ht="15">
      <c r="A10" s="190" t="s">
        <v>1064</v>
      </c>
      <c r="B10" s="171">
        <f>'125'!I13</f>
        <v>-19.557042032400886</v>
      </c>
      <c r="C10" s="164">
        <v>125</v>
      </c>
    </row>
    <row r="11" spans="1:3" ht="15">
      <c r="A11" s="189" t="s">
        <v>685</v>
      </c>
      <c r="B11" s="171">
        <f>'72'!I12+'81'!I12</f>
        <v>9.354004513545306</v>
      </c>
      <c r="C11" s="164" t="s">
        <v>752</v>
      </c>
    </row>
    <row r="12" spans="1:3" ht="15">
      <c r="A12" s="189" t="s">
        <v>693</v>
      </c>
      <c r="B12" s="171">
        <f>'73'!I4</f>
        <v>20.4538150793652</v>
      </c>
      <c r="C12" s="164">
        <v>73</v>
      </c>
    </row>
    <row r="13" spans="1:3" ht="15">
      <c r="A13" s="121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9" t="s">
        <v>774</v>
      </c>
      <c r="B14" s="171">
        <f>'85'!I6</f>
        <v>-33.98408762811141</v>
      </c>
      <c r="C14" s="164">
        <v>85</v>
      </c>
    </row>
    <row r="15" spans="1:3" ht="15">
      <c r="A15" s="121" t="s">
        <v>568</v>
      </c>
      <c r="B15" s="171">
        <f>'59'!I8+'93'!I5</f>
        <v>0.07968912931892191</v>
      </c>
      <c r="C15" s="164" t="s">
        <v>841</v>
      </c>
    </row>
    <row r="16" spans="1:3" ht="15">
      <c r="A16" s="121" t="s">
        <v>426</v>
      </c>
      <c r="B16" s="171">
        <f>'43'!G10+'127'!I4</f>
        <v>1.2178399049668087</v>
      </c>
      <c r="C16" s="164" t="s">
        <v>1081</v>
      </c>
    </row>
    <row r="17" spans="1:3" ht="15">
      <c r="A17" s="187" t="s">
        <v>11</v>
      </c>
      <c r="B17" s="171">
        <f>'27'!G4+'64'!I11+'71'!I6+'101'!I6</f>
        <v>-0.5394698473224935</v>
      </c>
      <c r="C17" s="164" t="s">
        <v>888</v>
      </c>
    </row>
    <row r="18" spans="1:3" ht="15">
      <c r="A18" s="190" t="s">
        <v>1013</v>
      </c>
      <c r="B18" s="171">
        <f>'119'!I11+'121'!I8</f>
        <v>-1.4818194072558981</v>
      </c>
      <c r="C18" s="164" t="s">
        <v>1028</v>
      </c>
    </row>
    <row r="19" spans="1:3" ht="15">
      <c r="A19" s="189" t="s">
        <v>1051</v>
      </c>
      <c r="B19" s="171">
        <f>'124'!I12</f>
        <v>-4.867648185776488</v>
      </c>
      <c r="C19" s="164">
        <v>124</v>
      </c>
    </row>
    <row r="20" spans="1:3" ht="15">
      <c r="A20" s="188" t="s">
        <v>748</v>
      </c>
      <c r="B20" s="171">
        <f>'81'!I16+'92'!I15+'114'!I13+'145'!I11</f>
        <v>-16.36823013249682</v>
      </c>
      <c r="C20" s="164" t="s">
        <v>1252</v>
      </c>
    </row>
    <row r="21" spans="1:3" ht="15">
      <c r="A21" s="189" t="s">
        <v>909</v>
      </c>
      <c r="B21" s="171">
        <f>'105'!I8+'132'!I14</f>
        <v>0.2963090403627575</v>
      </c>
      <c r="C21" s="164" t="s">
        <v>1124</v>
      </c>
    </row>
    <row r="22" spans="1:3" ht="15">
      <c r="A22" s="189" t="s">
        <v>914</v>
      </c>
      <c r="B22" s="171">
        <f>'106'!I4</f>
        <v>24.71253392491508</v>
      </c>
      <c r="C22" s="164">
        <v>106</v>
      </c>
    </row>
    <row r="23" spans="1:3" ht="15">
      <c r="A23" s="121" t="s">
        <v>12</v>
      </c>
      <c r="B23" s="171">
        <f>'29(1)'!G9</f>
        <v>-0.09830079155688054</v>
      </c>
      <c r="C23" s="164" t="s">
        <v>13</v>
      </c>
    </row>
    <row r="24" spans="1:3" ht="15">
      <c r="A24" s="121" t="s">
        <v>428</v>
      </c>
      <c r="B24" s="171">
        <f>'43'!G16</f>
        <v>0.9107395409745322</v>
      </c>
      <c r="C24" s="164">
        <v>43</v>
      </c>
    </row>
    <row r="25" spans="1:3" ht="15">
      <c r="A25" s="190" t="s">
        <v>14</v>
      </c>
      <c r="B25" s="171">
        <f>'21'!G17+'34'!G11+'66'!I8+'130'!I6</f>
        <v>-0.6753806618396538</v>
      </c>
      <c r="C25" s="164" t="s">
        <v>1109</v>
      </c>
    </row>
    <row r="26" spans="1:3" ht="15">
      <c r="A26" s="189" t="s">
        <v>1035</v>
      </c>
      <c r="B26" s="171">
        <f>'122'!I11</f>
        <v>1.5243821348303754</v>
      </c>
      <c r="C26" s="164">
        <v>122</v>
      </c>
    </row>
    <row r="27" spans="1:3" ht="15">
      <c r="A27" s="121" t="s">
        <v>15</v>
      </c>
      <c r="B27" s="171">
        <f>8!I10+9!I11+'12'!I15</f>
        <v>2.434347858294302</v>
      </c>
      <c r="C27" s="164" t="s">
        <v>16</v>
      </c>
    </row>
    <row r="28" spans="1:3" ht="15">
      <c r="A28" s="190" t="s">
        <v>653</v>
      </c>
      <c r="B28" s="171">
        <f>'68'!I8+'89'!I10+'97'!I13+'117'!I10+'128'!I7+'130'!I13</f>
        <v>17.965411514739174</v>
      </c>
      <c r="C28" s="164" t="s">
        <v>1110</v>
      </c>
    </row>
    <row r="29" spans="1:3" ht="15">
      <c r="A29" s="190" t="s">
        <v>478</v>
      </c>
      <c r="B29" s="171">
        <f>'49'!G6+'71'!I9</f>
        <v>-0.2951632217294673</v>
      </c>
      <c r="C29" s="164" t="s">
        <v>678</v>
      </c>
    </row>
    <row r="30" spans="1:3" ht="15">
      <c r="A30" s="190" t="s">
        <v>1135</v>
      </c>
      <c r="B30" s="171">
        <f>'133'!I10</f>
        <v>0.09340838334264845</v>
      </c>
      <c r="C30" s="164">
        <v>133</v>
      </c>
    </row>
    <row r="31" spans="1:3" ht="15">
      <c r="A31" s="190" t="s">
        <v>354</v>
      </c>
      <c r="B31" s="171">
        <f>'40'!G19+'44'!G12+'49'!G11+'66'!I4+'117'!I9+'118'!I10+'135'!I7</f>
        <v>-4.628443468400093</v>
      </c>
      <c r="C31" s="164" t="s">
        <v>1160</v>
      </c>
    </row>
    <row r="32" spans="1:3" ht="15">
      <c r="A32" s="190" t="s">
        <v>917</v>
      </c>
      <c r="B32" s="171">
        <f>'106'!I9</f>
        <v>-0.4353367918083677</v>
      </c>
      <c r="C32" s="164">
        <v>106</v>
      </c>
    </row>
    <row r="33" spans="1:3" ht="15">
      <c r="A33" s="190" t="s">
        <v>1012</v>
      </c>
      <c r="B33" s="171">
        <f>'119'!I10</f>
        <v>35.09605397042105</v>
      </c>
      <c r="C33" s="164">
        <v>119</v>
      </c>
    </row>
    <row r="34" spans="1:3" ht="15">
      <c r="A34" s="189" t="s">
        <v>964</v>
      </c>
      <c r="B34" s="171">
        <f>'114'!I11+'119'!I21+'136'!I9+'138'!I9</f>
        <v>-2.9429412900105376</v>
      </c>
      <c r="C34" s="164" t="s">
        <v>1182</v>
      </c>
    </row>
    <row r="35" spans="1:3" ht="15">
      <c r="A35" s="190" t="s">
        <v>17</v>
      </c>
      <c r="B35" s="171">
        <f>'11'!I12</f>
        <v>0.12749727463324234</v>
      </c>
      <c r="C35" s="164">
        <v>11</v>
      </c>
    </row>
    <row r="36" spans="1:3" ht="15">
      <c r="A36" s="190" t="s">
        <v>1162</v>
      </c>
      <c r="B36" s="171">
        <f>'136'!I7</f>
        <v>10.475321592920409</v>
      </c>
      <c r="C36" s="164">
        <v>136</v>
      </c>
    </row>
    <row r="37" spans="1:3" ht="15">
      <c r="A37" s="190" t="s">
        <v>862</v>
      </c>
      <c r="B37" s="171">
        <f>'97'!I11+'103'!I12+'109'!I8+'116'!I9+'118'!I12+'121'!I9</f>
        <v>29.446764413776236</v>
      </c>
      <c r="C37" s="164" t="s">
        <v>1029</v>
      </c>
    </row>
    <row r="38" spans="1:3" ht="15">
      <c r="A38" s="190" t="s">
        <v>18</v>
      </c>
      <c r="B38" s="171">
        <f>9!I10+'16(1)'!I10</f>
        <v>-2.040680921612079</v>
      </c>
      <c r="C38" s="164" t="s">
        <v>19</v>
      </c>
    </row>
    <row r="39" spans="1:3" ht="15">
      <c r="A39" s="121" t="s">
        <v>746</v>
      </c>
      <c r="B39" s="171">
        <f>'81'!I11+'91'!I6</f>
        <v>5.623645130467651</v>
      </c>
      <c r="C39" s="164" t="s">
        <v>821</v>
      </c>
    </row>
    <row r="40" spans="1:3" ht="15">
      <c r="A40" s="121" t="s">
        <v>544</v>
      </c>
      <c r="B40" s="171">
        <f>'56'!I13+'80'!I4+'99'!I5</f>
        <v>-3.175572185214037</v>
      </c>
      <c r="C40" s="164" t="s">
        <v>881</v>
      </c>
    </row>
    <row r="41" spans="1:3" ht="15">
      <c r="A41" s="190" t="s">
        <v>826</v>
      </c>
      <c r="B41" s="171">
        <f>'92'!I10+'99'!I13+'115'!I15+'125'!I16</f>
        <v>0.47890803969448825</v>
      </c>
      <c r="C41" s="164" t="s">
        <v>1067</v>
      </c>
    </row>
    <row r="42" spans="1:3" ht="15">
      <c r="A42" s="121" t="s">
        <v>20</v>
      </c>
      <c r="B42" s="171">
        <f>'12'!I14+'21'!G7</f>
        <v>5.670734018123653</v>
      </c>
      <c r="C42" s="164" t="s">
        <v>21</v>
      </c>
    </row>
    <row r="43" spans="1:3" ht="15">
      <c r="A43" s="189" t="s">
        <v>600</v>
      </c>
      <c r="B43" s="171">
        <f>'62'!I15+'82'!I6+'101'!I10+'124'!I13+'140'!I6</f>
        <v>0.11006501191286588</v>
      </c>
      <c r="C43" s="164" t="s">
        <v>1205</v>
      </c>
    </row>
    <row r="44" spans="1:3" ht="15">
      <c r="A44" s="121" t="s">
        <v>22</v>
      </c>
      <c r="B44" s="171">
        <f>'21'!G15</f>
        <v>2.064372907545703</v>
      </c>
      <c r="C44" s="164">
        <v>21</v>
      </c>
    </row>
    <row r="45" spans="1:3" ht="15">
      <c r="A45" s="189" t="s">
        <v>283</v>
      </c>
      <c r="B45" s="171">
        <f>9!I12+'10'!I5+'19'!I11+'26'!G12+'70'!I10+'96'!I10+'112'!I5+'132'!I5</f>
        <v>-7.928855272253088</v>
      </c>
      <c r="C45" s="164" t="s">
        <v>1125</v>
      </c>
    </row>
    <row r="46" spans="1:3" ht="15">
      <c r="A46" s="121" t="s">
        <v>893</v>
      </c>
      <c r="B46" s="171">
        <f>'102'!I6+'104'!I8</f>
        <v>-0.1949949434088012</v>
      </c>
      <c r="C46" s="164" t="s">
        <v>903</v>
      </c>
    </row>
    <row r="47" spans="1:3" ht="15">
      <c r="A47" s="121" t="s">
        <v>771</v>
      </c>
      <c r="B47" s="171">
        <f>'84'!I8</f>
        <v>-10.732486793002863</v>
      </c>
      <c r="C47" s="164">
        <v>84</v>
      </c>
    </row>
    <row r="48" spans="1:3" ht="15">
      <c r="A48" s="189" t="s">
        <v>1074</v>
      </c>
      <c r="B48" s="171">
        <f>'126'!I9+'141'!I14</f>
        <v>0.1976146256533866</v>
      </c>
      <c r="C48" s="164" t="s">
        <v>1214</v>
      </c>
    </row>
    <row r="49" spans="1:3" ht="15">
      <c r="A49" s="189" t="s">
        <v>1233</v>
      </c>
      <c r="B49" s="171">
        <f>'144'!I9</f>
        <v>-0.1644897023155636</v>
      </c>
      <c r="C49" s="164">
        <v>144</v>
      </c>
    </row>
    <row r="50" spans="1:3" ht="15">
      <c r="A50" s="192" t="s">
        <v>24</v>
      </c>
      <c r="B50" s="171">
        <f>'29(2)'!G17+'30'!G8+'31'!G8+'47'!G6+'71'!I12+'82'!I17</f>
        <v>4.476686074476447</v>
      </c>
      <c r="C50" s="164" t="s">
        <v>764</v>
      </c>
    </row>
    <row r="51" spans="1:3" ht="15">
      <c r="A51" s="121" t="s">
        <v>407</v>
      </c>
      <c r="B51" s="171">
        <f>'40'!G8+'47'!G7</f>
        <v>-22.674280615426483</v>
      </c>
      <c r="C51" s="164" t="s">
        <v>467</v>
      </c>
    </row>
    <row r="52" spans="1:3" ht="15">
      <c r="A52" s="121" t="s">
        <v>675</v>
      </c>
      <c r="B52" s="171">
        <f>'71'!I7+'74'!I7</f>
        <v>27.336688945246237</v>
      </c>
      <c r="C52" s="164" t="s">
        <v>712</v>
      </c>
    </row>
    <row r="53" spans="1:3" ht="15">
      <c r="A53" s="121" t="s">
        <v>25</v>
      </c>
      <c r="B53" s="171">
        <f>'26'!G5</f>
        <v>-0.10356042451223857</v>
      </c>
      <c r="C53" s="164">
        <v>26</v>
      </c>
    </row>
    <row r="54" spans="1:3" ht="15">
      <c r="A54" s="121" t="s">
        <v>509</v>
      </c>
      <c r="B54" s="171">
        <f>'52'!H6+'56'!I5+'62'!I6</f>
        <v>8.687438034167826</v>
      </c>
      <c r="C54" s="164" t="s">
        <v>603</v>
      </c>
    </row>
    <row r="55" spans="1:3" ht="15">
      <c r="A55" s="121" t="s">
        <v>26</v>
      </c>
      <c r="B55" s="172">
        <v>0</v>
      </c>
      <c r="C55" s="164">
        <v>1</v>
      </c>
    </row>
    <row r="56" spans="1:3" ht="15">
      <c r="A56" s="121" t="s">
        <v>27</v>
      </c>
      <c r="B56" s="171">
        <f>'25'!G11+'30'!G5</f>
        <v>0.3381755466394907</v>
      </c>
      <c r="C56" s="164" t="s">
        <v>28</v>
      </c>
    </row>
    <row r="57" spans="1:3" ht="15">
      <c r="A57" s="121" t="s">
        <v>29</v>
      </c>
      <c r="B57" s="171">
        <f>'23'!G9</f>
        <v>0.3364005144694602</v>
      </c>
      <c r="C57" s="164">
        <v>23</v>
      </c>
    </row>
    <row r="58" spans="1:3" ht="15">
      <c r="A58" s="121" t="s">
        <v>30</v>
      </c>
      <c r="B58" s="171">
        <f>'16(2)'!I5</f>
        <v>-0.5701303712178856</v>
      </c>
      <c r="C58" s="164" t="s">
        <v>31</v>
      </c>
    </row>
    <row r="59" spans="1:3" ht="15">
      <c r="A59" s="121" t="s">
        <v>707</v>
      </c>
      <c r="B59" s="171">
        <f>'74'!I8</f>
        <v>0.2498641630900238</v>
      </c>
      <c r="C59" s="164">
        <v>74</v>
      </c>
    </row>
    <row r="60" spans="1:3" ht="15">
      <c r="A60" s="121" t="s">
        <v>978</v>
      </c>
      <c r="B60" s="171">
        <f>'116'!I7</f>
        <v>0.4129366047950498</v>
      </c>
      <c r="C60" s="164">
        <v>116</v>
      </c>
    </row>
    <row r="61" spans="1:3" ht="15">
      <c r="A61" s="121" t="s">
        <v>441</v>
      </c>
      <c r="B61" s="171">
        <f>'44'!G7+'76'!I5</f>
        <v>23.25500408897142</v>
      </c>
      <c r="C61" s="164" t="s">
        <v>722</v>
      </c>
    </row>
    <row r="62" spans="1:3" ht="15">
      <c r="A62" s="189" t="s">
        <v>747</v>
      </c>
      <c r="B62" s="171">
        <f>'81'!I15+'102'!I7+'103'!I4+'132'!I8</f>
        <v>0.19351402906056592</v>
      </c>
      <c r="C62" s="164" t="s">
        <v>1126</v>
      </c>
    </row>
    <row r="63" spans="1:3" ht="15">
      <c r="A63" s="189" t="s">
        <v>1181</v>
      </c>
      <c r="B63" s="171">
        <f>'138'!I7</f>
        <v>-12.442208302986046</v>
      </c>
      <c r="C63" s="164">
        <v>138</v>
      </c>
    </row>
    <row r="64" spans="1:3" ht="15">
      <c r="A64" s="121" t="s">
        <v>415</v>
      </c>
      <c r="B64" s="171">
        <f>'41'!G9</f>
        <v>0.3835863126616914</v>
      </c>
      <c r="C64" s="164">
        <v>41</v>
      </c>
    </row>
    <row r="65" spans="1:3" ht="15">
      <c r="A65" s="189" t="s">
        <v>901</v>
      </c>
      <c r="B65" s="171">
        <f>'104'!I10+'129'!I7</f>
        <v>-17.806819638690513</v>
      </c>
      <c r="C65" s="164" t="s">
        <v>1099</v>
      </c>
    </row>
    <row r="66" spans="1:3" ht="15">
      <c r="A66" s="189" t="s">
        <v>772</v>
      </c>
      <c r="B66" s="171">
        <f>'84'!I9+'86'!I5+'92'!I12</f>
        <v>-0.23743167206487215</v>
      </c>
      <c r="C66" s="164" t="s">
        <v>832</v>
      </c>
    </row>
    <row r="67" spans="1:3" ht="15">
      <c r="A67" s="190" t="s">
        <v>956</v>
      </c>
      <c r="B67" s="171">
        <f>'113'!I16+'115'!I13+'125'!I20</f>
        <v>-0.079160772457044</v>
      </c>
      <c r="C67" s="164" t="s">
        <v>1068</v>
      </c>
    </row>
    <row r="68" spans="1:3" ht="15">
      <c r="A68" s="189" t="s">
        <v>815</v>
      </c>
      <c r="B68" s="171">
        <f>'90'!I7+'119'!I15+'144'!I12</f>
        <v>-60.50250576078383</v>
      </c>
      <c r="C68" s="164" t="s">
        <v>1242</v>
      </c>
    </row>
    <row r="69" spans="1:3" ht="15">
      <c r="A69" s="189" t="s">
        <v>911</v>
      </c>
      <c r="B69" s="171">
        <f>'105'!I14</f>
        <v>0.2837046352857442</v>
      </c>
      <c r="C69" s="164">
        <v>105</v>
      </c>
    </row>
    <row r="70" spans="1:3" ht="15">
      <c r="A70" s="121" t="s">
        <v>616</v>
      </c>
      <c r="B70" s="171">
        <f>'64'!I8+'89'!I11</f>
        <v>-0.3134149111997431</v>
      </c>
      <c r="C70" s="164" t="s">
        <v>812</v>
      </c>
    </row>
    <row r="71" spans="1:3" ht="15">
      <c r="A71" s="121" t="s">
        <v>885</v>
      </c>
      <c r="B71" s="171">
        <f>'101'!I7</f>
        <v>-1.0051904402515675</v>
      </c>
      <c r="C71" s="164">
        <v>101</v>
      </c>
    </row>
    <row r="72" spans="1:3" ht="15">
      <c r="A72" s="121" t="s">
        <v>32</v>
      </c>
      <c r="B72" s="171">
        <f>'25'!G13+'27'!G5+'29(1)'!G8</f>
        <v>1.20741018115433</v>
      </c>
      <c r="C72" s="164" t="s">
        <v>33</v>
      </c>
    </row>
    <row r="73" spans="1:3" ht="15">
      <c r="A73" s="189" t="s">
        <v>1209</v>
      </c>
      <c r="B73" s="171">
        <f>'141'!I13</f>
        <v>-0.46234723639076947</v>
      </c>
      <c r="C73" s="164">
        <v>141</v>
      </c>
    </row>
    <row r="74" spans="1:3" ht="15">
      <c r="A74" s="187" t="s">
        <v>408</v>
      </c>
      <c r="B74" s="171">
        <f>'40'!G11</f>
        <v>2.5724866361206296</v>
      </c>
      <c r="C74" s="164">
        <v>40</v>
      </c>
    </row>
    <row r="75" spans="1:3" ht="15">
      <c r="A75" s="121" t="s">
        <v>330</v>
      </c>
      <c r="B75" s="171">
        <f>'14'!I8+'27'!G7+'29(2)'!G5+'38'!G12+'89'!I7+'136'!I10</f>
        <v>-2.7128535513620022</v>
      </c>
      <c r="C75" s="164" t="s">
        <v>1164</v>
      </c>
    </row>
    <row r="76" spans="1:3" ht="15">
      <c r="A76" s="121" t="s">
        <v>35</v>
      </c>
      <c r="B76" s="171">
        <f>'33'!G19</f>
        <v>3.223134153165347</v>
      </c>
      <c r="C76" s="164">
        <v>33</v>
      </c>
    </row>
    <row r="77" spans="1:3" ht="15">
      <c r="A77" s="121" t="s">
        <v>36</v>
      </c>
      <c r="B77" s="171">
        <f>'37'!G9+'39'!G9+'65'!I10+'88'!I13</f>
        <v>-31.691741395181907</v>
      </c>
      <c r="C77" s="164" t="s">
        <v>800</v>
      </c>
    </row>
    <row r="78" spans="1:3" ht="15">
      <c r="A78" s="189" t="s">
        <v>856</v>
      </c>
      <c r="B78" s="171">
        <f>'96'!I12</f>
        <v>-0.23008516483503172</v>
      </c>
      <c r="C78" s="164">
        <v>96</v>
      </c>
    </row>
    <row r="79" spans="1:3" ht="15">
      <c r="A79" s="121" t="s">
        <v>896</v>
      </c>
      <c r="B79" s="171">
        <f>'103'!I5</f>
        <v>2.606717689530683</v>
      </c>
      <c r="C79" s="164">
        <v>103</v>
      </c>
    </row>
    <row r="80" spans="1:3" ht="15">
      <c r="A80" s="121" t="s">
        <v>37</v>
      </c>
      <c r="B80" s="171">
        <f>'37'!G8+'41'!G5</f>
        <v>-0.21599757054173097</v>
      </c>
      <c r="C80" s="164">
        <v>37.41</v>
      </c>
    </row>
    <row r="81" spans="1:3" ht="15">
      <c r="A81" s="121" t="s">
        <v>766</v>
      </c>
      <c r="B81" s="171">
        <f>'83'!I8+'96'!I4+'111'!I7</f>
        <v>25.27146664423617</v>
      </c>
      <c r="C81" s="164" t="s">
        <v>945</v>
      </c>
    </row>
    <row r="82" spans="1:3" ht="15">
      <c r="A82" s="121" t="s">
        <v>38</v>
      </c>
      <c r="B82" s="171">
        <f>'39'!G7+'45'!G11+'77'!I9</f>
        <v>1.7821592967039805</v>
      </c>
      <c r="C82" s="164" t="s">
        <v>726</v>
      </c>
    </row>
    <row r="83" spans="1:3" ht="15">
      <c r="A83" s="192" t="s">
        <v>480</v>
      </c>
      <c r="B83" s="171">
        <f>'49'!G10</f>
        <v>0.14422860052172837</v>
      </c>
      <c r="C83" s="164">
        <v>49</v>
      </c>
    </row>
    <row r="84" spans="1:3" ht="15">
      <c r="A84" s="189" t="s">
        <v>995</v>
      </c>
      <c r="B84" s="171">
        <f>'117'!I7+'141'!I9</f>
        <v>-0.4990266922181945</v>
      </c>
      <c r="C84" s="164" t="s">
        <v>1213</v>
      </c>
    </row>
    <row r="85" spans="1:3" ht="15">
      <c r="A85" s="121" t="s">
        <v>39</v>
      </c>
      <c r="B85" s="171">
        <f>'27'!G8</f>
        <v>3.157100286533023</v>
      </c>
      <c r="C85" s="164">
        <v>27</v>
      </c>
    </row>
    <row r="86" spans="1:3" ht="15">
      <c r="A86" s="192" t="s">
        <v>510</v>
      </c>
      <c r="B86" s="171">
        <f>'52'!H7+'78'!I10</f>
        <v>-0.14170503157475878</v>
      </c>
      <c r="C86" s="164" t="s">
        <v>730</v>
      </c>
    </row>
    <row r="87" spans="1:3" ht="15">
      <c r="A87" s="121" t="s">
        <v>668</v>
      </c>
      <c r="B87" s="171">
        <f>'70'!I7</f>
        <v>-0.38662327909878513</v>
      </c>
      <c r="C87" s="164">
        <v>70</v>
      </c>
    </row>
    <row r="88" spans="1:3" ht="15">
      <c r="A88" s="189" t="s">
        <v>1050</v>
      </c>
      <c r="B88" s="171">
        <f>'124'!I8</f>
        <v>-0.6987982583454482</v>
      </c>
      <c r="C88" s="164">
        <v>124</v>
      </c>
    </row>
    <row r="89" spans="1:3" ht="15">
      <c r="A89" s="189" t="s">
        <v>705</v>
      </c>
      <c r="B89" s="171">
        <f>'74'!I5+'96'!I8+'131'!I18</f>
        <v>7.36331091508805</v>
      </c>
      <c r="C89" s="164" t="s">
        <v>1121</v>
      </c>
    </row>
    <row r="90" spans="1:3" ht="15">
      <c r="A90" s="192" t="s">
        <v>632</v>
      </c>
      <c r="B90" s="171">
        <f>'66'!I12+'116'!I10</f>
        <v>-0.2656597453579934</v>
      </c>
      <c r="C90" s="164" t="s">
        <v>984</v>
      </c>
    </row>
    <row r="91" spans="1:3" ht="15">
      <c r="A91" s="189" t="s">
        <v>1244</v>
      </c>
      <c r="B91" s="171">
        <f>'145'!I4</f>
        <v>25.704142181400698</v>
      </c>
      <c r="C91" s="164">
        <v>145</v>
      </c>
    </row>
    <row r="92" spans="1:3" ht="15">
      <c r="A92" s="189" t="s">
        <v>550</v>
      </c>
      <c r="B92" s="171">
        <f>'57'!I8+'129'!I9</f>
        <v>12.025869828875102</v>
      </c>
      <c r="C92" s="164" t="s">
        <v>1100</v>
      </c>
    </row>
    <row r="93" spans="1:3" ht="15">
      <c r="A93" s="189" t="s">
        <v>1232</v>
      </c>
      <c r="B93" s="171">
        <f>'144'!I8</f>
        <v>-0.3505581183388813</v>
      </c>
      <c r="C93" s="164">
        <v>144</v>
      </c>
    </row>
    <row r="94" spans="1:3" ht="15">
      <c r="A94" s="121" t="s">
        <v>584</v>
      </c>
      <c r="B94" s="171">
        <f>'61'!I7+'63'!I8+'80'!I12+'101'!I11</f>
        <v>3.2070363184453754</v>
      </c>
      <c r="C94" s="164" t="s">
        <v>889</v>
      </c>
    </row>
    <row r="95" spans="1:3" ht="15">
      <c r="A95" s="187" t="s">
        <v>40</v>
      </c>
      <c r="B95" s="171">
        <f>'19'!I13</f>
        <v>-0.3500427184465025</v>
      </c>
      <c r="C95" s="164">
        <v>19</v>
      </c>
    </row>
    <row r="96" spans="1:3" ht="15">
      <c r="A96" s="187" t="s">
        <v>41</v>
      </c>
      <c r="B96" s="171">
        <f>'15'!I11+'31'!G6+'51'!H13+'60'!I24+'68'!I5+'81'!I7</f>
        <v>13.383318268918856</v>
      </c>
      <c r="C96" s="164" t="s">
        <v>750</v>
      </c>
    </row>
    <row r="97" spans="1:3" ht="15">
      <c r="A97" s="121" t="s">
        <v>791</v>
      </c>
      <c r="B97" s="171">
        <f>'87'!I9</f>
        <v>0.03405853606045639</v>
      </c>
      <c r="C97" s="164">
        <v>87</v>
      </c>
    </row>
    <row r="98" spans="1:3" ht="15">
      <c r="A98" s="189" t="s">
        <v>1235</v>
      </c>
      <c r="B98" s="171">
        <f>'144'!I15</f>
        <v>-0.05457800808540014</v>
      </c>
      <c r="C98" s="164">
        <v>144</v>
      </c>
    </row>
    <row r="99" spans="1:3" ht="15">
      <c r="A99" s="121" t="s">
        <v>892</v>
      </c>
      <c r="B99" s="171">
        <f>'102'!I4</f>
        <v>-2.8520782370153483</v>
      </c>
      <c r="C99" s="164">
        <v>102</v>
      </c>
    </row>
    <row r="100" spans="1:3" ht="15">
      <c r="A100" s="189" t="s">
        <v>1134</v>
      </c>
      <c r="B100" s="171">
        <f>'133'!I7+'137'!I15</f>
        <v>66.46523619304367</v>
      </c>
      <c r="C100" s="164" t="s">
        <v>1179</v>
      </c>
    </row>
    <row r="101" spans="1:3" ht="15">
      <c r="A101" s="121" t="s">
        <v>857</v>
      </c>
      <c r="B101" s="171">
        <f>'96'!I14</f>
        <v>0.3920759340659288</v>
      </c>
      <c r="C101" s="164">
        <v>96</v>
      </c>
    </row>
    <row r="102" spans="1:3" ht="15">
      <c r="A102" s="189" t="s">
        <v>923</v>
      </c>
      <c r="B102" s="171">
        <f>'107'!I9</f>
        <v>3.9928833915211044</v>
      </c>
      <c r="C102" s="164">
        <v>107</v>
      </c>
    </row>
    <row r="103" spans="1:3" ht="15">
      <c r="A103" s="192" t="s">
        <v>429</v>
      </c>
      <c r="B103" s="171">
        <f>'43'!G17+'44'!G10</f>
        <v>-0.34656613170989203</v>
      </c>
      <c r="C103" s="164" t="s">
        <v>444</v>
      </c>
    </row>
    <row r="104" spans="1:3" ht="15">
      <c r="A104" s="190" t="s">
        <v>1062</v>
      </c>
      <c r="B104" s="171">
        <f>'125'!I11</f>
        <v>-0.15996929307812024</v>
      </c>
      <c r="C104" s="164">
        <v>125</v>
      </c>
    </row>
    <row r="105" spans="1:3" ht="15">
      <c r="A105" s="189" t="s">
        <v>1045</v>
      </c>
      <c r="B105" s="171">
        <f>'123'!I12</f>
        <v>0.8640053150057838</v>
      </c>
      <c r="C105" s="164">
        <v>123</v>
      </c>
    </row>
    <row r="106" spans="1:3" ht="15">
      <c r="A106" s="189" t="s">
        <v>853</v>
      </c>
      <c r="B106" s="171">
        <f>'95'!I11</f>
        <v>0.1707368053994287</v>
      </c>
      <c r="C106" s="164">
        <v>95</v>
      </c>
    </row>
    <row r="107" spans="1:3" ht="15">
      <c r="A107" s="189" t="s">
        <v>1194</v>
      </c>
      <c r="B107" s="171">
        <f>'139'!I13+'140'!I4</f>
        <v>-4.9218752121903435</v>
      </c>
      <c r="C107" s="164" t="s">
        <v>1204</v>
      </c>
    </row>
    <row r="108" spans="1:3" ht="15">
      <c r="A108" s="189" t="s">
        <v>973</v>
      </c>
      <c r="B108" s="171">
        <f>'115'!I9</f>
        <v>0.28831564306130986</v>
      </c>
      <c r="C108" s="164">
        <v>115</v>
      </c>
    </row>
    <row r="109" spans="1:3" ht="15">
      <c r="A109" s="188" t="s">
        <v>1154</v>
      </c>
      <c r="B109" s="171">
        <f>'135'!I14</f>
        <v>-11.874513170731689</v>
      </c>
      <c r="C109" s="164">
        <v>135</v>
      </c>
    </row>
    <row r="110" spans="1:3" ht="15">
      <c r="A110" s="196" t="s">
        <v>517</v>
      </c>
      <c r="B110" s="173">
        <f>'52'!H8+'69'!I10+'78'!I5+'79'!I4+'143'!I10</f>
        <v>-22.979458352952292</v>
      </c>
      <c r="C110" s="165" t="s">
        <v>1228</v>
      </c>
    </row>
    <row r="111" spans="1:3" ht="15">
      <c r="A111" s="192" t="s">
        <v>669</v>
      </c>
      <c r="B111" s="173">
        <f>'70'!I9</f>
        <v>-0.48980403003770334</v>
      </c>
      <c r="C111" s="165">
        <v>70</v>
      </c>
    </row>
    <row r="112" spans="1:3" ht="15">
      <c r="A112" s="121" t="s">
        <v>454</v>
      </c>
      <c r="B112" s="173">
        <f>'46'!G7</f>
        <v>63.400171252566906</v>
      </c>
      <c r="C112" s="165">
        <v>46</v>
      </c>
    </row>
    <row r="113" spans="1:3" ht="15">
      <c r="A113" s="121" t="s">
        <v>645</v>
      </c>
      <c r="B113" s="173">
        <f>'67'!I6</f>
        <v>9.443398264462758</v>
      </c>
      <c r="C113" s="165">
        <v>67</v>
      </c>
    </row>
    <row r="114" spans="1:3" ht="15">
      <c r="A114" s="187" t="s">
        <v>466</v>
      </c>
      <c r="B114" s="171">
        <f>'47'!G15</f>
        <v>-0.20735142774333326</v>
      </c>
      <c r="C114" s="164">
        <v>47</v>
      </c>
    </row>
    <row r="115" spans="1:3" ht="15">
      <c r="A115" s="121" t="s">
        <v>42</v>
      </c>
      <c r="B115" s="171">
        <f>2!I12+3!I10+'10'!I7+'11'!I13+'13'!I8</f>
        <v>-0.0363352721572312</v>
      </c>
      <c r="C115" s="164" t="s">
        <v>43</v>
      </c>
    </row>
    <row r="116" spans="1:3" ht="15">
      <c r="A116" s="121" t="s">
        <v>44</v>
      </c>
      <c r="B116" s="171">
        <f>'33'!G7+'97'!I8</f>
        <v>9.457844875869455</v>
      </c>
      <c r="C116" s="164" t="s">
        <v>866</v>
      </c>
    </row>
    <row r="117" spans="1:3" ht="15">
      <c r="A117" s="121" t="s">
        <v>596</v>
      </c>
      <c r="B117" s="171">
        <f>'62'!I5+'66'!I20+'88'!I9+'113'!I14</f>
        <v>-4.31516247464873</v>
      </c>
      <c r="C117" s="164" t="s">
        <v>958</v>
      </c>
    </row>
    <row r="118" spans="1:3" ht="15">
      <c r="A118" s="121" t="s">
        <v>414</v>
      </c>
      <c r="B118" s="171">
        <f>'41'!G8+'45'!G6+'47'!G13+'50'!H4+'58'!I6+'63'!I13</f>
        <v>-0.17456852775217158</v>
      </c>
      <c r="C118" s="164" t="s">
        <v>612</v>
      </c>
    </row>
    <row r="119" spans="1:3" ht="15">
      <c r="A119" s="189" t="s">
        <v>1052</v>
      </c>
      <c r="B119" s="171">
        <f>'124'!I14+'125'!I4+'131'!I15</f>
        <v>1.2636881288168524</v>
      </c>
      <c r="C119" s="164" t="s">
        <v>1120</v>
      </c>
    </row>
    <row r="120" spans="1:3" ht="15">
      <c r="A120" s="190" t="s">
        <v>45</v>
      </c>
      <c r="B120" s="171">
        <f>'36'!G14+'51'!H6+'98'!I8</f>
        <v>31.021435481563685</v>
      </c>
      <c r="C120" s="164" t="s">
        <v>874</v>
      </c>
    </row>
    <row r="121" spans="1:3" ht="15">
      <c r="A121" s="121" t="s">
        <v>431</v>
      </c>
      <c r="B121" s="171">
        <f>'43'!G9+'62'!I7</f>
        <v>0.683480336778473</v>
      </c>
      <c r="C121" s="164" t="s">
        <v>604</v>
      </c>
    </row>
    <row r="122" spans="1:3" ht="15">
      <c r="A122" s="190" t="s">
        <v>1014</v>
      </c>
      <c r="B122" s="171">
        <f>'119'!I14</f>
        <v>6.016572923776948</v>
      </c>
      <c r="C122" s="164">
        <v>119</v>
      </c>
    </row>
    <row r="123" spans="1:3" ht="15">
      <c r="A123" s="121" t="s">
        <v>46</v>
      </c>
      <c r="B123" s="171">
        <f>'11'!I10</f>
        <v>-2.452766387141878</v>
      </c>
      <c r="C123" s="164">
        <v>11</v>
      </c>
    </row>
    <row r="124" spans="1:3" ht="15">
      <c r="A124" s="188" t="s">
        <v>1011</v>
      </c>
      <c r="B124" s="171">
        <f>'119'!I7+'138'!I8</f>
        <v>-8.873605512968425</v>
      </c>
      <c r="C124" s="164" t="s">
        <v>1183</v>
      </c>
    </row>
    <row r="125" spans="1:3" ht="15">
      <c r="A125" s="193" t="s">
        <v>47</v>
      </c>
      <c r="B125" s="171">
        <f>'32'!G6</f>
        <v>10.494947741433066</v>
      </c>
      <c r="C125" s="164">
        <v>32</v>
      </c>
    </row>
    <row r="126" spans="1:3" ht="15">
      <c r="A126" s="193" t="s">
        <v>878</v>
      </c>
      <c r="B126" s="174">
        <f>'99'!I9+'107'!I11</f>
        <v>-8.153619500830928</v>
      </c>
      <c r="C126" s="167" t="s">
        <v>927</v>
      </c>
    </row>
    <row r="127" spans="1:3" ht="15">
      <c r="A127" s="121" t="s">
        <v>538</v>
      </c>
      <c r="B127" s="171">
        <f>'55'!I7</f>
        <v>-0.09191984476069592</v>
      </c>
      <c r="C127" s="164">
        <v>55</v>
      </c>
    </row>
    <row r="128" spans="1:3" ht="15">
      <c r="A128" s="187" t="s">
        <v>48</v>
      </c>
      <c r="B128" s="171">
        <f>'10'!I4+'23'!G11+'24'!G4+'29(1)'!G6+'66'!I14</f>
        <v>-0.2774529748785426</v>
      </c>
      <c r="C128" s="164" t="s">
        <v>640</v>
      </c>
    </row>
    <row r="129" spans="1:3" ht="15">
      <c r="A129" s="194" t="s">
        <v>706</v>
      </c>
      <c r="B129" s="171">
        <f>'74'!I6+'86'!I8</f>
        <v>8.03431876490231</v>
      </c>
      <c r="C129" s="164" t="s">
        <v>787</v>
      </c>
    </row>
    <row r="130" spans="1:3" ht="15">
      <c r="A130" s="191" t="s">
        <v>576</v>
      </c>
      <c r="B130" s="171">
        <f>'60'!I8+'78'!I7+'117'!I13</f>
        <v>-0.2746734450518602</v>
      </c>
      <c r="C130" s="164" t="s">
        <v>998</v>
      </c>
    </row>
    <row r="131" spans="1:3" ht="15">
      <c r="A131" s="188" t="s">
        <v>925</v>
      </c>
      <c r="B131" s="171">
        <f>'107'!I10</f>
        <v>3.0008658354115596</v>
      </c>
      <c r="C131" s="164">
        <v>107</v>
      </c>
    </row>
    <row r="132" spans="1:3" ht="15">
      <c r="A132" s="121" t="s">
        <v>908</v>
      </c>
      <c r="B132" s="174">
        <f>'105'!I5</f>
        <v>-0.22081386992431362</v>
      </c>
      <c r="C132" s="167">
        <v>105</v>
      </c>
    </row>
    <row r="133" spans="1:3" ht="15">
      <c r="A133" s="121" t="s">
        <v>420</v>
      </c>
      <c r="B133" s="174">
        <f>'42'!G5</f>
        <v>0.33312753340337053</v>
      </c>
      <c r="C133" s="167">
        <v>42</v>
      </c>
    </row>
    <row r="134" spans="1:3" ht="30">
      <c r="A134" s="121" t="s">
        <v>49</v>
      </c>
      <c r="B134" s="171">
        <f>2!I5+4!I5+'10'!I9+'12'!I5+'14'!I13+'16(1)'!I5+'21'!G5+'24'!G15+'25'!G5+'28'!G5+'30'!G10+'97'!I6+'98'!I4+'103'!I7+'114'!I4</f>
        <v>-0.12852620463894482</v>
      </c>
      <c r="C134" s="164" t="s">
        <v>966</v>
      </c>
    </row>
    <row r="135" spans="1:3" ht="30">
      <c r="A135" s="189" t="s">
        <v>50</v>
      </c>
      <c r="B135" s="171">
        <f>2!I13+3!I6+'12'!I11+'16(2)'!I16+'20'!I11+'23'!G10+'25'!G9+'32'!G14+'35'!G6+'99'!I4+'106'!I5+'128'!I5</f>
        <v>35.12613714876795</v>
      </c>
      <c r="C135" s="164" t="s">
        <v>1090</v>
      </c>
    </row>
    <row r="136" spans="1:3" ht="15">
      <c r="A136" s="187" t="s">
        <v>51</v>
      </c>
      <c r="B136" s="171">
        <f>5!I8+8!I5+9!I13+'12'!I10+'15'!I5+'68'!I9</f>
        <v>1.3691730867433876</v>
      </c>
      <c r="C136" s="164" t="s">
        <v>655</v>
      </c>
    </row>
    <row r="137" spans="1:3" ht="30">
      <c r="A137" s="188" t="s">
        <v>384</v>
      </c>
      <c r="B137" s="171">
        <f>'55'!I13+'59'!I7+'79'!I7+'82'!I10+'91'!I4+'95'!I4+'116'!I14+'117'!I4+'132'!I9</f>
        <v>0.06773470564331774</v>
      </c>
      <c r="C137" s="164" t="s">
        <v>1127</v>
      </c>
    </row>
    <row r="138" spans="1:3" ht="15">
      <c r="A138" s="189" t="s">
        <v>52</v>
      </c>
      <c r="B138" s="171">
        <f>'33'!G16</f>
        <v>4.363128824681439</v>
      </c>
      <c r="C138" s="164">
        <v>33</v>
      </c>
    </row>
    <row r="139" spans="1:3" ht="45">
      <c r="A139" s="189" t="s">
        <v>254</v>
      </c>
      <c r="B139" s="171">
        <f>8!I9+'16(1)'!I11+'19'!I5+'20'!I6+'21'!G10+'22'!G9+'23'!G12+'24'!G13+'28'!G12+'46'!G9+'96'!I11+'115'!I17+'119'!I20+'131'!I4+'135'!I16+'139'!I10+'141'!I5+'145'!I12</f>
        <v>234.21562253815603</v>
      </c>
      <c r="C139" s="164" t="s">
        <v>1251</v>
      </c>
    </row>
    <row r="140" spans="1:3" ht="15">
      <c r="A140" s="189" t="s">
        <v>528</v>
      </c>
      <c r="B140" s="171">
        <f>'54'!I11</f>
        <v>-0.20883596180078712</v>
      </c>
      <c r="C140" s="164">
        <v>54</v>
      </c>
    </row>
    <row r="141" spans="1:3" ht="15">
      <c r="A141" s="189" t="s">
        <v>565</v>
      </c>
      <c r="B141" s="171">
        <f>'59'!I9+'60'!I23+'79'!I5+'81'!I6+'106'!I6</f>
        <v>-0.11770615629518488</v>
      </c>
      <c r="C141" s="164" t="s">
        <v>920</v>
      </c>
    </row>
    <row r="142" spans="1:3" ht="15">
      <c r="A142" s="121" t="s">
        <v>54</v>
      </c>
      <c r="B142" s="171">
        <f>'29(1)'!G11</f>
        <v>-0.1071081794194697</v>
      </c>
      <c r="C142" s="164" t="s">
        <v>13</v>
      </c>
    </row>
    <row r="143" spans="1:3" ht="15">
      <c r="A143" s="121" t="s">
        <v>477</v>
      </c>
      <c r="B143" s="171">
        <f>'49'!G4</f>
        <v>0.06415834022777744</v>
      </c>
      <c r="C143" s="164">
        <v>49</v>
      </c>
    </row>
    <row r="144" spans="1:3" ht="15">
      <c r="A144" s="189" t="s">
        <v>1033</v>
      </c>
      <c r="B144" s="171">
        <f>'122'!I8+'124'!I15</f>
        <v>19.397447133608182</v>
      </c>
      <c r="C144" s="164" t="s">
        <v>1054</v>
      </c>
    </row>
    <row r="145" spans="1:3" ht="15">
      <c r="A145" s="187" t="s">
        <v>879</v>
      </c>
      <c r="B145" s="171">
        <f>'99'!I10</f>
        <v>-0.10462661478595692</v>
      </c>
      <c r="C145" s="164">
        <v>99</v>
      </c>
    </row>
    <row r="146" spans="1:3" ht="15">
      <c r="A146" s="195" t="s">
        <v>635</v>
      </c>
      <c r="B146" s="173">
        <f>'66'!I17</f>
        <v>-0.2568770093458852</v>
      </c>
      <c r="C146" s="165">
        <v>66</v>
      </c>
    </row>
    <row r="147" spans="1:3" ht="15">
      <c r="A147" s="195" t="s">
        <v>463</v>
      </c>
      <c r="B147" s="173">
        <f>'47'!G4</f>
        <v>-0.21048304102055226</v>
      </c>
      <c r="C147" s="165">
        <v>47</v>
      </c>
    </row>
    <row r="148" spans="1:3" ht="15">
      <c r="A148" s="121" t="s">
        <v>611</v>
      </c>
      <c r="B148" s="173">
        <f>'63'!I7+'112'!I9</f>
        <v>4.817457679327845</v>
      </c>
      <c r="C148" s="165" t="s">
        <v>949</v>
      </c>
    </row>
    <row r="149" spans="1:3" ht="15">
      <c r="A149" s="195" t="s">
        <v>618</v>
      </c>
      <c r="B149" s="173">
        <f>'64'!I12</f>
        <v>-7.637241291905184</v>
      </c>
      <c r="C149" s="165">
        <v>64</v>
      </c>
    </row>
    <row r="150" spans="1:3" ht="15">
      <c r="A150" s="195" t="s">
        <v>55</v>
      </c>
      <c r="B150" s="173">
        <f>'31'!G7+'34'!G10+'40'!G12</f>
        <v>-0.048372144602794265</v>
      </c>
      <c r="C150" s="165" t="s">
        <v>410</v>
      </c>
    </row>
    <row r="151" spans="1:3" ht="15">
      <c r="A151" s="189" t="s">
        <v>1234</v>
      </c>
      <c r="B151" s="171">
        <f>'144'!I14</f>
        <v>0.10165545020186073</v>
      </c>
      <c r="C151" s="164">
        <v>144</v>
      </c>
    </row>
    <row r="152" spans="1:3" ht="15">
      <c r="A152" s="121" t="s">
        <v>838</v>
      </c>
      <c r="B152" s="171">
        <f>'93'!I6</f>
        <v>863.4649194798009</v>
      </c>
      <c r="C152" s="164">
        <v>93</v>
      </c>
    </row>
    <row r="153" spans="1:3" ht="15">
      <c r="A153" s="190" t="s">
        <v>56</v>
      </c>
      <c r="B153" s="171">
        <f>7!I7+'16(2)'!I15</f>
        <v>-6.5199731532047736</v>
      </c>
      <c r="C153" s="164" t="s">
        <v>57</v>
      </c>
    </row>
    <row r="154" spans="1:3" ht="15">
      <c r="A154" s="190" t="s">
        <v>1150</v>
      </c>
      <c r="B154" s="171">
        <f>'135'!I4</f>
        <v>2.660726164079847</v>
      </c>
      <c r="C154" s="164">
        <v>135</v>
      </c>
    </row>
    <row r="155" spans="1:3" ht="15">
      <c r="A155" s="190" t="s">
        <v>863</v>
      </c>
      <c r="B155" s="171">
        <f>'97'!I12+'105'!I9+'110'!I4+'113'!I4+'116'!I6</f>
        <v>29.995872033314754</v>
      </c>
      <c r="C155" s="164" t="s">
        <v>982</v>
      </c>
    </row>
    <row r="156" spans="1:3" ht="15">
      <c r="A156" s="190" t="s">
        <v>634</v>
      </c>
      <c r="B156" s="171">
        <f>'66'!I16</f>
        <v>-0.42048205607488853</v>
      </c>
      <c r="C156" s="164">
        <v>66</v>
      </c>
    </row>
    <row r="157" spans="1:3" ht="15">
      <c r="A157" s="121" t="s">
        <v>58</v>
      </c>
      <c r="B157" s="171">
        <f>'25'!G4</f>
        <v>3.2010207252521923</v>
      </c>
      <c r="C157" s="164">
        <v>25</v>
      </c>
    </row>
    <row r="158" spans="1:3" ht="15">
      <c r="A158" s="121" t="s">
        <v>552</v>
      </c>
      <c r="B158" s="171">
        <f>'57'!I11</f>
        <v>2.671039870800996</v>
      </c>
      <c r="C158" s="164">
        <v>57</v>
      </c>
    </row>
    <row r="159" spans="1:3" ht="15">
      <c r="A159" s="197" t="s">
        <v>59</v>
      </c>
      <c r="B159" s="171">
        <f>'37'!G11</f>
        <v>-0.45558693767452496</v>
      </c>
      <c r="C159" s="164">
        <v>37</v>
      </c>
    </row>
    <row r="160" spans="1:3" ht="15">
      <c r="A160" s="197" t="s">
        <v>1143</v>
      </c>
      <c r="B160" s="174">
        <f>'15'!I13+'134'!I13</f>
        <v>2.0859917532504824</v>
      </c>
      <c r="C160" s="167" t="s">
        <v>1148</v>
      </c>
    </row>
    <row r="161" spans="1:3" ht="15">
      <c r="A161" s="190" t="s">
        <v>975</v>
      </c>
      <c r="B161" s="171">
        <f>'115'!I16</f>
        <v>12.664213023182128</v>
      </c>
      <c r="C161" s="164">
        <v>115</v>
      </c>
    </row>
    <row r="162" spans="1:3" ht="15">
      <c r="A162" s="190" t="s">
        <v>60</v>
      </c>
      <c r="B162" s="171">
        <f>'12'!I6</f>
        <v>0.6413665167095246</v>
      </c>
      <c r="C162" s="164">
        <v>12</v>
      </c>
    </row>
    <row r="163" spans="1:3" ht="60">
      <c r="A163" s="189" t="s">
        <v>61</v>
      </c>
      <c r="B163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63" s="164" t="s">
        <v>1091</v>
      </c>
    </row>
    <row r="164" spans="1:3" ht="15">
      <c r="A164" s="121" t="s">
        <v>623</v>
      </c>
      <c r="B164" s="171">
        <f>'65'!I7</f>
        <v>-0.10071214285710539</v>
      </c>
      <c r="C164" s="164">
        <v>65</v>
      </c>
    </row>
    <row r="165" spans="1:3" ht="15">
      <c r="A165" s="121" t="s">
        <v>62</v>
      </c>
      <c r="B165" s="171">
        <f>5!I10+'24'!G8+'43'!G14</f>
        <v>0.31993872603135287</v>
      </c>
      <c r="C165" s="164" t="s">
        <v>439</v>
      </c>
    </row>
    <row r="166" spans="1:3" ht="15">
      <c r="A166" s="189" t="s">
        <v>741</v>
      </c>
      <c r="B166" s="171">
        <f>'80'!I17+'93'!I9+'98'!I12+'106'!I15+'119'!I16+'131'!I19+'144'!I17</f>
        <v>0.39240920486849973</v>
      </c>
      <c r="C166" s="164" t="s">
        <v>1241</v>
      </c>
    </row>
    <row r="167" spans="1:3" ht="15">
      <c r="A167" s="189" t="s">
        <v>873</v>
      </c>
      <c r="B167" s="171">
        <f>'98'!I11</f>
        <v>7.753732720989547</v>
      </c>
      <c r="C167" s="164">
        <v>98</v>
      </c>
    </row>
    <row r="168" spans="1:3" ht="15">
      <c r="A168" s="189" t="s">
        <v>1173</v>
      </c>
      <c r="B168" s="171">
        <f>'137'!I10</f>
        <v>3.3597122453804786</v>
      </c>
      <c r="C168" s="164">
        <v>137</v>
      </c>
    </row>
    <row r="169" spans="1:3" ht="15">
      <c r="A169" s="189" t="s">
        <v>940</v>
      </c>
      <c r="B169" s="171">
        <f>'110'!I6</f>
        <v>-9.896850036900446</v>
      </c>
      <c r="C169" s="164">
        <v>110</v>
      </c>
    </row>
    <row r="170" spans="1:3" ht="15">
      <c r="A170" s="121" t="s">
        <v>630</v>
      </c>
      <c r="B170" s="171">
        <f>'66'!I10</f>
        <v>-0.4980801869158995</v>
      </c>
      <c r="C170" s="164">
        <v>66</v>
      </c>
    </row>
    <row r="171" spans="1:3" ht="15">
      <c r="A171" s="121" t="s">
        <v>63</v>
      </c>
      <c r="B171" s="174">
        <f>'20'!I16+'33'!G11+'42'!G7+'44'!G15+'45'!G10+'114'!I7</f>
        <v>-0.25291969207091825</v>
      </c>
      <c r="C171" s="167" t="s">
        <v>968</v>
      </c>
    </row>
    <row r="172" spans="1:3" ht="15">
      <c r="A172" s="190" t="s">
        <v>1065</v>
      </c>
      <c r="B172" s="170">
        <f>'125'!I14</f>
        <v>-0.2785210162004432</v>
      </c>
      <c r="C172" s="163">
        <v>125</v>
      </c>
    </row>
    <row r="173" spans="1:3" ht="15">
      <c r="A173" s="189" t="s">
        <v>406</v>
      </c>
      <c r="B173" s="173">
        <f>'40'!G5+'127'!I10+'143'!I9</f>
        <v>-32.14562424784776</v>
      </c>
      <c r="C173" s="165" t="s">
        <v>1227</v>
      </c>
    </row>
    <row r="174" spans="1:3" ht="15">
      <c r="A174" s="189" t="s">
        <v>1123</v>
      </c>
      <c r="B174" s="173">
        <f>'132'!I4</f>
        <v>-2.7202043085881655</v>
      </c>
      <c r="C174" s="165">
        <v>132</v>
      </c>
    </row>
    <row r="175" spans="1:3" ht="15">
      <c r="A175" s="189" t="s">
        <v>894</v>
      </c>
      <c r="B175" s="171">
        <f>'102'!I8</f>
        <v>-0.4105017922454408</v>
      </c>
      <c r="C175" s="164">
        <v>102</v>
      </c>
    </row>
    <row r="176" spans="1:3" ht="15">
      <c r="A176" s="189" t="s">
        <v>1036</v>
      </c>
      <c r="B176" s="171">
        <f>'122'!I12+'123'!I9+'125'!I19+'135'!I5</f>
        <v>2.2844564748478433</v>
      </c>
      <c r="C176" s="164" t="s">
        <v>1159</v>
      </c>
    </row>
    <row r="177" spans="1:3" ht="15">
      <c r="A177" s="189" t="s">
        <v>520</v>
      </c>
      <c r="B177" s="171">
        <f>'53'!H6</f>
        <v>0.23192791776432387</v>
      </c>
      <c r="C177" s="164">
        <v>53</v>
      </c>
    </row>
    <row r="178" spans="1:3" ht="15">
      <c r="A178" s="188" t="s">
        <v>64</v>
      </c>
      <c r="B178" s="174">
        <f>'15'!I10+'18'!I4</f>
        <v>1.9258538422906213</v>
      </c>
      <c r="C178" s="167" t="s">
        <v>65</v>
      </c>
    </row>
    <row r="179" spans="1:3" ht="15">
      <c r="A179" s="198" t="s">
        <v>66</v>
      </c>
      <c r="B179" s="174">
        <f>'17'!I8+'28'!G7</f>
        <v>0.8226967861533012</v>
      </c>
      <c r="C179" s="167" t="s">
        <v>67</v>
      </c>
    </row>
    <row r="180" spans="1:3" ht="15">
      <c r="A180" s="198" t="s">
        <v>1117</v>
      </c>
      <c r="B180" s="170">
        <f>'131'!I13</f>
        <v>1.9801769275363768</v>
      </c>
      <c r="C180" s="163">
        <v>131</v>
      </c>
    </row>
    <row r="181" spans="1:3" ht="15">
      <c r="A181" s="199" t="s">
        <v>68</v>
      </c>
      <c r="B181" s="170">
        <f>'29(2)'!G15</f>
        <v>-0.28377128352008185</v>
      </c>
      <c r="C181" s="163" t="s">
        <v>69</v>
      </c>
    </row>
    <row r="182" spans="1:3" ht="15">
      <c r="A182" s="205" t="s">
        <v>530</v>
      </c>
      <c r="B182" s="170">
        <f>'54'!I13</f>
        <v>0.4871589631651432</v>
      </c>
      <c r="C182" s="163">
        <v>54</v>
      </c>
    </row>
    <row r="183" spans="1:3" ht="15">
      <c r="A183" s="121" t="s">
        <v>70</v>
      </c>
      <c r="B183" s="170">
        <f>'17'!I10+'31'!G12+'33'!G18+'75'!I7</f>
        <v>0.4051732036039084</v>
      </c>
      <c r="C183" s="163" t="s">
        <v>718</v>
      </c>
    </row>
    <row r="184" spans="1:3" ht="15">
      <c r="A184" s="195" t="s">
        <v>947</v>
      </c>
      <c r="B184" s="173">
        <f>'112'!I6</f>
        <v>0.9596030075190356</v>
      </c>
      <c r="C184" s="165">
        <v>112</v>
      </c>
    </row>
    <row r="185" spans="1:3" ht="15">
      <c r="A185" s="187" t="s">
        <v>797</v>
      </c>
      <c r="B185" s="173">
        <f>'88'!I7</f>
        <v>0.42999747572798697</v>
      </c>
      <c r="C185" s="165">
        <v>88</v>
      </c>
    </row>
    <row r="186" spans="1:3" ht="15">
      <c r="A186" s="121" t="s">
        <v>859</v>
      </c>
      <c r="B186" s="171">
        <f>'97'!I4</f>
        <v>-0.17951760882192502</v>
      </c>
      <c r="C186" s="164">
        <v>97</v>
      </c>
    </row>
    <row r="187" spans="1:3" ht="15">
      <c r="A187" s="121" t="s">
        <v>71</v>
      </c>
      <c r="B187" s="171">
        <f>'30'!G4</f>
        <v>-0.008503497517267533</v>
      </c>
      <c r="C187" s="164">
        <v>30</v>
      </c>
    </row>
    <row r="188" spans="1:3" ht="15">
      <c r="A188" s="121" t="s">
        <v>464</v>
      </c>
      <c r="B188" s="171">
        <f>'47'!G8</f>
        <v>-0.49154464415141774</v>
      </c>
      <c r="C188" s="164">
        <v>47</v>
      </c>
    </row>
    <row r="189" spans="1:3" ht="15">
      <c r="A189" s="189" t="s">
        <v>1175</v>
      </c>
      <c r="B189" s="171">
        <f>'137'!I12+'139'!I14</f>
        <v>47.92971078810547</v>
      </c>
      <c r="C189" s="164" t="s">
        <v>1196</v>
      </c>
    </row>
    <row r="190" spans="1:3" ht="15">
      <c r="A190" s="190" t="s">
        <v>1015</v>
      </c>
      <c r="B190" s="171">
        <f>'119'!I18</f>
        <v>61.20522875995448</v>
      </c>
      <c r="C190" s="164">
        <v>119</v>
      </c>
    </row>
    <row r="191" spans="1:3" ht="15">
      <c r="A191" s="121" t="s">
        <v>72</v>
      </c>
      <c r="B191" s="171">
        <f>'16(1)'!I13</f>
        <v>-0.838772261072279</v>
      </c>
      <c r="C191" s="166" t="s">
        <v>73</v>
      </c>
    </row>
    <row r="192" spans="1:3" ht="15">
      <c r="A192" s="121" t="s">
        <v>670</v>
      </c>
      <c r="B192" s="171">
        <f>'70'!I12</f>
        <v>0.28868200250303744</v>
      </c>
      <c r="C192" s="164">
        <v>70</v>
      </c>
    </row>
    <row r="193" spans="1:3" ht="15">
      <c r="A193" s="189" t="s">
        <v>739</v>
      </c>
      <c r="B193" s="171">
        <f>'80'!I13</f>
        <v>3.4840596190302904</v>
      </c>
      <c r="C193" s="164">
        <v>80</v>
      </c>
    </row>
    <row r="194" spans="1:3" ht="15">
      <c r="A194" s="187" t="s">
        <v>74</v>
      </c>
      <c r="B194" s="171">
        <f>'14'!I19+'124'!I6+'136'!I6</f>
        <v>10.7268607084319</v>
      </c>
      <c r="C194" s="164" t="s">
        <v>1165</v>
      </c>
    </row>
    <row r="195" spans="1:3" ht="15">
      <c r="A195" s="187" t="s">
        <v>601</v>
      </c>
      <c r="B195" s="171">
        <f>'62'!I16+'78'!I9+'95'!I12</f>
        <v>85.56637370524845</v>
      </c>
      <c r="C195" s="164" t="s">
        <v>854</v>
      </c>
    </row>
    <row r="196" spans="1:3" ht="15">
      <c r="A196" s="189" t="s">
        <v>75</v>
      </c>
      <c r="B196" s="171">
        <f>'10'!I11+'31'!G10+'125'!I5+'126'!I5+'140'!I8</f>
        <v>-7.63137516015837</v>
      </c>
      <c r="C196" s="164" t="s">
        <v>1203</v>
      </c>
    </row>
    <row r="197" spans="1:3" ht="30">
      <c r="A197" s="187" t="s">
        <v>884</v>
      </c>
      <c r="B197" s="171">
        <f>'101'!I5+'106'!I12+'109'!I7+'112'!I4+'116'!I5+'132'!I7+'133'!I6+'136'!I13</f>
        <v>45.758017327777</v>
      </c>
      <c r="C197" s="164" t="s">
        <v>1166</v>
      </c>
    </row>
    <row r="198" spans="1:3" ht="15">
      <c r="A198" s="187" t="s">
        <v>76</v>
      </c>
      <c r="B198" s="171">
        <f>'13'!I15+'20'!I12+'22'!G12</f>
        <v>2.8479483632311258</v>
      </c>
      <c r="C198" s="164" t="s">
        <v>77</v>
      </c>
    </row>
    <row r="199" spans="1:3" ht="15">
      <c r="A199" s="121" t="s">
        <v>494</v>
      </c>
      <c r="B199" s="171">
        <f>'50'!H11+'51'!H10+'53'!H10+'71'!I5</f>
        <v>0.14013661978242453</v>
      </c>
      <c r="C199" s="164" t="s">
        <v>677</v>
      </c>
    </row>
    <row r="200" spans="1:3" ht="15">
      <c r="A200" s="121" t="s">
        <v>1073</v>
      </c>
      <c r="B200" s="171">
        <f>'126'!I6</f>
        <v>-0.4390763029637128</v>
      </c>
      <c r="C200" s="164">
        <v>126</v>
      </c>
    </row>
    <row r="201" spans="1:3" ht="15">
      <c r="A201" s="201" t="s">
        <v>78</v>
      </c>
      <c r="B201" s="171">
        <f>'18'!I14</f>
        <v>-0.4312802534318507</v>
      </c>
      <c r="C201" s="164">
        <v>18</v>
      </c>
    </row>
    <row r="202" spans="1:3" ht="15">
      <c r="A202" s="200" t="s">
        <v>648</v>
      </c>
      <c r="B202" s="175">
        <f>'67'!I13+'73'!I5</f>
        <v>0.32078178079495956</v>
      </c>
      <c r="C202" s="164" t="s">
        <v>700</v>
      </c>
    </row>
    <row r="203" spans="1:3" ht="15">
      <c r="A203" s="186" t="s">
        <v>1222</v>
      </c>
      <c r="B203" s="175">
        <f>'143'!I15+'144'!I4</f>
        <v>-0.039935607998017986</v>
      </c>
      <c r="C203" s="164" t="s">
        <v>1240</v>
      </c>
    </row>
    <row r="204" spans="1:3" ht="15">
      <c r="A204" s="200" t="s">
        <v>489</v>
      </c>
      <c r="B204" s="175">
        <f>'50'!H6</f>
        <v>-0.24607687331229045</v>
      </c>
      <c r="C204" s="164">
        <v>50</v>
      </c>
    </row>
    <row r="205" spans="1:3" ht="15">
      <c r="A205" s="193" t="s">
        <v>79</v>
      </c>
      <c r="B205" s="171">
        <f>'31'!G17+'51'!H8+'70'!I6</f>
        <v>1.828244467162449</v>
      </c>
      <c r="C205" s="164" t="s">
        <v>673</v>
      </c>
    </row>
    <row r="206" spans="1:3" ht="15">
      <c r="A206" s="193" t="s">
        <v>80</v>
      </c>
      <c r="B206" s="171">
        <f>'21'!G13</f>
        <v>0.3739248004119986</v>
      </c>
      <c r="C206" s="164">
        <v>21</v>
      </c>
    </row>
    <row r="207" spans="1:3" ht="15">
      <c r="A207" s="193" t="s">
        <v>571</v>
      </c>
      <c r="B207" s="171">
        <f>'59'!I15+'60'!I18</f>
        <v>0.3603045019796127</v>
      </c>
      <c r="C207" s="164" t="s">
        <v>583</v>
      </c>
    </row>
    <row r="208" spans="1:3" ht="15">
      <c r="A208" s="193" t="s">
        <v>549</v>
      </c>
      <c r="B208" s="171">
        <f>'57'!I6+'60'!I20+'87'!I10</f>
        <v>6.216436883630649</v>
      </c>
      <c r="C208" s="164" t="s">
        <v>794</v>
      </c>
    </row>
    <row r="209" spans="1:3" ht="15">
      <c r="A209" s="193" t="s">
        <v>760</v>
      </c>
      <c r="B209" s="171">
        <f>'82'!I5</f>
        <v>7.5758585080147895</v>
      </c>
      <c r="C209" s="164">
        <v>82</v>
      </c>
    </row>
    <row r="210" spans="1:3" ht="15">
      <c r="A210" s="193" t="s">
        <v>81</v>
      </c>
      <c r="B210" s="171">
        <f>'10'!I10</f>
        <v>1.4810559172731246</v>
      </c>
      <c r="C210" s="164">
        <v>10</v>
      </c>
    </row>
    <row r="211" spans="1:3" ht="15">
      <c r="A211" s="193" t="s">
        <v>427</v>
      </c>
      <c r="B211" s="171">
        <f>'43'!G13</f>
        <v>0.646448962712725</v>
      </c>
      <c r="C211" s="164">
        <v>43</v>
      </c>
    </row>
    <row r="212" spans="1:3" ht="15">
      <c r="A212" s="202" t="s">
        <v>82</v>
      </c>
      <c r="B212" s="171">
        <f>7!I8+'10'!I8+'15'!I6+'19'!I16</f>
        <v>0.15245603827096943</v>
      </c>
      <c r="C212" s="164" t="s">
        <v>83</v>
      </c>
    </row>
    <row r="213" spans="1:3" ht="15">
      <c r="A213" s="188" t="s">
        <v>663</v>
      </c>
      <c r="B213" s="171">
        <f>'69'!I8+'105'!I4+'125'!I18+'129'!I13+'134'!I12</f>
        <v>79.73376758361508</v>
      </c>
      <c r="C213" s="164" t="s">
        <v>1147</v>
      </c>
    </row>
    <row r="214" spans="1:3" ht="15">
      <c r="A214" s="187" t="s">
        <v>84</v>
      </c>
      <c r="B214" s="171">
        <f>'14'!I10+'16(1)'!I6+'17'!I7+'23'!G6</f>
        <v>1.2452742754297788</v>
      </c>
      <c r="C214" s="164" t="s">
        <v>85</v>
      </c>
    </row>
    <row r="215" spans="1:3" ht="15">
      <c r="A215" s="187" t="s">
        <v>521</v>
      </c>
      <c r="B215" s="171">
        <f>'53'!H8</f>
        <v>-0.4393068002801783</v>
      </c>
      <c r="C215" s="164">
        <v>53</v>
      </c>
    </row>
    <row r="216" spans="1:3" ht="15">
      <c r="A216" s="187" t="s">
        <v>86</v>
      </c>
      <c r="B216" s="171">
        <f>'24'!G11+'61'!I6</f>
        <v>47.80501750630725</v>
      </c>
      <c r="C216" s="166" t="s">
        <v>593</v>
      </c>
    </row>
    <row r="217" spans="1:3" ht="15">
      <c r="A217" s="187" t="s">
        <v>666</v>
      </c>
      <c r="B217" s="171">
        <f>'70'!I4</f>
        <v>0.03548966207745252</v>
      </c>
      <c r="C217" s="166">
        <v>70</v>
      </c>
    </row>
    <row r="218" spans="1:3" ht="15">
      <c r="A218" s="188" t="s">
        <v>87</v>
      </c>
      <c r="B218" s="171">
        <f>'16(1)'!I4+'29(2)'!G12+'144'!I10</f>
        <v>0.17032478770164516</v>
      </c>
      <c r="C218" s="166" t="s">
        <v>1239</v>
      </c>
    </row>
    <row r="219" spans="1:3" ht="15">
      <c r="A219" s="187" t="s">
        <v>446</v>
      </c>
      <c r="B219" s="171">
        <f>'45'!G5</f>
        <v>0.24381455290460963</v>
      </c>
      <c r="C219" s="166">
        <v>45</v>
      </c>
    </row>
    <row r="220" spans="1:3" ht="15">
      <c r="A220" s="188" t="s">
        <v>1089</v>
      </c>
      <c r="B220" s="171">
        <f>'128'!I9+'145'!I5</f>
        <v>10.666881037020488</v>
      </c>
      <c r="C220" s="164" t="s">
        <v>1250</v>
      </c>
    </row>
    <row r="221" spans="1:3" ht="15">
      <c r="A221" s="188" t="s">
        <v>1248</v>
      </c>
      <c r="B221" s="171">
        <f>'145'!I13</f>
        <v>-10.30907444316881</v>
      </c>
      <c r="C221" s="164">
        <v>145</v>
      </c>
    </row>
    <row r="222" spans="1:3" ht="15">
      <c r="A222" s="188" t="s">
        <v>729</v>
      </c>
      <c r="B222" s="171">
        <f>'78'!I13+'80'!I7</f>
        <v>0.6728613535310046</v>
      </c>
      <c r="C222" s="166" t="s">
        <v>742</v>
      </c>
    </row>
    <row r="223" spans="1:3" ht="15">
      <c r="A223" s="188" t="s">
        <v>840</v>
      </c>
      <c r="B223" s="171">
        <f>'93'!I4+'104'!I11</f>
        <v>5.500494982125872</v>
      </c>
      <c r="C223" s="166" t="s">
        <v>904</v>
      </c>
    </row>
    <row r="224" spans="1:3" ht="15">
      <c r="A224" s="188" t="s">
        <v>784</v>
      </c>
      <c r="B224" s="171">
        <f>'86'!I11</f>
        <v>23.143166666666616</v>
      </c>
      <c r="C224" s="166">
        <v>86</v>
      </c>
    </row>
    <row r="225" spans="1:3" ht="15">
      <c r="A225" s="188" t="s">
        <v>1032</v>
      </c>
      <c r="B225" s="171">
        <f>'122'!I6</f>
        <v>-3.981864438202365</v>
      </c>
      <c r="C225" s="164">
        <v>122</v>
      </c>
    </row>
    <row r="226" spans="1:3" ht="15">
      <c r="A226" s="191" t="s">
        <v>996</v>
      </c>
      <c r="B226" s="171">
        <f>'117'!I14+'127'!I7</f>
        <v>0.37296174701123164</v>
      </c>
      <c r="C226" s="164" t="s">
        <v>1083</v>
      </c>
    </row>
    <row r="227" spans="1:3" ht="15">
      <c r="A227" s="188" t="s">
        <v>1139</v>
      </c>
      <c r="B227" s="171">
        <f>'134'!I6+'136'!I18+'137'!I14+'138'!I11</f>
        <v>-18.638371469138463</v>
      </c>
      <c r="C227" s="164" t="s">
        <v>1184</v>
      </c>
    </row>
    <row r="228" spans="1:3" ht="15">
      <c r="A228" s="121" t="s">
        <v>88</v>
      </c>
      <c r="B228" s="171">
        <f>2!I10</f>
        <v>-0.3856628318582125</v>
      </c>
      <c r="C228" s="164">
        <v>2</v>
      </c>
    </row>
    <row r="229" spans="1:3" ht="15">
      <c r="A229" s="187" t="s">
        <v>417</v>
      </c>
      <c r="B229" s="171">
        <f>'41'!G13</f>
        <v>-0.41171375443309444</v>
      </c>
      <c r="C229" s="164">
        <v>41</v>
      </c>
    </row>
    <row r="230" spans="1:3" ht="15">
      <c r="A230" s="121" t="s">
        <v>89</v>
      </c>
      <c r="B230" s="171">
        <f>'26'!G10+'27'!G13+'28'!G10+'29(1)'!G12+'31'!G11</f>
        <v>5.168956044584547</v>
      </c>
      <c r="C230" s="164" t="s">
        <v>90</v>
      </c>
    </row>
    <row r="231" spans="1:3" ht="15">
      <c r="A231" s="188" t="s">
        <v>1003</v>
      </c>
      <c r="B231" s="171">
        <f>'118'!I8+'134'!I14</f>
        <v>0.23157067483157334</v>
      </c>
      <c r="C231" s="164" t="s">
        <v>1146</v>
      </c>
    </row>
    <row r="232" spans="1:3" ht="15">
      <c r="A232" s="190" t="s">
        <v>987</v>
      </c>
      <c r="B232" s="171">
        <f>'117'!I8+'119'!I12</f>
        <v>19.66197328791293</v>
      </c>
      <c r="C232" s="164" t="s">
        <v>1019</v>
      </c>
    </row>
    <row r="233" spans="1:3" ht="15">
      <c r="A233" s="187" t="s">
        <v>91</v>
      </c>
      <c r="B233" s="171">
        <f>'33'!G6+'34'!G4+'37'!G4+'40'!G6+'47'!G12+'61'!I12+'63'!I6</f>
        <v>0.4658477146278983</v>
      </c>
      <c r="C233" s="164" t="s">
        <v>610</v>
      </c>
    </row>
    <row r="234" spans="1:3" ht="15">
      <c r="A234" s="188" t="s">
        <v>525</v>
      </c>
      <c r="B234" s="171">
        <f>'54'!I6+'69'!I12+'71'!I4+'132'!I12</f>
        <v>31.99520745157986</v>
      </c>
      <c r="C234" s="164" t="s">
        <v>1128</v>
      </c>
    </row>
    <row r="235" spans="1:3" ht="15">
      <c r="A235" s="191" t="s">
        <v>1061</v>
      </c>
      <c r="B235" s="171">
        <f>'125'!I9</f>
        <v>0.2112070765831504</v>
      </c>
      <c r="C235" s="164">
        <v>125</v>
      </c>
    </row>
    <row r="236" spans="1:3" ht="15">
      <c r="A236" s="191" t="s">
        <v>92</v>
      </c>
      <c r="B236" s="171">
        <f>'33'!G15+'34'!G9</f>
        <v>0.02674281241212384</v>
      </c>
      <c r="C236" s="164" t="s">
        <v>93</v>
      </c>
    </row>
    <row r="237" spans="1:3" ht="15">
      <c r="A237" s="182" t="s">
        <v>1256</v>
      </c>
      <c r="B237" s="171">
        <f>'146'!I7</f>
        <v>-489.109738393853</v>
      </c>
      <c r="C237" s="164">
        <v>146</v>
      </c>
    </row>
    <row r="238" spans="1:3" ht="15">
      <c r="A238" s="191" t="s">
        <v>782</v>
      </c>
      <c r="B238" s="171">
        <f>'86'!I6+'87'!I12+'123'!I7+'126'!I8+'136'!I5</f>
        <v>-4.852383321328659</v>
      </c>
      <c r="C238" s="164" t="s">
        <v>1167</v>
      </c>
    </row>
    <row r="239" spans="1:3" ht="15">
      <c r="A239" s="191" t="s">
        <v>802</v>
      </c>
      <c r="B239" s="171">
        <f>'89'!I13</f>
        <v>0.41972364088383074</v>
      </c>
      <c r="C239" s="164">
        <v>89</v>
      </c>
    </row>
    <row r="240" spans="1:3" ht="15">
      <c r="A240" s="191" t="s">
        <v>94</v>
      </c>
      <c r="B240" s="171">
        <f>'18'!I13+'19'!I9+'103'!I10+'105'!I10+'111'!I4</f>
        <v>4.599822891349049</v>
      </c>
      <c r="C240" s="164" t="s">
        <v>944</v>
      </c>
    </row>
    <row r="241" spans="1:3" ht="45">
      <c r="A241" s="188" t="s">
        <v>95</v>
      </c>
      <c r="B241" s="171">
        <f>'12'!I13+'16(2)'!I6+'18'!I11+'19'!I17+'28'!G9+'29(1)'!G7+'34'!G12+'38'!G6+'39'!G10+'40'!G9+'41'!G11+'45'!G8+'52'!H4+'57'!I5+'78'!I8+'85'!I4+'102'!I12+'116'!I11+'124'!I7+'136'!I17+'140'!I9</f>
        <v>19.247765021056637</v>
      </c>
      <c r="C241" s="164" t="s">
        <v>1202</v>
      </c>
    </row>
    <row r="242" spans="1:3" ht="15">
      <c r="A242" s="191" t="s">
        <v>96</v>
      </c>
      <c r="B242" s="171">
        <f>8!I6+'19'!I12+'20'!I4+'40'!G16+'60'!I6+'127'!I11+'130'!I10</f>
        <v>0.14819500707744737</v>
      </c>
      <c r="C242" s="164" t="s">
        <v>1111</v>
      </c>
    </row>
    <row r="243" spans="1:3" ht="15">
      <c r="A243" s="188" t="s">
        <v>1163</v>
      </c>
      <c r="B243" s="171">
        <f>'136'!I14+'139'!I17+'140'!I10+'143'!I8</f>
        <v>0.4808763573031456</v>
      </c>
      <c r="C243" s="164" t="s">
        <v>1226</v>
      </c>
    </row>
    <row r="244" spans="1:3" ht="15">
      <c r="A244" s="121" t="s">
        <v>990</v>
      </c>
      <c r="B244" s="171">
        <f>'121'!I5</f>
        <v>0.5275974523228797</v>
      </c>
      <c r="C244" s="164">
        <v>121</v>
      </c>
    </row>
    <row r="245" spans="1:3" ht="15">
      <c r="A245" s="189" t="s">
        <v>492</v>
      </c>
      <c r="B245" s="171">
        <f>'50'!H9+'141'!I11</f>
        <v>0.09203205410472037</v>
      </c>
      <c r="C245" s="164" t="s">
        <v>1212</v>
      </c>
    </row>
    <row r="246" spans="1:3" ht="15">
      <c r="A246" s="210" t="s">
        <v>580</v>
      </c>
      <c r="B246" s="171">
        <f>'60'!I21+'94'!I7+'97'!I5+'114'!I14+'119'!I17+'131'!I16+'146'!I8</f>
        <v>-748.2885308264172</v>
      </c>
      <c r="C246" s="164" t="s">
        <v>1265</v>
      </c>
    </row>
    <row r="247" spans="1:3" ht="30">
      <c r="A247" s="200" t="s">
        <v>97</v>
      </c>
      <c r="B247" s="176">
        <f>'25'!G18+'27'!G12+'29(2)'!G18+'31'!G14+'33'!G4+'36'!G12+'39'!G5+'44'!G14+'48'!G9+'60'!I10</f>
        <v>-0.050709700096888355</v>
      </c>
      <c r="C247" s="168" t="s">
        <v>582</v>
      </c>
    </row>
    <row r="248" spans="1:3" ht="15">
      <c r="A248" s="186" t="s">
        <v>1141</v>
      </c>
      <c r="B248" s="170">
        <f>'134'!I10+'142'!I4</f>
        <v>-21.615359756349108</v>
      </c>
      <c r="C248" s="163" t="s">
        <v>1219</v>
      </c>
    </row>
    <row r="249" spans="1:3" ht="15">
      <c r="A249" s="200" t="s">
        <v>738</v>
      </c>
      <c r="B249" s="170">
        <f>'80'!I8</f>
        <v>-2.3357553809696583</v>
      </c>
      <c r="C249" s="163">
        <v>80</v>
      </c>
    </row>
    <row r="250" spans="1:3" ht="15">
      <c r="A250" s="200" t="s">
        <v>493</v>
      </c>
      <c r="B250" s="170">
        <f>'50'!H10+'65'!I5</f>
        <v>-0.1057691580942901</v>
      </c>
      <c r="C250" s="163" t="s">
        <v>626</v>
      </c>
    </row>
    <row r="251" spans="1:3" ht="15">
      <c r="A251" s="200" t="s">
        <v>586</v>
      </c>
      <c r="B251" s="170">
        <f>'61'!I9+'63'!I16+'64'!I5</f>
        <v>0.016349170954981673</v>
      </c>
      <c r="C251" s="163" t="s">
        <v>620</v>
      </c>
    </row>
    <row r="252" spans="1:3" ht="15">
      <c r="A252" s="200" t="s">
        <v>537</v>
      </c>
      <c r="B252" s="170">
        <f>'55'!I6</f>
        <v>0.3086153169469412</v>
      </c>
      <c r="C252" s="163">
        <v>55</v>
      </c>
    </row>
    <row r="253" spans="1:3" ht="15">
      <c r="A253" s="200" t="s">
        <v>98</v>
      </c>
      <c r="B253" s="170">
        <f>'37'!G10</f>
        <v>0.07171679028988365</v>
      </c>
      <c r="C253" s="163">
        <v>37</v>
      </c>
    </row>
    <row r="254" spans="1:3" ht="15">
      <c r="A254" s="200" t="s">
        <v>475</v>
      </c>
      <c r="B254" s="170">
        <f>'48'!G8</f>
        <v>-0.010499617243226567</v>
      </c>
      <c r="C254" s="163">
        <v>48</v>
      </c>
    </row>
    <row r="255" spans="1:3" ht="15">
      <c r="A255" s="200" t="s">
        <v>99</v>
      </c>
      <c r="B255" s="170">
        <f>2!I4+7!I9+'20'!I7+'36'!G8</f>
        <v>6.691978610674255</v>
      </c>
      <c r="C255" s="163" t="s">
        <v>100</v>
      </c>
    </row>
    <row r="256" spans="1:3" ht="15">
      <c r="A256" s="212" t="s">
        <v>598</v>
      </c>
      <c r="B256" s="170">
        <f>'62'!I10+'138'!I13</f>
        <v>3.782009133566362</v>
      </c>
      <c r="C256" s="163" t="s">
        <v>1185</v>
      </c>
    </row>
    <row r="257" spans="1:3" ht="15">
      <c r="A257" s="203" t="s">
        <v>101</v>
      </c>
      <c r="B257" s="170">
        <f>'35'!G8</f>
        <v>-0.3058886150813578</v>
      </c>
      <c r="C257" s="163">
        <v>34</v>
      </c>
    </row>
    <row r="258" spans="1:3" ht="15">
      <c r="A258" s="121" t="s">
        <v>496</v>
      </c>
      <c r="B258" s="177">
        <f>'50'!H14+'107'!I8</f>
        <v>-0.013923862895580896</v>
      </c>
      <c r="C258" s="163" t="s">
        <v>928</v>
      </c>
    </row>
    <row r="259" spans="1:3" ht="30">
      <c r="A259" s="200" t="s">
        <v>512</v>
      </c>
      <c r="B259" s="170">
        <f>'52'!H10+'53'!H7+'54'!I17+'60'!I16+'69'!I9+'85'!I9+'89'!I14+'110'!I10+'121'!I11+'136'!I15</f>
        <v>-33.472070804706846</v>
      </c>
      <c r="C259" s="163" t="s">
        <v>1168</v>
      </c>
    </row>
    <row r="260" spans="1:3" ht="15">
      <c r="A260" s="200" t="s">
        <v>652</v>
      </c>
      <c r="B260" s="170">
        <f>'68'!I6+'69'!I4</f>
        <v>4.394107887508085</v>
      </c>
      <c r="C260" s="163" t="s">
        <v>662</v>
      </c>
    </row>
    <row r="261" spans="1:3" ht="30">
      <c r="A261" s="209" t="s">
        <v>102</v>
      </c>
      <c r="B261" s="170">
        <f>'21'!G6+'22'!G8+'25'!G6+'63'!I14+'67'!I11+'77'!I10+'90'!I5+'102'!I10+'104'!I5+'117'!I17+'122'!I5+'144'!I5</f>
        <v>-10.57172868366439</v>
      </c>
      <c r="C261" s="163" t="s">
        <v>1238</v>
      </c>
    </row>
    <row r="262" spans="1:3" ht="15">
      <c r="A262" s="211" t="s">
        <v>751</v>
      </c>
      <c r="B262" s="170">
        <f>'81'!I10</f>
        <v>6.081244136947191</v>
      </c>
      <c r="C262" s="163">
        <v>81</v>
      </c>
    </row>
    <row r="263" spans="1:3" ht="15">
      <c r="A263" s="204" t="s">
        <v>1010</v>
      </c>
      <c r="B263" s="170">
        <f>'29(2)'!G7+'33'!G8+'34'!G6+'44'!G4+'119'!I6</f>
        <v>2.4604108231776536</v>
      </c>
      <c r="C263" s="163" t="s">
        <v>1020</v>
      </c>
    </row>
    <row r="264" spans="1:3" ht="15">
      <c r="A264" s="200" t="s">
        <v>104</v>
      </c>
      <c r="B264" s="170">
        <f>'31'!G13</f>
        <v>5.19137691763035</v>
      </c>
      <c r="C264" s="163">
        <v>31</v>
      </c>
    </row>
    <row r="265" spans="1:3" ht="15">
      <c r="A265" s="209" t="s">
        <v>1096</v>
      </c>
      <c r="B265" s="170">
        <f>'129'!I10</f>
        <v>-0.36824398249461865</v>
      </c>
      <c r="C265" s="163">
        <v>129</v>
      </c>
    </row>
    <row r="266" spans="1:3" ht="15">
      <c r="A266" s="200" t="s">
        <v>105</v>
      </c>
      <c r="B266" s="170">
        <f>'16(2)'!I12+'17'!I6</f>
        <v>-0.311962541435463</v>
      </c>
      <c r="C266" s="163" t="s">
        <v>106</v>
      </c>
    </row>
    <row r="267" spans="1:3" ht="15">
      <c r="A267" s="200" t="s">
        <v>107</v>
      </c>
      <c r="B267" s="170">
        <f>'25'!G7</f>
        <v>2.1435862323229458</v>
      </c>
      <c r="C267" s="163">
        <v>25</v>
      </c>
    </row>
    <row r="268" spans="1:3" ht="15">
      <c r="A268" s="200" t="s">
        <v>508</v>
      </c>
      <c r="B268" s="170">
        <f>'52'!H5+'54'!I8+'116'!I8</f>
        <v>-0.34188998070798604</v>
      </c>
      <c r="C268" s="163" t="s">
        <v>983</v>
      </c>
    </row>
    <row r="269" spans="1:3" ht="15">
      <c r="A269" s="204" t="s">
        <v>980</v>
      </c>
      <c r="B269" s="170">
        <f>'116'!I15+'117'!I5</f>
        <v>-6.040206904057584</v>
      </c>
      <c r="C269" s="163" t="s">
        <v>999</v>
      </c>
    </row>
    <row r="270" spans="1:3" ht="15">
      <c r="A270" s="200" t="s">
        <v>683</v>
      </c>
      <c r="B270" s="170">
        <f>'72'!I6</f>
        <v>8.000224019370307</v>
      </c>
      <c r="C270" s="163">
        <v>72</v>
      </c>
    </row>
    <row r="271" spans="1:3" ht="15">
      <c r="A271" s="200" t="s">
        <v>633</v>
      </c>
      <c r="B271" s="170">
        <f>'66'!I13</f>
        <v>-0.2575584112149727</v>
      </c>
      <c r="C271" s="163">
        <v>66</v>
      </c>
    </row>
    <row r="272" spans="1:3" ht="15">
      <c r="A272" s="186" t="s">
        <v>761</v>
      </c>
      <c r="B272" s="170">
        <f>'82'!I9+'90'!I6+'92'!I4+'108'!I6+'138'!I6</f>
        <v>-13.207506795097515</v>
      </c>
      <c r="C272" s="163" t="s">
        <v>1186</v>
      </c>
    </row>
    <row r="273" spans="1:3" ht="15">
      <c r="A273" s="183" t="s">
        <v>1066</v>
      </c>
      <c r="B273" s="170">
        <f>'125'!I15+'126'!I12+'143'!I11+'146'!I14</f>
        <v>-2404.0280420324652</v>
      </c>
      <c r="C273" s="163" t="s">
        <v>1264</v>
      </c>
    </row>
    <row r="274" spans="1:3" ht="15">
      <c r="A274" s="186" t="s">
        <v>796</v>
      </c>
      <c r="B274" s="170">
        <f>'88'!I6</f>
        <v>0.18762378640781208</v>
      </c>
      <c r="C274" s="163">
        <v>88</v>
      </c>
    </row>
    <row r="275" spans="1:3" ht="15">
      <c r="A275" s="186" t="s">
        <v>1076</v>
      </c>
      <c r="B275" s="170">
        <f>'126'!I15+'128'!I10</f>
        <v>0.4437897687341774</v>
      </c>
      <c r="C275" s="163" t="s">
        <v>1092</v>
      </c>
    </row>
    <row r="276" spans="1:3" ht="15">
      <c r="A276" s="200" t="s">
        <v>108</v>
      </c>
      <c r="B276" s="170">
        <f>'24'!G10</f>
        <v>0.16717291115014632</v>
      </c>
      <c r="C276" s="163">
        <v>24</v>
      </c>
    </row>
    <row r="277" spans="1:3" ht="15">
      <c r="A277" s="200" t="s">
        <v>704</v>
      </c>
      <c r="B277" s="170">
        <f>'74'!I4</f>
        <v>0.46479849785373517</v>
      </c>
      <c r="C277" s="163">
        <v>74</v>
      </c>
    </row>
    <row r="278" spans="1:3" ht="15">
      <c r="A278" s="200" t="s">
        <v>109</v>
      </c>
      <c r="B278" s="170">
        <f>'16(1)'!I9+'19'!I19+'41'!G14+'42'!G4+'43'!G6+'75'!I6</f>
        <v>-0.025754919339533444</v>
      </c>
      <c r="C278" s="163" t="s">
        <v>717</v>
      </c>
    </row>
    <row r="279" spans="1:3" ht="15">
      <c r="A279" s="200" t="s">
        <v>110</v>
      </c>
      <c r="B279" s="170">
        <f>'28'!G14</f>
        <v>6.849864620938206</v>
      </c>
      <c r="C279" s="163">
        <v>28</v>
      </c>
    </row>
    <row r="280" spans="1:3" ht="15">
      <c r="A280" s="200" t="s">
        <v>110</v>
      </c>
      <c r="B280" s="170">
        <f>'36'!G5</f>
        <v>8.217451777786096</v>
      </c>
      <c r="C280" s="163">
        <v>36</v>
      </c>
    </row>
    <row r="281" spans="1:3" ht="15">
      <c r="A281" s="200" t="s">
        <v>448</v>
      </c>
      <c r="B281" s="170">
        <f>'45'!G12</f>
        <v>-0.016825986385356373</v>
      </c>
      <c r="C281" s="163">
        <v>45</v>
      </c>
    </row>
    <row r="282" spans="1:3" ht="15">
      <c r="A282" s="186" t="s">
        <v>318</v>
      </c>
      <c r="B282" s="170">
        <f>'11'!I9+'12'!I9+'25'!G17+'47'!G14+'138'!I4</f>
        <v>-0.46016868522576715</v>
      </c>
      <c r="C282" s="163" t="s">
        <v>1187</v>
      </c>
    </row>
    <row r="283" spans="1:3" ht="15">
      <c r="A283" s="200" t="s">
        <v>515</v>
      </c>
      <c r="B283" s="170">
        <f>'52'!H15+'93'!I7</f>
        <v>-0.42602167242421274</v>
      </c>
      <c r="C283" s="163" t="s">
        <v>842</v>
      </c>
    </row>
    <row r="284" spans="1:3" ht="15">
      <c r="A284" s="200" t="s">
        <v>430</v>
      </c>
      <c r="B284" s="170">
        <f>'43'!G4+'55'!I14+'71'!I11</f>
        <v>-3.9182410674770836</v>
      </c>
      <c r="C284" s="163" t="s">
        <v>679</v>
      </c>
    </row>
    <row r="285" spans="1:3" ht="15">
      <c r="A285" s="200" t="s">
        <v>624</v>
      </c>
      <c r="B285" s="170">
        <f>'65'!I12</f>
        <v>10.04398428571426</v>
      </c>
      <c r="C285" s="163">
        <v>65</v>
      </c>
    </row>
    <row r="286" spans="1:3" ht="15">
      <c r="A286" s="200" t="s">
        <v>721</v>
      </c>
      <c r="B286" s="170">
        <f>'76'!I11</f>
        <v>-0.48678629032247045</v>
      </c>
      <c r="C286" s="163">
        <v>76</v>
      </c>
    </row>
    <row r="287" spans="1:3" ht="15">
      <c r="A287" s="200" t="s">
        <v>112</v>
      </c>
      <c r="B287" s="170">
        <f>'14'!I15+'43'!G7</f>
        <v>0.3864277155292939</v>
      </c>
      <c r="C287" s="163" t="s">
        <v>438</v>
      </c>
    </row>
    <row r="288" spans="1:3" ht="15">
      <c r="A288" s="200" t="s">
        <v>113</v>
      </c>
      <c r="B288" s="170">
        <f>'30'!G9</f>
        <v>-12.55616773585598</v>
      </c>
      <c r="C288" s="163">
        <v>30</v>
      </c>
    </row>
    <row r="289" spans="1:3" ht="15">
      <c r="A289" s="204" t="s">
        <v>597</v>
      </c>
      <c r="B289" s="170">
        <f>'62'!I8+'72'!I14+'125'!I7</f>
        <v>6.108872563897876</v>
      </c>
      <c r="C289" s="163" t="s">
        <v>1069</v>
      </c>
    </row>
    <row r="290" spans="1:3" ht="15">
      <c r="A290" s="200" t="s">
        <v>871</v>
      </c>
      <c r="B290" s="170">
        <f>'98'!I5</f>
        <v>10.21808723899585</v>
      </c>
      <c r="C290" s="163">
        <v>98</v>
      </c>
    </row>
    <row r="291" spans="1:3" ht="15">
      <c r="A291" s="200" t="s">
        <v>799</v>
      </c>
      <c r="B291" s="170">
        <f>'88'!I11</f>
        <v>-8.458834951456197</v>
      </c>
      <c r="C291" s="163">
        <v>88</v>
      </c>
    </row>
    <row r="292" spans="1:3" ht="15">
      <c r="A292" s="200" t="s">
        <v>114</v>
      </c>
      <c r="B292" s="170">
        <f>'16(2)'!I7</f>
        <v>-0.7833620900073583</v>
      </c>
      <c r="C292" s="163" t="s">
        <v>31</v>
      </c>
    </row>
    <row r="293" spans="1:3" ht="15">
      <c r="A293" s="200" t="s">
        <v>910</v>
      </c>
      <c r="B293" s="170">
        <f>'105'!I12</f>
        <v>0.40989040603665217</v>
      </c>
      <c r="C293" s="163">
        <v>105</v>
      </c>
    </row>
    <row r="294" spans="1:3" ht="15">
      <c r="A294" s="200" t="s">
        <v>559</v>
      </c>
      <c r="B294" s="170">
        <f>'58'!I12+'67'!I4</f>
        <v>50.44407711365204</v>
      </c>
      <c r="C294" s="163" t="s">
        <v>649</v>
      </c>
    </row>
    <row r="295" spans="1:3" ht="15">
      <c r="A295" s="186" t="s">
        <v>936</v>
      </c>
      <c r="B295" s="170">
        <f>'109'!I6</f>
        <v>-0.1166521583654685</v>
      </c>
      <c r="C295" s="163">
        <v>109</v>
      </c>
    </row>
    <row r="296" spans="1:3" ht="15">
      <c r="A296" s="186" t="s">
        <v>1246</v>
      </c>
      <c r="B296" s="170">
        <f>'145'!I8</f>
        <v>29.302966521240023</v>
      </c>
      <c r="C296" s="163">
        <v>145</v>
      </c>
    </row>
    <row r="297" spans="1:3" ht="15">
      <c r="A297" s="200" t="s">
        <v>513</v>
      </c>
      <c r="B297" s="170">
        <f>'52'!H12</f>
        <v>-2.6224207863156153</v>
      </c>
      <c r="C297" s="163">
        <v>52</v>
      </c>
    </row>
    <row r="298" spans="1:3" ht="15">
      <c r="A298" s="186" t="s">
        <v>519</v>
      </c>
      <c r="B298" s="170">
        <f>'53'!H5+'56'!I6+'63'!I5+'99'!I11+'115'!I7</f>
        <v>0.2877617980705054</v>
      </c>
      <c r="C298" s="163" t="s">
        <v>976</v>
      </c>
    </row>
    <row r="299" spans="1:3" ht="15">
      <c r="A299" s="186" t="s">
        <v>979</v>
      </c>
      <c r="B299" s="170">
        <f>'116'!I12</f>
        <v>-26.302467378190386</v>
      </c>
      <c r="C299" s="163">
        <v>116</v>
      </c>
    </row>
    <row r="300" spans="1:3" ht="60">
      <c r="A300" s="186" t="s">
        <v>115</v>
      </c>
      <c r="B300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300" s="163" t="s">
        <v>1158</v>
      </c>
    </row>
    <row r="301" spans="1:3" ht="15">
      <c r="A301" s="204" t="s">
        <v>1042</v>
      </c>
      <c r="B301" s="170">
        <f>'123'!I4+'130'!I11</f>
        <v>-20.682773681182198</v>
      </c>
      <c r="C301" s="163" t="s">
        <v>1112</v>
      </c>
    </row>
    <row r="302" spans="1:3" ht="15">
      <c r="A302" s="200" t="s">
        <v>807</v>
      </c>
      <c r="B302" s="170">
        <f>'89'!I6</f>
        <v>-0.33964793370159896</v>
      </c>
      <c r="C302" s="163">
        <v>89</v>
      </c>
    </row>
    <row r="303" spans="1:3" ht="15">
      <c r="A303" s="200" t="s">
        <v>658</v>
      </c>
      <c r="B303" s="170">
        <f>'69'!I5+'105'!I11</f>
        <v>11.82408107438016</v>
      </c>
      <c r="C303" s="163" t="s">
        <v>912</v>
      </c>
    </row>
    <row r="304" spans="1:3" ht="15">
      <c r="A304" s="200" t="s">
        <v>116</v>
      </c>
      <c r="B304" s="170">
        <f>'14'!I16</f>
        <v>-1.4265045945662678</v>
      </c>
      <c r="C304" s="163">
        <v>14</v>
      </c>
    </row>
    <row r="305" spans="1:3" ht="15">
      <c r="A305" s="186" t="s">
        <v>939</v>
      </c>
      <c r="B305" s="170">
        <f>'110'!I5+'120'!I8+'131'!I10+'138'!I5</f>
        <v>-9.277707467472396</v>
      </c>
      <c r="C305" s="163" t="s">
        <v>1188</v>
      </c>
    </row>
    <row r="306" spans="1:3" ht="15">
      <c r="A306" s="200" t="s">
        <v>117</v>
      </c>
      <c r="B306" s="170">
        <f>5!I7</f>
        <v>-0.07084366259709896</v>
      </c>
      <c r="C306" s="163">
        <v>5</v>
      </c>
    </row>
    <row r="307" spans="1:3" ht="45">
      <c r="A307" s="205" t="s">
        <v>118</v>
      </c>
      <c r="B307" s="170">
        <f>9!I6+'11'!I6+'13'!I10+'16(1)'!I12+'17'!I17+'19'!I4+'20'!I13+'26'!G6+'29(2)'!G19+'32'!G11+'35'!G12+'38'!G9+'41'!G6+45+'59'!I5+'60'!I7+'68'!I10+'82'!I11+'101'!I4+'102'!I9+'103'!I11+'104'!I6</f>
        <v>0.28334756395520344</v>
      </c>
      <c r="C307" s="163" t="s">
        <v>905</v>
      </c>
    </row>
    <row r="308" spans="1:3" ht="15">
      <c r="A308" s="186" t="s">
        <v>942</v>
      </c>
      <c r="B308" s="170">
        <f>'111'!I5+'113'!I5+'118'!I5</f>
        <v>25.132024505309516</v>
      </c>
      <c r="C308" s="163" t="s">
        <v>1004</v>
      </c>
    </row>
    <row r="309" spans="1:3" ht="15">
      <c r="A309" s="204" t="s">
        <v>1016</v>
      </c>
      <c r="B309" s="170">
        <f>'119'!I19</f>
        <v>30.578743481228685</v>
      </c>
      <c r="C309" s="163">
        <v>119</v>
      </c>
    </row>
    <row r="310" spans="1:3" ht="15">
      <c r="A310" s="200" t="s">
        <v>577</v>
      </c>
      <c r="B310" s="170">
        <f>'60'!I9</f>
        <v>-0.2379629080542145</v>
      </c>
      <c r="C310" s="163">
        <v>60</v>
      </c>
    </row>
    <row r="311" spans="1:3" ht="15">
      <c r="A311" s="200" t="s">
        <v>119</v>
      </c>
      <c r="B311" s="170">
        <f>'24'!G14+'27'!G10+'46'!G11</f>
        <v>-0.18637757385499754</v>
      </c>
      <c r="C311" s="163" t="s">
        <v>457</v>
      </c>
    </row>
    <row r="312" spans="1:5" ht="15">
      <c r="A312" s="200" t="s">
        <v>120</v>
      </c>
      <c r="B312" s="170">
        <f>'20'!I8</f>
        <v>0.23752307692313934</v>
      </c>
      <c r="C312" s="163">
        <v>20</v>
      </c>
      <c r="D312" s="6"/>
      <c r="E312" s="6"/>
    </row>
    <row r="313" spans="1:5" ht="15">
      <c r="A313" s="200" t="s">
        <v>413</v>
      </c>
      <c r="B313" s="170">
        <f>'41'!G7+'103'!I6</f>
        <v>2.8633686086324133</v>
      </c>
      <c r="C313" s="163" t="s">
        <v>897</v>
      </c>
      <c r="D313" s="6"/>
      <c r="E313" s="6"/>
    </row>
    <row r="314" spans="1:4" ht="15">
      <c r="A314" s="200" t="s">
        <v>121</v>
      </c>
      <c r="B314" s="170">
        <f>'13'!I14+'14'!I5+'18'!I10+'24'!G6</f>
        <v>-5.211545452134828</v>
      </c>
      <c r="C314" s="163" t="s">
        <v>122</v>
      </c>
      <c r="D314" s="6"/>
    </row>
    <row r="315" spans="1:5" ht="15">
      <c r="A315" s="189" t="s">
        <v>965</v>
      </c>
      <c r="B315" s="170">
        <f>'114'!I12</f>
        <v>-0.22529232280339784</v>
      </c>
      <c r="C315" s="163">
        <v>114</v>
      </c>
      <c r="D315" s="6"/>
      <c r="E315" s="6"/>
    </row>
    <row r="316" spans="1:5" ht="15">
      <c r="A316" s="189" t="s">
        <v>731</v>
      </c>
      <c r="B316" s="170">
        <f>'78'!I12+'98'!I9+'123'!I5</f>
        <v>93.3498938847747</v>
      </c>
      <c r="C316" s="163" t="s">
        <v>1046</v>
      </c>
      <c r="D316" s="6"/>
      <c r="E316" s="6"/>
    </row>
    <row r="317" spans="1:4" ht="15">
      <c r="A317" s="189" t="s">
        <v>558</v>
      </c>
      <c r="B317" s="170">
        <f>'23'!G5+'58'!I11+'141'!I8</f>
        <v>29.921950543430285</v>
      </c>
      <c r="C317" s="163" t="s">
        <v>1211</v>
      </c>
      <c r="D317" s="6"/>
    </row>
    <row r="318" spans="1:4" ht="15">
      <c r="A318" s="189" t="s">
        <v>694</v>
      </c>
      <c r="B318" s="170">
        <f>'73'!I6+'121'!I10</f>
        <v>7.458762868281099</v>
      </c>
      <c r="C318" s="163" t="s">
        <v>1030</v>
      </c>
      <c r="D318" s="6"/>
    </row>
    <row r="319" spans="1:3" ht="15">
      <c r="A319" s="189" t="s">
        <v>1247</v>
      </c>
      <c r="B319" s="170">
        <f>'145'!I10</f>
        <v>29.943256027554753</v>
      </c>
      <c r="C319" s="163">
        <v>145</v>
      </c>
    </row>
    <row r="320" spans="1:4" ht="15">
      <c r="A320" s="189" t="s">
        <v>876</v>
      </c>
      <c r="B320" s="170">
        <f>'99'!I12</f>
        <v>-0.3323246359091172</v>
      </c>
      <c r="C320" s="163">
        <v>99</v>
      </c>
      <c r="D320" s="6"/>
    </row>
    <row r="321" spans="1:4" ht="15">
      <c r="A321" s="121" t="s">
        <v>540</v>
      </c>
      <c r="B321" s="170">
        <f>'55'!I11</f>
        <v>-0.230588512289728</v>
      </c>
      <c r="C321" s="163">
        <v>55</v>
      </c>
      <c r="D321" s="6"/>
    </row>
    <row r="322" spans="1:4" ht="15">
      <c r="A322" s="189" t="s">
        <v>560</v>
      </c>
      <c r="B322" s="170">
        <f>'58'!I13+'75'!I14+'129'!I14</f>
        <v>-60.98060975368912</v>
      </c>
      <c r="C322" s="163" t="s">
        <v>1101</v>
      </c>
      <c r="D322" s="6"/>
    </row>
    <row r="323" spans="1:4" ht="15">
      <c r="A323" s="121" t="s">
        <v>124</v>
      </c>
      <c r="B323" s="170">
        <f>'39'!G11+'43'!G5</f>
        <v>0.9503643286959687</v>
      </c>
      <c r="C323" s="163">
        <v>39.43</v>
      </c>
      <c r="D323" s="6"/>
    </row>
    <row r="324" spans="1:4" ht="15">
      <c r="A324" s="189" t="s">
        <v>852</v>
      </c>
      <c r="B324" s="170">
        <f>'95'!I9+'115'!I12+'129'!I11+'131'!I5+'143'!I4</f>
        <v>-4.366227750851692</v>
      </c>
      <c r="C324" s="163" t="s">
        <v>1225</v>
      </c>
      <c r="D324" s="6"/>
    </row>
    <row r="325" spans="1:5" ht="15">
      <c r="A325" s="206" t="s">
        <v>125</v>
      </c>
      <c r="B325" s="170">
        <f>'23'!G7+'27'!G6+'28'!G6+'44'!G9</f>
        <v>-0.03051164359342806</v>
      </c>
      <c r="C325" s="163" t="s">
        <v>443</v>
      </c>
      <c r="D325" s="6"/>
      <c r="E325" s="6"/>
    </row>
    <row r="326" spans="1:5" ht="30">
      <c r="A326" s="213" t="s">
        <v>126</v>
      </c>
      <c r="B326" s="170">
        <f>'29(2)'!G8+'31'!G18+'65'!I4+'66'!I5+'79'!I14+'89'!I8+'95'!I5+'118'!I7+'120'!I4+'135'!I10+'146'!I9</f>
        <v>-679.1437207720821</v>
      </c>
      <c r="C326" s="163" t="s">
        <v>1263</v>
      </c>
      <c r="D326" s="6"/>
      <c r="E326" s="6"/>
    </row>
    <row r="327" spans="1:5" ht="15">
      <c r="A327" s="206" t="s">
        <v>609</v>
      </c>
      <c r="B327" s="170">
        <f>'63'!I10</f>
        <v>0.21634472680398176</v>
      </c>
      <c r="C327" s="163">
        <v>63</v>
      </c>
      <c r="D327" s="6"/>
      <c r="E327" s="6"/>
    </row>
    <row r="328" spans="1:5" ht="90">
      <c r="A328" s="213" t="s">
        <v>127</v>
      </c>
      <c r="B328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</f>
        <v>-1265.2922909190947</v>
      </c>
      <c r="C328" s="163" t="s">
        <v>1262</v>
      </c>
      <c r="D328" s="6"/>
      <c r="E328" s="6"/>
    </row>
    <row r="329" spans="1:3" ht="15">
      <c r="A329" s="206" t="s">
        <v>128</v>
      </c>
      <c r="B329" s="170">
        <f>6!I5+'64'!I6</f>
        <v>18.270234626092588</v>
      </c>
      <c r="C329" s="163" t="s">
        <v>621</v>
      </c>
    </row>
    <row r="330" spans="1:3" ht="15">
      <c r="A330" s="206" t="s">
        <v>416</v>
      </c>
      <c r="B330" s="170">
        <f>'41'!G10+'60'!I22+'61'!I5+'79'!I8+'80'!I9+'86'!I4+'90'!I11+'115'!I10</f>
        <v>4.647024100840838</v>
      </c>
      <c r="C330" s="163" t="s">
        <v>818</v>
      </c>
    </row>
    <row r="331" spans="1:5" ht="15">
      <c r="A331" s="206" t="s">
        <v>887</v>
      </c>
      <c r="B331" s="170">
        <f>'101'!I9</f>
        <v>2.052687295597593</v>
      </c>
      <c r="C331" s="163">
        <v>101</v>
      </c>
      <c r="D331" s="6"/>
      <c r="E331" s="6"/>
    </row>
    <row r="332" spans="1:3" ht="15">
      <c r="A332" s="206" t="s">
        <v>129</v>
      </c>
      <c r="B332" s="170">
        <f>'16(2)'!I10+'20'!I15+'23'!G14</f>
        <v>62.39444596965927</v>
      </c>
      <c r="C332" s="163" t="s">
        <v>130</v>
      </c>
    </row>
    <row r="333" spans="1:3" ht="15">
      <c r="A333" s="206" t="s">
        <v>131</v>
      </c>
      <c r="B333" s="170">
        <f>'14'!I18+'16(2)'!I11</f>
        <v>-2.7323260106788894</v>
      </c>
      <c r="C333" s="163" t="s">
        <v>132</v>
      </c>
    </row>
    <row r="334" spans="1:3" ht="15">
      <c r="A334" s="197" t="s">
        <v>1108</v>
      </c>
      <c r="B334" s="170">
        <f>'130'!I12</f>
        <v>-0.0027543993953713652</v>
      </c>
      <c r="C334" s="163">
        <v>130</v>
      </c>
    </row>
    <row r="335" spans="1:3" ht="15">
      <c r="A335" s="198" t="s">
        <v>585</v>
      </c>
      <c r="B335" s="170">
        <f>'61'!I8+'125'!I10+'128'!I8+'132'!I6</f>
        <v>7.123143202018241</v>
      </c>
      <c r="C335" s="163" t="s">
        <v>1129</v>
      </c>
    </row>
    <row r="336" spans="1:3" ht="15">
      <c r="A336" s="186" t="s">
        <v>133</v>
      </c>
      <c r="B336" s="170">
        <f>'19'!I10+'26'!G11+'29(2)'!G14+'36'!G11+'118'!I9</f>
        <v>2.7326471754896033</v>
      </c>
      <c r="C336" s="163" t="s">
        <v>1005</v>
      </c>
    </row>
    <row r="337" spans="1:3" ht="15">
      <c r="A337" s="121" t="s">
        <v>955</v>
      </c>
      <c r="B337" s="170">
        <f>'113'!I11</f>
        <v>25.442031296625146</v>
      </c>
      <c r="C337" s="163">
        <v>113</v>
      </c>
    </row>
    <row r="338" spans="1:3" ht="15">
      <c r="A338" s="121" t="s">
        <v>423</v>
      </c>
      <c r="B338" s="170">
        <f>'42'!G9+'72'!I4</f>
        <v>0.16057859006554054</v>
      </c>
      <c r="C338" s="163" t="s">
        <v>689</v>
      </c>
    </row>
    <row r="339" spans="1:3" ht="15">
      <c r="A339" s="121" t="s">
        <v>447</v>
      </c>
      <c r="B339" s="170">
        <f>'45'!G9+'116'!I4</f>
        <v>0.07964599055026156</v>
      </c>
      <c r="C339" s="163" t="s">
        <v>981</v>
      </c>
    </row>
    <row r="340" spans="1:3" ht="15">
      <c r="A340" s="121" t="s">
        <v>473</v>
      </c>
      <c r="B340" s="170">
        <f>'48'!G5</f>
        <v>-8.04356502081248</v>
      </c>
      <c r="C340" s="163">
        <v>48</v>
      </c>
    </row>
    <row r="341" spans="1:4" ht="15">
      <c r="A341" s="121" t="s">
        <v>134</v>
      </c>
      <c r="B341" s="170">
        <f>'16(2)'!I8+'19'!I18+'25'!G10+'60'!I13+'64'!I15+'96'!I6+'113'!I15</f>
        <v>9.738283324749347</v>
      </c>
      <c r="C341" s="163" t="s">
        <v>957</v>
      </c>
      <c r="D341" s="6"/>
    </row>
    <row r="342" spans="1:3" ht="15">
      <c r="A342" s="121" t="s">
        <v>542</v>
      </c>
      <c r="B342" s="170">
        <f>'56'!I4</f>
        <v>0.3152323779854669</v>
      </c>
      <c r="C342" s="163">
        <v>56</v>
      </c>
    </row>
    <row r="343" spans="1:3" ht="15">
      <c r="A343" s="121" t="s">
        <v>135</v>
      </c>
      <c r="B343" s="170">
        <f>'24'!G7</f>
        <v>-4.938543917967081</v>
      </c>
      <c r="C343" s="163">
        <v>24</v>
      </c>
    </row>
    <row r="344" spans="1:3" ht="15">
      <c r="A344" s="121" t="s">
        <v>744</v>
      </c>
      <c r="B344" s="170">
        <f>'81'!I4+'95'!I7+'114'!I9</f>
        <v>-6.296465785841974</v>
      </c>
      <c r="C344" s="163" t="s">
        <v>969</v>
      </c>
    </row>
    <row r="345" spans="1:3" ht="15">
      <c r="A345" s="189" t="s">
        <v>1176</v>
      </c>
      <c r="B345" s="170">
        <f>'137'!I13</f>
        <v>3.1667516969696408</v>
      </c>
      <c r="C345" s="163">
        <v>137</v>
      </c>
    </row>
    <row r="346" spans="1:3" ht="15">
      <c r="A346" s="190" t="s">
        <v>556</v>
      </c>
      <c r="B346" s="170">
        <f>'58'!I7+'75'!I12+'98'!I7+'110'!I7+'119'!I13</f>
        <v>8.258084639146205</v>
      </c>
      <c r="C346" s="163" t="s">
        <v>1021</v>
      </c>
    </row>
    <row r="347" spans="1:3" ht="15">
      <c r="A347" s="189" t="s">
        <v>1195</v>
      </c>
      <c r="B347" s="170">
        <f>'35'!G7+'70'!I13+'139'!I16</f>
        <v>-29.407411823013263</v>
      </c>
      <c r="C347" s="163" t="s">
        <v>1197</v>
      </c>
    </row>
    <row r="348" spans="1:3" ht="15">
      <c r="A348" s="121" t="s">
        <v>495</v>
      </c>
      <c r="B348" s="170">
        <f>'50'!H13+'52'!H11+'59'!I4+'63'!I11+'65'!I9</f>
        <v>-0.12408941979720112</v>
      </c>
      <c r="C348" s="163" t="s">
        <v>627</v>
      </c>
    </row>
    <row r="349" spans="1:3" ht="15">
      <c r="A349" s="121" t="s">
        <v>886</v>
      </c>
      <c r="B349" s="170">
        <f>'101'!I8</f>
        <v>2.5161438993711727</v>
      </c>
      <c r="C349" s="163">
        <v>101</v>
      </c>
    </row>
    <row r="350" spans="1:3" ht="15">
      <c r="A350" s="189" t="s">
        <v>789</v>
      </c>
      <c r="B350" s="170">
        <f>'87'!I6+'92'!I6+'104'!I4+'141'!I4</f>
        <v>-0.2861348051111463</v>
      </c>
      <c r="C350" s="163" t="s">
        <v>1210</v>
      </c>
    </row>
    <row r="351" spans="1:3" ht="15">
      <c r="A351" s="181" t="s">
        <v>1255</v>
      </c>
      <c r="B351" s="170">
        <f>'146'!I4</f>
        <v>-684.6239818788529</v>
      </c>
      <c r="C351" s="163">
        <v>146</v>
      </c>
    </row>
    <row r="352" spans="1:3" ht="15">
      <c r="A352" s="189" t="s">
        <v>1053</v>
      </c>
      <c r="B352" s="170">
        <f>'124'!I18</f>
        <v>-62.73881277213286</v>
      </c>
      <c r="C352" s="163">
        <v>124</v>
      </c>
    </row>
    <row r="353" spans="1:3" ht="15">
      <c r="A353" s="121" t="s">
        <v>1026</v>
      </c>
      <c r="B353" s="170">
        <f>'121'!I6</f>
        <v>-0.6206888312957517</v>
      </c>
      <c r="C353" s="163">
        <v>121</v>
      </c>
    </row>
    <row r="354" spans="1:3" ht="15">
      <c r="A354" s="121" t="s">
        <v>137</v>
      </c>
      <c r="B354" s="170">
        <f>'24'!G5</f>
        <v>64.17885221702636</v>
      </c>
      <c r="C354" s="163">
        <v>24</v>
      </c>
    </row>
    <row r="355" spans="1:3" ht="15">
      <c r="A355" s="121" t="s">
        <v>138</v>
      </c>
      <c r="B355" s="170">
        <f>'13'!I9+'16(1)'!I8</f>
        <v>52.913083198135155</v>
      </c>
      <c r="C355" s="163" t="s">
        <v>139</v>
      </c>
    </row>
    <row r="356" spans="1:3" ht="15">
      <c r="A356" s="189" t="s">
        <v>798</v>
      </c>
      <c r="B356" s="170">
        <f>'88'!I8+'92'!I7+'124'!I9</f>
        <v>-0.3191090028375356</v>
      </c>
      <c r="C356" s="163" t="s">
        <v>1055</v>
      </c>
    </row>
    <row r="357" spans="1:3" ht="30">
      <c r="A357" s="189" t="s">
        <v>453</v>
      </c>
      <c r="B357" s="170">
        <f>'46'!G5+'50'!H5+'54'!I16+'56'!I12+'60'!I12+'63'!I15+'75'!I13+'76'!I12+'78'!I6+'79'!I13+'82'!I16+'129'!I4</f>
        <v>2.7370964252758654</v>
      </c>
      <c r="C357" s="163" t="s">
        <v>1102</v>
      </c>
    </row>
    <row r="358" spans="1:3" ht="15">
      <c r="A358" s="190" t="s">
        <v>716</v>
      </c>
      <c r="B358" s="170">
        <f>'75'!I8+'84'!I11+'125'!I21</f>
        <v>-72.82262142379022</v>
      </c>
      <c r="C358" s="163" t="s">
        <v>1070</v>
      </c>
    </row>
    <row r="359" spans="1:3" ht="120">
      <c r="A359" s="198" t="s">
        <v>418</v>
      </c>
      <c r="B359" s="179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</f>
        <v>15.78507696256122</v>
      </c>
      <c r="C359" s="180" t="s">
        <v>1249</v>
      </c>
    </row>
    <row r="360" spans="1:3" ht="15">
      <c r="A360" s="204" t="s">
        <v>140</v>
      </c>
      <c r="B360" s="170">
        <f>'29(1)'!G15+'40'!G15+'46'!G6+'80'!I16+'87'!I16+'88'!I12+'94'!I6+'130'!I14</f>
        <v>-46.46411548923538</v>
      </c>
      <c r="C360" s="163" t="s">
        <v>1113</v>
      </c>
    </row>
    <row r="361" spans="1:3" ht="15">
      <c r="A361" s="200" t="s">
        <v>141</v>
      </c>
      <c r="B361" s="170">
        <f>'32'!G7+'35'!G11+'56'!I11+'63'!I9</f>
        <v>40.64537443730126</v>
      </c>
      <c r="C361" s="163" t="s">
        <v>613</v>
      </c>
    </row>
    <row r="362" spans="1:3" ht="15">
      <c r="A362" s="200" t="s">
        <v>529</v>
      </c>
      <c r="B362" s="170">
        <f>'54'!I12+'77'!I5+'82'!I14+'87'!I4</f>
        <v>-0.08159177425159214</v>
      </c>
      <c r="C362" s="163" t="s">
        <v>792</v>
      </c>
    </row>
    <row r="363" spans="1:3" ht="15">
      <c r="A363" s="205" t="s">
        <v>142</v>
      </c>
      <c r="B363" s="170">
        <f>'29(2)'!G13</f>
        <v>-0.35793348086440346</v>
      </c>
      <c r="C363" s="163" t="s">
        <v>69</v>
      </c>
    </row>
    <row r="364" spans="1:3" ht="15">
      <c r="A364" s="200" t="s">
        <v>143</v>
      </c>
      <c r="B364" s="170">
        <f>2!I8+4!I4+5!I9+'13'!I7+'14'!I7+'16(2)'!I14</f>
        <v>-0.26795477762348696</v>
      </c>
      <c r="C364" s="163" t="s">
        <v>144</v>
      </c>
    </row>
    <row r="365" spans="1:3" ht="30">
      <c r="A365" s="189" t="s">
        <v>145</v>
      </c>
      <c r="B365" s="170">
        <f>'33'!G10+'35'!G9+'40'!G10+'49'!G8+'75'!I9+'77'!I11+'88'!I4+'96'!I7+'104'!I7+'136'!I4+'143'!I12</f>
        <v>-66.24025023630259</v>
      </c>
      <c r="C365" s="163" t="s">
        <v>1224</v>
      </c>
    </row>
    <row r="366" spans="1:3" ht="15">
      <c r="A366" s="121" t="s">
        <v>770</v>
      </c>
      <c r="B366" s="170">
        <f>'84'!I5+'106'!I7</f>
        <v>-2.2961864458849277</v>
      </c>
      <c r="C366" s="163" t="s">
        <v>921</v>
      </c>
    </row>
    <row r="367" spans="1:3" ht="15">
      <c r="A367" s="189" t="s">
        <v>954</v>
      </c>
      <c r="B367" s="170">
        <f>'113'!I10</f>
        <v>-2.932160852575521</v>
      </c>
      <c r="C367" s="163">
        <v>113</v>
      </c>
    </row>
    <row r="368" spans="1:3" ht="15">
      <c r="A368" s="121" t="s">
        <v>617</v>
      </c>
      <c r="B368" s="170">
        <f>'64'!I10</f>
        <v>14.06402575633689</v>
      </c>
      <c r="C368" s="163">
        <v>64</v>
      </c>
    </row>
    <row r="369" spans="1:3" ht="15">
      <c r="A369" s="190" t="s">
        <v>572</v>
      </c>
      <c r="B369" s="170">
        <f>'59'!I16+'66'!I6+'81'!I5</f>
        <v>22.04753093697707</v>
      </c>
      <c r="C369" s="163" t="s">
        <v>749</v>
      </c>
    </row>
    <row r="370" spans="1:3" ht="15">
      <c r="A370" s="190" t="s">
        <v>736</v>
      </c>
      <c r="B370" s="170">
        <f>'80'!I5+'82'!I13+'96'!I5+'120'!I7</f>
        <v>-0.10996868917629854</v>
      </c>
      <c r="C370" s="163" t="s">
        <v>1022</v>
      </c>
    </row>
    <row r="371" spans="1:3" ht="15">
      <c r="A371" s="121" t="s">
        <v>146</v>
      </c>
      <c r="B371" s="170">
        <f>4!I11</f>
        <v>0.3555208241029959</v>
      </c>
      <c r="C371" s="163">
        <v>4</v>
      </c>
    </row>
    <row r="372" spans="1:3" ht="30">
      <c r="A372" s="189" t="s">
        <v>695</v>
      </c>
      <c r="B372" s="170">
        <f>'73'!I7+'75'!I11+'83'!I4+'87'!I14+'92'!I9+'104'!I15+'115'!I8+'123'!I10+'137'!I9+'144'!I11</f>
        <v>0.21324264680447413</v>
      </c>
      <c r="C372" s="163" t="s">
        <v>1237</v>
      </c>
    </row>
    <row r="373" spans="1:3" ht="15">
      <c r="A373" s="189" t="s">
        <v>916</v>
      </c>
      <c r="B373" s="170">
        <f>'106'!I8+'131'!I6</f>
        <v>2.586995105159019</v>
      </c>
      <c r="C373" s="163" t="s">
        <v>1119</v>
      </c>
    </row>
    <row r="374" spans="1:3" ht="30">
      <c r="A374" s="189" t="s">
        <v>548</v>
      </c>
      <c r="B374" s="170">
        <f>'57'!I4+'73'!I8+'75'!I5+'76'!I7+'104'!I16+'113'!I17+'133'!I5+'135'!I6</f>
        <v>26.801078808841794</v>
      </c>
      <c r="C374" s="163" t="s">
        <v>1157</v>
      </c>
    </row>
    <row r="375" spans="1:3" ht="15">
      <c r="A375" s="121" t="s">
        <v>474</v>
      </c>
      <c r="B375" s="170">
        <f>'48'!G7</f>
        <v>0.15460360748261337</v>
      </c>
      <c r="C375" s="163">
        <v>48</v>
      </c>
    </row>
    <row r="376" spans="1:3" ht="15">
      <c r="A376" s="121" t="s">
        <v>442</v>
      </c>
      <c r="B376" s="170">
        <f>'44'!G13</f>
        <v>-0.18921123132406592</v>
      </c>
      <c r="C376" s="163">
        <v>44</v>
      </c>
    </row>
    <row r="377" spans="1:3" ht="15">
      <c r="A377" s="190" t="s">
        <v>1106</v>
      </c>
      <c r="B377" s="170">
        <f>'130'!I7</f>
        <v>-7.430469079879003</v>
      </c>
      <c r="C377" s="163">
        <v>130</v>
      </c>
    </row>
    <row r="378" spans="1:3" ht="15">
      <c r="A378" s="121" t="s">
        <v>557</v>
      </c>
      <c r="B378" s="170">
        <f>'58'!I8</f>
        <v>97.86730037594043</v>
      </c>
      <c r="C378" s="163">
        <v>58</v>
      </c>
    </row>
    <row r="379" spans="1:3" ht="15">
      <c r="A379" s="192" t="s">
        <v>147</v>
      </c>
      <c r="B379" s="170">
        <f>'28'!G13</f>
        <v>0.9007972322502837</v>
      </c>
      <c r="C379" s="163">
        <v>28</v>
      </c>
    </row>
    <row r="380" spans="1:3" ht="15">
      <c r="A380" s="121" t="s">
        <v>491</v>
      </c>
      <c r="B380" s="170">
        <f>'50'!H8</f>
        <v>0.060383711746226254</v>
      </c>
      <c r="C380" s="163">
        <v>50</v>
      </c>
    </row>
    <row r="381" spans="1:3" ht="15">
      <c r="A381" s="189" t="s">
        <v>918</v>
      </c>
      <c r="B381" s="170">
        <f>'106'!I1+'137'!I4+'139'!I9</f>
        <v>0.4489979684396985</v>
      </c>
      <c r="C381" s="163" t="s">
        <v>1198</v>
      </c>
    </row>
    <row r="382" spans="1:3" ht="15">
      <c r="A382" s="189" t="s">
        <v>479</v>
      </c>
      <c r="B382" s="170">
        <f>'49'!G9+'77'!I6+'79'!I6+'80'!I15+'108'!I5+'138'!I12</f>
        <v>-11.83270695987153</v>
      </c>
      <c r="C382" s="163" t="s">
        <v>1189</v>
      </c>
    </row>
    <row r="383" spans="1:3" ht="15">
      <c r="A383" s="121" t="s">
        <v>148</v>
      </c>
      <c r="B383" s="170">
        <f>'37'!G5+'87'!I15</f>
        <v>-1.038624263627014</v>
      </c>
      <c r="C383" s="163">
        <v>37.87</v>
      </c>
    </row>
    <row r="384" spans="1:3" ht="15">
      <c r="A384" s="121" t="s">
        <v>997</v>
      </c>
      <c r="B384" s="170">
        <f>'117'!I18</f>
        <v>-0.17332083675773902</v>
      </c>
      <c r="C384" s="163">
        <v>117</v>
      </c>
    </row>
    <row r="385" spans="1:3" ht="15">
      <c r="A385" s="121" t="s">
        <v>149</v>
      </c>
      <c r="B385" s="170">
        <f>'17'!I5</f>
        <v>-1.0175167811578376</v>
      </c>
      <c r="C385" s="163">
        <v>17</v>
      </c>
    </row>
    <row r="386" spans="1:3" ht="15">
      <c r="A386" s="121" t="s">
        <v>1142</v>
      </c>
      <c r="B386" s="170">
        <f>'134'!I11</f>
        <v>2.08993820568935</v>
      </c>
      <c r="C386" s="163">
        <v>134</v>
      </c>
    </row>
    <row r="387" spans="1:3" ht="15">
      <c r="A387" s="121" t="s">
        <v>150</v>
      </c>
      <c r="B387" s="170">
        <f>'14'!I20</f>
        <v>0.385818121263128</v>
      </c>
      <c r="C387" s="163">
        <v>14</v>
      </c>
    </row>
    <row r="388" spans="1:3" ht="15">
      <c r="A388" s="189" t="s">
        <v>1245</v>
      </c>
      <c r="B388" s="170">
        <f>'145'!I6</f>
        <v>-25.133193846153972</v>
      </c>
      <c r="C388" s="163">
        <v>145</v>
      </c>
    </row>
    <row r="389" spans="1:3" ht="15">
      <c r="A389" s="121" t="s">
        <v>151</v>
      </c>
      <c r="B389" s="170">
        <f>'28'!G8</f>
        <v>0.8726729843561998</v>
      </c>
      <c r="C389" s="163">
        <v>28</v>
      </c>
    </row>
    <row r="390" spans="1:3" ht="15">
      <c r="A390" s="121" t="s">
        <v>1079</v>
      </c>
      <c r="B390" s="170">
        <f>'127'!I5</f>
        <v>-3.3526133408071246</v>
      </c>
      <c r="C390" s="163">
        <v>127</v>
      </c>
    </row>
    <row r="391" spans="1:3" ht="15">
      <c r="A391" s="181" t="s">
        <v>1140</v>
      </c>
      <c r="B391" s="170">
        <f>'134'!I9+'143'!I5+'146'!I12</f>
        <v>-4723.753841954055</v>
      </c>
      <c r="C391" s="163" t="s">
        <v>1261</v>
      </c>
    </row>
    <row r="392" spans="1:3" ht="15">
      <c r="A392" s="121" t="s">
        <v>501</v>
      </c>
      <c r="B392" s="170">
        <f>'51'!H9</f>
        <v>0.1605030188679848</v>
      </c>
      <c r="C392" s="163">
        <v>51</v>
      </c>
    </row>
    <row r="393" spans="1:3" ht="15">
      <c r="A393" s="121" t="s">
        <v>806</v>
      </c>
      <c r="B393" s="170">
        <f>'89'!I5</f>
        <v>-0.4295247734805798</v>
      </c>
      <c r="C393" s="163">
        <v>89</v>
      </c>
    </row>
    <row r="394" spans="1:3" ht="15">
      <c r="A394" s="189" t="s">
        <v>1192</v>
      </c>
      <c r="B394" s="170">
        <f>'139'!I8</f>
        <v>0.4676820875915837</v>
      </c>
      <c r="C394" s="163">
        <v>139</v>
      </c>
    </row>
    <row r="395" spans="1:3" ht="15">
      <c r="A395" s="121" t="s">
        <v>152</v>
      </c>
      <c r="B395" s="170">
        <f>'12'!I16+'14'!I12+'38'!G5</f>
        <v>-2.2311829689456317</v>
      </c>
      <c r="C395" s="163" t="s">
        <v>153</v>
      </c>
    </row>
    <row r="396" spans="1:3" ht="15">
      <c r="A396" s="121" t="s">
        <v>555</v>
      </c>
      <c r="B396" s="170">
        <f>'58'!I5+'62'!I9</f>
        <v>-0.32373129886809693</v>
      </c>
      <c r="C396" s="163" t="s">
        <v>602</v>
      </c>
    </row>
    <row r="397" spans="1:3" ht="15">
      <c r="A397" s="121" t="s">
        <v>851</v>
      </c>
      <c r="B397" s="170">
        <f>'95'!I6</f>
        <v>13.76510434195734</v>
      </c>
      <c r="C397" s="163">
        <v>95</v>
      </c>
    </row>
    <row r="398" spans="1:3" ht="15">
      <c r="A398" s="121" t="s">
        <v>154</v>
      </c>
      <c r="B398" s="170">
        <f>'31'!G16</f>
        <v>8.080706160018849</v>
      </c>
      <c r="C398" s="163">
        <v>31</v>
      </c>
    </row>
    <row r="399" spans="1:3" ht="60">
      <c r="A399" s="181" t="s">
        <v>155</v>
      </c>
      <c r="B399" s="170">
        <f>'20'!I9+'27'!G9+'29(2)'!G16+'31'!G5+'32'!G9+'34'!G5+'41'!G12+'43'!G8+'46'!G4+'48'!G4+'52'!H9+'54'!I15+'70'!I8+'72'!I11+'76'!I4+'82'!I8+'83'!I6+'102'!I5+'116'!I13+'117'!I12+'133'!I8+'134'!I7+'141'!I10+'144'!I6+'146'!I15</f>
        <v>-785.37329579679</v>
      </c>
      <c r="C399" s="163" t="s">
        <v>1259</v>
      </c>
    </row>
    <row r="400" spans="1:3" ht="45">
      <c r="A400" s="181" t="s">
        <v>631</v>
      </c>
      <c r="B400" s="170">
        <f>'66'!I11+'67'!I14+'72'!I7+'94'!I12+'96'!I13+'105'!I6+'106'!I13+'112'!I8+'115'!I6+'117'!I11+'119'!I8+'130'!I9+'131'!I14+'135'!I11+'137'!I8+'139'!I6+'146'!I13</f>
        <v>-1726.2200181156213</v>
      </c>
      <c r="C400" s="163" t="s">
        <v>1260</v>
      </c>
    </row>
    <row r="401" spans="1:3" ht="15">
      <c r="A401" s="189" t="s">
        <v>1088</v>
      </c>
      <c r="B401" s="170">
        <f>'128'!I11</f>
        <v>0.12727497215382755</v>
      </c>
      <c r="C401" s="163">
        <v>128</v>
      </c>
    </row>
    <row r="402" spans="1:3" ht="15">
      <c r="A402" s="121" t="s">
        <v>156</v>
      </c>
      <c r="B402" s="170">
        <f>'33'!G13+'42'!G6+'50'!H12</f>
        <v>-0.05134831815144025</v>
      </c>
      <c r="C402" s="163" t="s">
        <v>497</v>
      </c>
    </row>
    <row r="403" spans="1:3" ht="15">
      <c r="A403" s="121" t="s">
        <v>157</v>
      </c>
      <c r="B403" s="170">
        <f>'16(2)'!I9</f>
        <v>-5.279036409865057</v>
      </c>
      <c r="C403" s="163" t="s">
        <v>31</v>
      </c>
    </row>
    <row r="404" spans="1:3" ht="15">
      <c r="A404" s="189" t="s">
        <v>579</v>
      </c>
      <c r="B404" s="170">
        <f>'60'!I17+'124'!I11</f>
        <v>-3.735545627853071</v>
      </c>
      <c r="C404" s="163" t="s">
        <v>1056</v>
      </c>
    </row>
    <row r="405" spans="1:3" ht="15">
      <c r="A405" s="121" t="s">
        <v>158</v>
      </c>
      <c r="B405" s="170">
        <f>'25'!G16</f>
        <v>5.935818252442459</v>
      </c>
      <c r="C405" s="163">
        <v>25</v>
      </c>
    </row>
    <row r="406" spans="1:3" ht="30">
      <c r="A406" s="189" t="s">
        <v>924</v>
      </c>
      <c r="B406" s="170">
        <f>'107'!I5+'113'!I12+'115'!I11+'119'!I4+'129'!I17+'136'!I8+'144'!I16</f>
        <v>-0.19692529836271433</v>
      </c>
      <c r="C406" s="163" t="s">
        <v>1236</v>
      </c>
    </row>
    <row r="407" spans="1:3" ht="15">
      <c r="A407" s="189" t="s">
        <v>953</v>
      </c>
      <c r="B407" s="170">
        <f>'113'!I8+'122'!I13</f>
        <v>-0.9902448079111537</v>
      </c>
      <c r="C407" s="163" t="s">
        <v>1038</v>
      </c>
    </row>
    <row r="408" spans="1:3" ht="15">
      <c r="A408" s="189" t="s">
        <v>725</v>
      </c>
      <c r="B408" s="170">
        <f>'77'!I7+'92'!I8+'136'!I11</f>
        <v>-1.8746821950956019</v>
      </c>
      <c r="C408" s="163" t="s">
        <v>1169</v>
      </c>
    </row>
    <row r="409" spans="1:3" ht="15">
      <c r="A409" s="190" t="s">
        <v>1063</v>
      </c>
      <c r="B409" s="170">
        <f>'125'!I12</f>
        <v>-0.1782947717231309</v>
      </c>
      <c r="C409" s="163">
        <v>125</v>
      </c>
    </row>
    <row r="410" spans="1:3" ht="15">
      <c r="A410" s="189" t="s">
        <v>1095</v>
      </c>
      <c r="B410" s="170">
        <f>'129'!I5+'136'!I16+'139'!I7</f>
        <v>0.02897459548455572</v>
      </c>
      <c r="C410" s="163" t="s">
        <v>1199</v>
      </c>
    </row>
    <row r="411" spans="1:3" ht="15">
      <c r="A411" s="121" t="s">
        <v>159</v>
      </c>
      <c r="B411" s="170">
        <f>'20'!I14+'21'!G9+'23'!G16+'29(1)'!G10</f>
        <v>4.519749534337251</v>
      </c>
      <c r="C411" s="163" t="s">
        <v>160</v>
      </c>
    </row>
    <row r="412" spans="1:3" ht="15">
      <c r="A412" s="189" t="s">
        <v>1002</v>
      </c>
      <c r="B412" s="170">
        <f>'118'!I4</f>
        <v>30.081091990846744</v>
      </c>
      <c r="C412" s="163">
        <v>118</v>
      </c>
    </row>
    <row r="413" spans="1:3" ht="15">
      <c r="A413" s="189" t="s">
        <v>465</v>
      </c>
      <c r="B413" s="170">
        <f>'47'!G10</f>
        <v>-0.3522664878969408</v>
      </c>
      <c r="C413" s="163">
        <v>47</v>
      </c>
    </row>
    <row r="414" spans="1:3" ht="15">
      <c r="A414" s="189" t="s">
        <v>1116</v>
      </c>
      <c r="B414" s="170">
        <f>'131'!I11+'134'!I8</f>
        <v>0.044058093513513086</v>
      </c>
      <c r="C414" s="163" t="s">
        <v>1145</v>
      </c>
    </row>
    <row r="415" spans="1:3" ht="15">
      <c r="A415" s="189" t="s">
        <v>684</v>
      </c>
      <c r="B415" s="170">
        <f>'72'!I9</f>
        <v>6.4189867312347815</v>
      </c>
      <c r="C415" s="163">
        <v>72</v>
      </c>
    </row>
    <row r="416" spans="1:3" ht="15">
      <c r="A416" s="121" t="s">
        <v>161</v>
      </c>
      <c r="B416" s="170">
        <f>3!I5</f>
        <v>-9.799272465160925</v>
      </c>
      <c r="C416" s="163">
        <v>3</v>
      </c>
    </row>
    <row r="417" spans="1:3" ht="15">
      <c r="A417" s="189" t="s">
        <v>1075</v>
      </c>
      <c r="B417" s="170">
        <f>'126'!I13</f>
        <v>-0.46390615587256434</v>
      </c>
      <c r="C417" s="163">
        <v>126</v>
      </c>
    </row>
    <row r="418" spans="1:3" ht="15">
      <c r="A418" s="121" t="s">
        <v>948</v>
      </c>
      <c r="B418" s="170">
        <f>'112'!I11</f>
        <v>-1.5673263157892734</v>
      </c>
      <c r="C418" s="163">
        <v>112</v>
      </c>
    </row>
    <row r="419" spans="1:3" ht="15">
      <c r="A419" s="189" t="s">
        <v>1193</v>
      </c>
      <c r="B419" s="170">
        <f>'139'!I12</f>
        <v>-25.099247240875684</v>
      </c>
      <c r="C419" s="163">
        <v>139</v>
      </c>
    </row>
    <row r="420" spans="1:3" ht="15">
      <c r="A420" s="121" t="s">
        <v>615</v>
      </c>
      <c r="B420" s="170">
        <f>'64'!I7</f>
        <v>39.17221654946843</v>
      </c>
      <c r="C420" s="163">
        <v>64</v>
      </c>
    </row>
    <row r="421" spans="1:3" ht="15">
      <c r="A421" s="121" t="s">
        <v>534</v>
      </c>
      <c r="B421" s="170">
        <f>'55'!I12</f>
        <v>0.4477978654591652</v>
      </c>
      <c r="C421" s="163">
        <v>55</v>
      </c>
    </row>
    <row r="422" spans="1:3" ht="15">
      <c r="A422" s="121" t="s">
        <v>647</v>
      </c>
      <c r="B422" s="170">
        <f>'67'!I10+'79'!I9+'94'!I13</f>
        <v>3.3446129348080262</v>
      </c>
      <c r="C422" s="163" t="s">
        <v>849</v>
      </c>
    </row>
    <row r="423" spans="1:3" ht="15">
      <c r="A423" s="192" t="s">
        <v>162</v>
      </c>
      <c r="B423" s="170">
        <f>'30'!G12+'55'!I8</f>
        <v>-0.1362735207642345</v>
      </c>
      <c r="C423" s="163" t="s">
        <v>541</v>
      </c>
    </row>
    <row r="424" spans="1:3" ht="15">
      <c r="A424" s="121" t="s">
        <v>422</v>
      </c>
      <c r="B424" s="170">
        <f>'42'!G8</f>
        <v>-0.33400953310308523</v>
      </c>
      <c r="C424" s="163">
        <v>42</v>
      </c>
    </row>
    <row r="425" spans="1:3" ht="15">
      <c r="A425" s="189" t="s">
        <v>872</v>
      </c>
      <c r="B425" s="170">
        <f>'98'!I6+'118'!I11</f>
        <v>41.7016001846514</v>
      </c>
      <c r="C425" s="163" t="s">
        <v>1006</v>
      </c>
    </row>
    <row r="426" spans="1:3" ht="15">
      <c r="A426" s="121" t="s">
        <v>163</v>
      </c>
      <c r="B426" s="170">
        <f>2!I6+4!I10+7!I5+'18'!I12+'21'!G14+'22'!G11+'24'!G16</f>
        <v>-3.0264099509668654</v>
      </c>
      <c r="C426" s="163" t="s">
        <v>164</v>
      </c>
    </row>
    <row r="427" spans="1:3" ht="15">
      <c r="A427" s="121" t="s">
        <v>165</v>
      </c>
      <c r="B427" s="170">
        <f>'36'!G10</f>
        <v>18.73798828489339</v>
      </c>
      <c r="C427" s="163">
        <v>36</v>
      </c>
    </row>
    <row r="428" spans="1:3" ht="15">
      <c r="A428" s="121" t="s">
        <v>166</v>
      </c>
      <c r="B428" s="170">
        <f>'12'!I17+'19'!I7</f>
        <v>0.38755488348715517</v>
      </c>
      <c r="C428" s="163" t="s">
        <v>167</v>
      </c>
    </row>
    <row r="429" spans="1:3" ht="15">
      <c r="A429" s="121" t="s">
        <v>168</v>
      </c>
      <c r="B429" s="170">
        <f>'33'!G17+'38'!G10+'59'!I11+'60'!I25+'112'!I7</f>
        <v>-29.116932331433418</v>
      </c>
      <c r="C429" s="163" t="s">
        <v>950</v>
      </c>
    </row>
    <row r="430" spans="1:3" ht="15">
      <c r="A430" s="189" t="s">
        <v>625</v>
      </c>
      <c r="B430" s="170">
        <f>'65'!I13+'66'!I7+'79'!I17+'86'!I9+'124'!I10</f>
        <v>-8.695082678359313</v>
      </c>
      <c r="C430" s="163" t="s">
        <v>1057</v>
      </c>
    </row>
    <row r="431" spans="1:3" ht="15">
      <c r="A431" s="121" t="s">
        <v>169</v>
      </c>
      <c r="B431" s="170">
        <f>'31'!G4</f>
        <v>12.114333726693303</v>
      </c>
      <c r="C431" s="163">
        <v>31</v>
      </c>
    </row>
    <row r="432" spans="1:3" ht="15">
      <c r="A432" s="121" t="s">
        <v>599</v>
      </c>
      <c r="B432" s="170">
        <f>'62'!I12+'127'!I5</f>
        <v>-3.323976805169991</v>
      </c>
      <c r="C432" s="163" t="s">
        <v>1082</v>
      </c>
    </row>
    <row r="433" spans="1:3" ht="15">
      <c r="A433" s="121" t="s">
        <v>952</v>
      </c>
      <c r="B433" s="170">
        <f>'113'!I6</f>
        <v>0.4747035701598179</v>
      </c>
      <c r="C433" s="163">
        <v>113</v>
      </c>
    </row>
    <row r="434" spans="1:3" ht="15">
      <c r="A434" s="121" t="s">
        <v>569</v>
      </c>
      <c r="B434" s="170">
        <f>'59'!I12+'78'!I11+'81'!I9+'82'!I15+'86'!I10+'109'!I9</f>
        <v>-0.26593728851133847</v>
      </c>
      <c r="C434" s="163" t="s">
        <v>937</v>
      </c>
    </row>
    <row r="435" spans="1:3" ht="15">
      <c r="A435" s="121" t="s">
        <v>933</v>
      </c>
      <c r="B435" s="170">
        <f>'108'!I7</f>
        <v>0.00576464300979751</v>
      </c>
      <c r="C435" s="163">
        <v>108</v>
      </c>
    </row>
    <row r="436" spans="1:3" ht="15">
      <c r="A436" s="189" t="s">
        <v>614</v>
      </c>
      <c r="B436" s="170">
        <f>'64'!I4+'84'!I4+'87'!I13+'90'!I9+'91'!I5+'99'!I6+'129'!I8</f>
        <v>3.1089165471736635</v>
      </c>
      <c r="C436" s="163" t="s">
        <v>1103</v>
      </c>
    </row>
    <row r="437" spans="1:3" ht="15">
      <c r="A437" s="121" t="s">
        <v>170</v>
      </c>
      <c r="B437" s="170">
        <f>'29(2)'!G6</f>
        <v>0.21974550898198686</v>
      </c>
      <c r="C437" s="163" t="s">
        <v>69</v>
      </c>
    </row>
    <row r="438" spans="1:3" ht="15">
      <c r="A438" s="189" t="s">
        <v>1151</v>
      </c>
      <c r="B438" s="170">
        <f>'135'!I8</f>
        <v>-4.270873126385823</v>
      </c>
      <c r="C438" s="163">
        <v>135</v>
      </c>
    </row>
    <row r="439" spans="1:3" ht="15">
      <c r="A439" s="200" t="s">
        <v>1080</v>
      </c>
      <c r="B439" s="170">
        <f>'127'!I8</f>
        <v>0.24753464125569735</v>
      </c>
      <c r="C439" s="163">
        <v>127</v>
      </c>
    </row>
    <row r="440" spans="1:3" ht="15">
      <c r="A440" s="186" t="s">
        <v>846</v>
      </c>
      <c r="B440" s="170">
        <f>'94'!I11</f>
        <v>-0.4302895881006634</v>
      </c>
      <c r="C440" s="163">
        <v>94</v>
      </c>
    </row>
    <row r="441" spans="1:3" ht="15">
      <c r="A441" s="186" t="s">
        <v>1097</v>
      </c>
      <c r="B441" s="170">
        <f>'129'!I12</f>
        <v>6.692105251641124</v>
      </c>
      <c r="C441" s="163">
        <v>129</v>
      </c>
    </row>
    <row r="442" spans="1:3" ht="15">
      <c r="A442" s="200" t="s">
        <v>526</v>
      </c>
      <c r="B442" s="170">
        <f>'54'!I7</f>
        <v>-0.18070106411994402</v>
      </c>
      <c r="C442" s="163">
        <v>54</v>
      </c>
    </row>
    <row r="443" spans="1:3" ht="15">
      <c r="A443" s="204" t="s">
        <v>1017</v>
      </c>
      <c r="B443" s="170">
        <f>'120'!I6</f>
        <v>-0.3530193876024441</v>
      </c>
      <c r="C443" s="163">
        <v>120</v>
      </c>
    </row>
    <row r="444" spans="1:3" ht="15">
      <c r="A444" s="200" t="s">
        <v>171</v>
      </c>
      <c r="B444" s="170">
        <f>'25'!G8</f>
        <v>3.910956074052592</v>
      </c>
      <c r="C444" s="163">
        <v>25</v>
      </c>
    </row>
    <row r="445" spans="1:3" ht="15">
      <c r="A445" s="200" t="s">
        <v>172</v>
      </c>
      <c r="B445" s="170">
        <f>'23'!G8</f>
        <v>3.234460964630216</v>
      </c>
      <c r="C445" s="163">
        <v>23</v>
      </c>
    </row>
    <row r="446" spans="1:3" ht="30">
      <c r="A446" s="200" t="s">
        <v>173</v>
      </c>
      <c r="B446" s="170">
        <f>'36'!G15+'38'!G8+'40'!G4+'44'!G11+'47'!G5+'51'!H5+'56'!I7+'58'!I4+'60'!I14+'62'!I13+'77'!I8</f>
        <v>7.2242376289225945</v>
      </c>
      <c r="C446" s="163" t="s">
        <v>727</v>
      </c>
    </row>
    <row r="447" spans="1:3" ht="15">
      <c r="A447" s="200" t="s">
        <v>588</v>
      </c>
      <c r="B447" s="170">
        <f>'61'!I11</f>
        <v>-0.051879333333317845</v>
      </c>
      <c r="C447" s="163">
        <v>61</v>
      </c>
    </row>
    <row r="448" spans="1:3" ht="15">
      <c r="A448" s="121" t="s">
        <v>646</v>
      </c>
      <c r="B448" s="170">
        <f>'67'!I7+'73'!I9+'76'!I10+'92'!I11</f>
        <v>21.128997765785698</v>
      </c>
      <c r="C448" s="163" t="s">
        <v>831</v>
      </c>
    </row>
    <row r="449" spans="1:3" ht="75">
      <c r="A449" s="181" t="s">
        <v>174</v>
      </c>
      <c r="B449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</f>
        <v>-825.1566183047865</v>
      </c>
      <c r="C449" s="163" t="s">
        <v>1258</v>
      </c>
    </row>
    <row r="450" spans="1:3" ht="15">
      <c r="A450" s="121" t="s">
        <v>175</v>
      </c>
      <c r="B450" s="170">
        <f>2!I11+'13'!I12+'14'!I11+'17'!I14+'23'!G13+'29(1)'!G4+'30'!G11+'47'!G9</f>
        <v>-0.24230741628753094</v>
      </c>
      <c r="C450" s="163" t="s">
        <v>468</v>
      </c>
    </row>
    <row r="451" spans="1:3" ht="15">
      <c r="A451" s="121" t="s">
        <v>551</v>
      </c>
      <c r="B451" s="170">
        <f>'57'!I10+'89'!I9</f>
        <v>-0.4540056241238517</v>
      </c>
      <c r="C451" s="163" t="s">
        <v>811</v>
      </c>
    </row>
    <row r="452" spans="1:3" ht="15">
      <c r="A452" s="121" t="s">
        <v>409</v>
      </c>
      <c r="B452" s="170">
        <f>'40'!G17+'43'!G11+'46'!G10+'70'!I11+'76'!I8+'83'!I5</f>
        <v>45.41859516109287</v>
      </c>
      <c r="C452" s="163" t="s">
        <v>768</v>
      </c>
    </row>
    <row r="453" spans="1:3" ht="15">
      <c r="A453" s="189" t="s">
        <v>1208</v>
      </c>
      <c r="B453" s="170">
        <f>'141'!I6</f>
        <v>-16.47742078448914</v>
      </c>
      <c r="C453" s="163">
        <v>141</v>
      </c>
    </row>
    <row r="454" spans="1:3" ht="15">
      <c r="A454" s="189" t="s">
        <v>514</v>
      </c>
      <c r="B454" s="170">
        <f>'52'!H13+'108'!I9+'113'!I7+'125'!I17+'126'!I10+'132'!I10</f>
        <v>-30.511253015858415</v>
      </c>
      <c r="C454" s="163" t="s">
        <v>1130</v>
      </c>
    </row>
    <row r="455" spans="1:3" ht="15">
      <c r="A455" s="189" t="s">
        <v>178</v>
      </c>
      <c r="B455" s="170">
        <f>'38'!G11+'44'!G8+'135'!I15+'142'!I6</f>
        <v>0.42104794198644413</v>
      </c>
      <c r="C455" s="163" t="s">
        <v>1218</v>
      </c>
    </row>
    <row r="456" spans="1:3" ht="15">
      <c r="A456" s="189" t="s">
        <v>1034</v>
      </c>
      <c r="B456" s="170">
        <f>'122'!I9</f>
        <v>8.386116292134602</v>
      </c>
      <c r="C456" s="163">
        <v>122</v>
      </c>
    </row>
    <row r="457" spans="1:3" ht="15">
      <c r="A457" s="121" t="s">
        <v>710</v>
      </c>
      <c r="B457" s="170">
        <f>'76'!I6</f>
        <v>8.051636290322676</v>
      </c>
      <c r="C457" s="163">
        <v>76</v>
      </c>
    </row>
    <row r="458" spans="1:3" ht="15">
      <c r="A458" s="121" t="s">
        <v>176</v>
      </c>
      <c r="B458" s="170">
        <f>2!I7+3!I7+4!I8+5!I6+6!I6+'13'!I6+'18'!I6+'25'!G14</f>
        <v>-0.06785785490546914</v>
      </c>
      <c r="C458" s="163" t="s">
        <v>177</v>
      </c>
    </row>
    <row r="459" spans="1:3" ht="15">
      <c r="A459" s="189" t="s">
        <v>827</v>
      </c>
      <c r="B459" s="170">
        <f>'92'!I16+'94'!I9+'124'!I5</f>
        <v>-0.11330790982776762</v>
      </c>
      <c r="C459" s="163" t="s">
        <v>1058</v>
      </c>
    </row>
    <row r="460" spans="1:3" ht="15">
      <c r="A460" s="121" t="s">
        <v>179</v>
      </c>
      <c r="B460" s="170">
        <f>'14'!I17+'15'!I9</f>
        <v>0.06758883892348422</v>
      </c>
      <c r="C460" s="163" t="s">
        <v>180</v>
      </c>
    </row>
    <row r="461" spans="1:3" ht="15">
      <c r="A461" s="190" t="s">
        <v>181</v>
      </c>
      <c r="B461" s="170">
        <f>7!I6+9!I7+'11'!I4+'14'!I14+'15'!I7+'21'!G16+'51'!H12</f>
        <v>1.983580625282002</v>
      </c>
      <c r="C461" s="163" t="s">
        <v>505</v>
      </c>
    </row>
    <row r="462" spans="1:3" ht="15">
      <c r="A462" s="121" t="s">
        <v>182</v>
      </c>
      <c r="B462" s="170">
        <f>'19'!I14+'28'!G4+'32'!G10+'34'!G13</f>
        <v>-0.10878419799064432</v>
      </c>
      <c r="C462" s="163" t="s">
        <v>183</v>
      </c>
    </row>
    <row r="463" spans="1:3" ht="15">
      <c r="A463" s="121" t="s">
        <v>184</v>
      </c>
      <c r="B463" s="170">
        <f>'28'!G11+'36'!G6</f>
        <v>4.291855236672916</v>
      </c>
      <c r="C463" s="163" t="s">
        <v>185</v>
      </c>
    </row>
    <row r="464" spans="1:3" ht="15">
      <c r="A464" s="121" t="s">
        <v>816</v>
      </c>
      <c r="B464" s="170">
        <f>'90'!I8</f>
        <v>0.03478605451948624</v>
      </c>
      <c r="C464" s="163">
        <v>90</v>
      </c>
    </row>
    <row r="465" spans="1:3" ht="15">
      <c r="A465" s="121" t="s">
        <v>186</v>
      </c>
      <c r="B465" s="170">
        <f>'33'!G12+'72'!I13</f>
        <v>0.07549991357552699</v>
      </c>
      <c r="C465" s="163" t="s">
        <v>690</v>
      </c>
    </row>
    <row r="466" spans="1:3" ht="15">
      <c r="A466" s="121" t="s">
        <v>187</v>
      </c>
      <c r="B466" s="170">
        <f>'13'!I16</f>
        <v>-1.742719999999963</v>
      </c>
      <c r="C466" s="163">
        <v>13</v>
      </c>
    </row>
    <row r="467" spans="1:3" ht="15">
      <c r="A467" s="121" t="s">
        <v>848</v>
      </c>
      <c r="B467" s="170">
        <f>'94'!I8</f>
        <v>0.191667620137423</v>
      </c>
      <c r="C467" s="163">
        <v>94</v>
      </c>
    </row>
    <row r="468" spans="1:3" ht="15">
      <c r="A468" s="189" t="s">
        <v>943</v>
      </c>
      <c r="B468" s="170">
        <f>'111'!I6+'137'!I6</f>
        <v>1.6550014735756804</v>
      </c>
      <c r="C468" s="163" t="s">
        <v>1178</v>
      </c>
    </row>
    <row r="469" spans="1:3" ht="15">
      <c r="A469" s="121" t="s">
        <v>531</v>
      </c>
      <c r="B469" s="170">
        <f>'54'!I14+'55'!I9+'60'!I4</f>
        <v>0.4695145227969988</v>
      </c>
      <c r="C469" s="163" t="s">
        <v>581</v>
      </c>
    </row>
    <row r="470" spans="1:3" ht="15">
      <c r="A470" s="189" t="s">
        <v>733</v>
      </c>
      <c r="B470" s="170">
        <f>'79'!I10</f>
        <v>-28.975520627062906</v>
      </c>
      <c r="C470" s="163">
        <v>79</v>
      </c>
    </row>
    <row r="471" spans="1:3" ht="15">
      <c r="A471" s="189" t="s">
        <v>188</v>
      </c>
      <c r="B471" s="170">
        <f>3!I11+5!I11+'11'!I11+'22'!G4+'29(2)'!G9+'37'!G6+'83'!I9+'131'!I17</f>
        <v>-0.633606242240603</v>
      </c>
      <c r="C471" s="163" t="s">
        <v>1118</v>
      </c>
    </row>
    <row r="472" spans="1:3" ht="15">
      <c r="A472" s="190" t="s">
        <v>724</v>
      </c>
      <c r="B472" s="170">
        <f>'77'!I4+'92'!I5+'97'!I9+'102'!I11+'110'!I8+'117'!I16</f>
        <v>-0.3192449888038027</v>
      </c>
      <c r="C472" s="163" t="s">
        <v>1000</v>
      </c>
    </row>
    <row r="473" spans="1:3" ht="15">
      <c r="A473" s="207" t="s">
        <v>961</v>
      </c>
      <c r="B473" s="170">
        <f>'114'!I5</f>
        <v>-9.416141624634975</v>
      </c>
      <c r="C473" s="163">
        <v>114</v>
      </c>
    </row>
    <row r="474" spans="1:3" ht="15">
      <c r="A474" s="189" t="s">
        <v>676</v>
      </c>
      <c r="B474" s="170">
        <f>'71'!I10+'97'!I14+'104'!I14+'105'!I13+'129'!I6+'139'!I11</f>
        <v>0.48541769095675136</v>
      </c>
      <c r="C474" s="163" t="s">
        <v>1200</v>
      </c>
    </row>
    <row r="475" spans="1:3" ht="15">
      <c r="A475" s="121" t="s">
        <v>189</v>
      </c>
      <c r="B475" s="170">
        <f>'17'!I9</f>
        <v>-1.983577625122507</v>
      </c>
      <c r="C475" s="163">
        <v>17</v>
      </c>
    </row>
    <row r="476" spans="1:3" ht="15">
      <c r="A476" s="121" t="s">
        <v>809</v>
      </c>
      <c r="B476" s="170">
        <f>'89'!I12</f>
        <v>0.014457580109592527</v>
      </c>
      <c r="C476" s="163">
        <v>89</v>
      </c>
    </row>
    <row r="477" spans="1:3" ht="15">
      <c r="A477" s="121" t="s">
        <v>190</v>
      </c>
      <c r="B477" s="170">
        <f>'36'!G16+'40'!G7+'54'!I9+'57'!I9+'84'!I7+'90'!I4+'114'!I6</f>
        <v>0.10852901408833304</v>
      </c>
      <c r="C477" s="163" t="s">
        <v>967</v>
      </c>
    </row>
    <row r="478" spans="1:3" ht="15">
      <c r="A478" s="189" t="s">
        <v>775</v>
      </c>
      <c r="B478" s="170">
        <f>'85'!I7</f>
        <v>-30.37893762811109</v>
      </c>
      <c r="C478" s="163">
        <v>85</v>
      </c>
    </row>
    <row r="479" spans="1:3" ht="15">
      <c r="A479" s="121" t="s">
        <v>191</v>
      </c>
      <c r="B479" s="170">
        <f>'29(2)'!G4</f>
        <v>0.11064846394151573</v>
      </c>
      <c r="C479" s="163" t="s">
        <v>69</v>
      </c>
    </row>
    <row r="480" spans="1:3" ht="15">
      <c r="A480" s="121" t="s">
        <v>607</v>
      </c>
      <c r="B480" s="170">
        <f>'63'!I4+'81'!I13+'104'!I12+'127'!I9</f>
        <v>-0.01574999083163675</v>
      </c>
      <c r="C480" s="163" t="s">
        <v>1084</v>
      </c>
    </row>
    <row r="481" spans="1:3" ht="15">
      <c r="A481" s="197" t="s">
        <v>777</v>
      </c>
      <c r="B481" s="179">
        <f>'85'!I10+'118'!I13+'120'!I9</f>
        <v>0.09335546118450111</v>
      </c>
      <c r="C481" s="180" t="s">
        <v>1023</v>
      </c>
    </row>
    <row r="482" spans="1:3" ht="15">
      <c r="A482" s="186" t="s">
        <v>1044</v>
      </c>
      <c r="B482" s="170">
        <f>'123'!I11+'138'!I10</f>
        <v>-0.1526137745699998</v>
      </c>
      <c r="C482" s="163" t="s">
        <v>1190</v>
      </c>
    </row>
    <row r="483" spans="1:3" ht="15">
      <c r="A483" s="186" t="s">
        <v>994</v>
      </c>
      <c r="B483" s="170">
        <f>'117'!I6+'134'!I4</f>
        <v>-0.31945028897274597</v>
      </c>
      <c r="C483" s="163" t="s">
        <v>1144</v>
      </c>
    </row>
    <row r="484" spans="1:3" ht="15">
      <c r="A484" s="186" t="s">
        <v>192</v>
      </c>
      <c r="B484" s="170">
        <f>'32'!G8+'141'!I7+'143'!I7</f>
        <v>15.483615988686495</v>
      </c>
      <c r="C484" s="163" t="s">
        <v>1223</v>
      </c>
    </row>
    <row r="485" spans="1:3" ht="15">
      <c r="A485" s="186" t="s">
        <v>1107</v>
      </c>
      <c r="B485" s="170">
        <f>'130'!I8+'132'!I17</f>
        <v>-0.11960043868350567</v>
      </c>
      <c r="C485" s="163" t="s">
        <v>1131</v>
      </c>
    </row>
    <row r="486" spans="1:3" ht="15">
      <c r="A486" s="186" t="s">
        <v>1043</v>
      </c>
      <c r="B486" s="170">
        <f>'123'!I6</f>
        <v>0.17215569301265532</v>
      </c>
      <c r="C486" s="163">
        <v>123</v>
      </c>
    </row>
    <row r="487" spans="1:3" ht="15">
      <c r="A487" s="186" t="s">
        <v>1152</v>
      </c>
      <c r="B487" s="170">
        <f>'55'!I4+'60'!I15+'135'!I9</f>
        <v>-8.404907111474927</v>
      </c>
      <c r="C487" s="163" t="s">
        <v>1156</v>
      </c>
    </row>
    <row r="488" spans="1:3" ht="15">
      <c r="A488" s="200" t="s">
        <v>877</v>
      </c>
      <c r="B488" s="170">
        <f>'99'!I8</f>
        <v>-0.3368053474150656</v>
      </c>
      <c r="C488" s="163">
        <v>99</v>
      </c>
    </row>
    <row r="489" spans="1:3" ht="15">
      <c r="A489" s="186" t="s">
        <v>490</v>
      </c>
      <c r="B489" s="170">
        <f>'50'!H7+'72'!I8+'96'!I9+'126'!I7</f>
        <v>0.26532714664188006</v>
      </c>
      <c r="C489" s="163" t="s">
        <v>1077</v>
      </c>
    </row>
    <row r="490" spans="1:3" ht="15">
      <c r="A490" s="186" t="s">
        <v>1153</v>
      </c>
      <c r="B490" s="170">
        <f>'135'!I13+'142'!I5</f>
        <v>0.3227736480735075</v>
      </c>
      <c r="C490" s="163" t="s">
        <v>1217</v>
      </c>
    </row>
    <row r="491" spans="1:3" ht="15">
      <c r="A491" s="200" t="s">
        <v>193</v>
      </c>
      <c r="B491" s="170">
        <f>'29(2)'!G11+'32'!G13+'35'!G5+'69'!I13+'94'!I10</f>
        <v>18.79827308843994</v>
      </c>
      <c r="C491" s="163" t="s">
        <v>847</v>
      </c>
    </row>
    <row r="492" spans="1:3" ht="15">
      <c r="A492" s="186" t="s">
        <v>1177</v>
      </c>
      <c r="B492" s="170">
        <f>'137'!I16</f>
        <v>0.26101791648193284</v>
      </c>
      <c r="C492" s="163">
        <v>137</v>
      </c>
    </row>
    <row r="493" spans="1:3" ht="30">
      <c r="A493" s="121" t="s">
        <v>594</v>
      </c>
      <c r="B493" s="170">
        <f>'14'!I9+'17'!I16+'20'!I5+'21'!G11+'61'!I13+'62'!I4+'78'!I4+'106'!I14+'132'!I13</f>
        <v>0.04412619920776706</v>
      </c>
      <c r="C493" s="163" t="s">
        <v>1132</v>
      </c>
    </row>
    <row r="494" spans="1:3" ht="15">
      <c r="A494" s="121" t="s">
        <v>194</v>
      </c>
      <c r="B494" s="170">
        <f>'14'!I6</f>
        <v>6.281968766390378</v>
      </c>
      <c r="C494" s="163">
        <v>14</v>
      </c>
    </row>
    <row r="495" spans="1:3" ht="15">
      <c r="A495" s="190" t="s">
        <v>740</v>
      </c>
      <c r="B495" s="170">
        <f>'80'!I14+'81'!I14+'103'!I9+'120'!I5</f>
        <v>90.27587042489631</v>
      </c>
      <c r="C495" s="163" t="s">
        <v>1024</v>
      </c>
    </row>
    <row r="496" spans="1:3" ht="15">
      <c r="A496" s="121" t="s">
        <v>195</v>
      </c>
      <c r="B496" s="170">
        <f>2!I9</f>
        <v>157.6688079646019</v>
      </c>
      <c r="C496" s="163">
        <v>2</v>
      </c>
    </row>
    <row r="497" spans="1:3" ht="15">
      <c r="A497" s="189" t="s">
        <v>1115</v>
      </c>
      <c r="B497" s="170">
        <f>'131'!I7</f>
        <v>-0.26284275362320386</v>
      </c>
      <c r="C497" s="163">
        <v>131</v>
      </c>
    </row>
    <row r="498" spans="1:3" ht="15">
      <c r="A498" s="121" t="s">
        <v>737</v>
      </c>
      <c r="B498" s="170">
        <f>'80'!I6</f>
        <v>41.877081633248395</v>
      </c>
      <c r="C498" s="163">
        <v>80</v>
      </c>
    </row>
    <row r="499" spans="1:3" ht="15">
      <c r="A499" s="189" t="s">
        <v>1221</v>
      </c>
      <c r="B499" s="170">
        <f>'143'!I6</f>
        <v>-17.839228468899478</v>
      </c>
      <c r="C499" s="163">
        <v>143</v>
      </c>
    </row>
    <row r="500" spans="1:3" ht="15">
      <c r="A500" s="121" t="s">
        <v>523</v>
      </c>
      <c r="B500" s="170">
        <f>'54'!I5+'59'!I6</f>
        <v>0.0420651730037207</v>
      </c>
      <c r="C500" s="163" t="s">
        <v>573</v>
      </c>
    </row>
    <row r="501" spans="1:3" ht="15">
      <c r="A501" s="189" t="s">
        <v>1172</v>
      </c>
      <c r="B501" s="170">
        <f>'137'!I7</f>
        <v>-0.062493141906884375</v>
      </c>
      <c r="C501" s="163">
        <v>137</v>
      </c>
    </row>
    <row r="502" spans="1:3" ht="15">
      <c r="A502" s="189" t="s">
        <v>972</v>
      </c>
      <c r="B502" s="170">
        <f>'91'!I7+'33'!G9+'90'!I10+'115'!I5+'116'!I16</f>
        <v>11.067499458783573</v>
      </c>
      <c r="C502" s="163" t="s">
        <v>985</v>
      </c>
    </row>
    <row r="503" spans="1:3" ht="15">
      <c r="A503" s="121" t="s">
        <v>763</v>
      </c>
      <c r="B503" s="170">
        <f>'82'!I12</f>
        <v>-0.34527743526496124</v>
      </c>
      <c r="C503" s="163">
        <v>82</v>
      </c>
    </row>
    <row r="504" spans="1:3" ht="15">
      <c r="A504" s="121" t="s">
        <v>767</v>
      </c>
      <c r="B504" s="170">
        <f>'83'!I10</f>
        <v>33.03891231114403</v>
      </c>
      <c r="C504" s="163">
        <v>83</v>
      </c>
    </row>
    <row r="505" spans="1:3" ht="15">
      <c r="A505" s="189" t="s">
        <v>776</v>
      </c>
      <c r="B505" s="170">
        <f>'85'!I8</f>
        <v>0.030218740849250025</v>
      </c>
      <c r="C505" s="163">
        <v>85</v>
      </c>
    </row>
    <row r="506" spans="1:3" ht="15">
      <c r="A506" s="189" t="s">
        <v>1138</v>
      </c>
      <c r="B506" s="170">
        <f>'134'!I5</f>
        <v>0.21390056892755638</v>
      </c>
      <c r="C506" s="163">
        <v>134</v>
      </c>
    </row>
    <row r="507" spans="1:3" ht="15">
      <c r="A507" s="121" t="s">
        <v>455</v>
      </c>
      <c r="B507" s="170">
        <f>'46'!G8</f>
        <v>39.27420041067762</v>
      </c>
      <c r="C507" s="163">
        <v>46</v>
      </c>
    </row>
    <row r="508" spans="1:3" ht="15">
      <c r="A508" s="121" t="s">
        <v>504</v>
      </c>
      <c r="B508" s="170">
        <f>'51'!H11+'70'!I5</f>
        <v>-0.2720355897704394</v>
      </c>
      <c r="C508" s="163" t="s">
        <v>672</v>
      </c>
    </row>
    <row r="509" spans="1:3" ht="15">
      <c r="A509" s="121" t="s">
        <v>527</v>
      </c>
      <c r="B509" s="170">
        <f>'54'!I10</f>
        <v>-0.23449899045027678</v>
      </c>
      <c r="C509" s="163">
        <v>54</v>
      </c>
    </row>
    <row r="510" spans="1:3" ht="15">
      <c r="A510" s="189" t="s">
        <v>1216</v>
      </c>
      <c r="B510" s="170">
        <f>'142'!I7</f>
        <v>94.34913640449486</v>
      </c>
      <c r="C510" s="163">
        <v>142</v>
      </c>
    </row>
    <row r="511" spans="1:3" ht="15">
      <c r="A511" s="121" t="s">
        <v>197</v>
      </c>
      <c r="B511" s="170">
        <f>'23'!G15+'30'!G6+'56'!I8</f>
        <v>-0.311104782440907</v>
      </c>
      <c r="C511" s="163" t="s">
        <v>546</v>
      </c>
    </row>
    <row r="512" spans="1:3" ht="15">
      <c r="A512" s="121" t="s">
        <v>198</v>
      </c>
      <c r="B512" s="170">
        <f>'15'!I12+'16(2)'!I13+'17'!I4+'18'!I5+'26'!G8+'33'!G14+'39'!G4+'48'!G6</f>
        <v>-0.172415802181888</v>
      </c>
      <c r="C512" s="163" t="s">
        <v>476</v>
      </c>
    </row>
    <row r="513" spans="1:3" ht="15">
      <c r="A513" s="121" t="s">
        <v>810</v>
      </c>
      <c r="B513" s="170">
        <f>'89'!I15</f>
        <v>-0.3210444309393097</v>
      </c>
      <c r="C513" s="163">
        <v>89</v>
      </c>
    </row>
    <row r="514" spans="1:3" ht="15">
      <c r="A514" s="121" t="s">
        <v>543</v>
      </c>
      <c r="B514" s="170">
        <f>'56'!I9</f>
        <v>0.18574615264799377</v>
      </c>
      <c r="C514" s="163">
        <v>56</v>
      </c>
    </row>
    <row r="515" spans="1:3" ht="15">
      <c r="A515" s="121" t="s">
        <v>861</v>
      </c>
      <c r="B515" s="170">
        <f>'97'!I10+'104'!I9+'127'!I12</f>
        <v>-21.462602397847718</v>
      </c>
      <c r="C515" s="163" t="s">
        <v>1085</v>
      </c>
    </row>
    <row r="516" spans="1:3" ht="15">
      <c r="A516" s="121" t="s">
        <v>619</v>
      </c>
      <c r="B516" s="170">
        <f>'64'!I14+'67'!I12+'79'!I12+'87'!I5</f>
        <v>-0.12698388812123085</v>
      </c>
      <c r="C516" s="163" t="s">
        <v>793</v>
      </c>
    </row>
    <row r="517" spans="1:3" ht="15">
      <c r="A517" s="190" t="s">
        <v>1009</v>
      </c>
      <c r="B517" s="170">
        <f>'119'!I5</f>
        <v>13.3002846416382</v>
      </c>
      <c r="C517" s="163">
        <v>119</v>
      </c>
    </row>
    <row r="518" spans="1:3" ht="15">
      <c r="A518" s="121" t="s">
        <v>199</v>
      </c>
      <c r="B518" s="170">
        <f>'24'!G12</f>
        <v>-0.0055381148233664135</v>
      </c>
      <c r="C518" s="163">
        <v>24</v>
      </c>
    </row>
    <row r="519" spans="1:3" ht="15">
      <c r="A519" s="121" t="s">
        <v>578</v>
      </c>
      <c r="B519" s="170">
        <f>'60'!I11</f>
        <v>-0.17973786885238496</v>
      </c>
      <c r="C519" s="163">
        <v>60</v>
      </c>
    </row>
    <row r="520" spans="1:3" ht="15">
      <c r="A520" s="192" t="s">
        <v>200</v>
      </c>
      <c r="B520" s="170">
        <f>'36'!G13+'49'!G7</f>
        <v>0.18773320499064994</v>
      </c>
      <c r="C520" s="163" t="s">
        <v>483</v>
      </c>
    </row>
    <row r="521" spans="1:3" ht="15">
      <c r="A521" s="189" t="s">
        <v>1174</v>
      </c>
      <c r="B521" s="170">
        <f>'137'!I11</f>
        <v>1.3864165742793375</v>
      </c>
      <c r="C521" s="163">
        <v>137</v>
      </c>
    </row>
    <row r="522" spans="1:3" ht="15">
      <c r="A522" s="189" t="s">
        <v>587</v>
      </c>
      <c r="B522" s="170">
        <f>'61'!I10+'68'!I7+'70'!I15+'129'!I16+'131'!I9+'135'!I12</f>
        <v>8.74823589734001</v>
      </c>
      <c r="C522" s="163" t="s">
        <v>1155</v>
      </c>
    </row>
    <row r="523" spans="1:3" ht="15">
      <c r="A523" s="181" t="s">
        <v>1257</v>
      </c>
      <c r="B523" s="170">
        <f>'146'!I10</f>
        <v>-477.5287719879638</v>
      </c>
      <c r="C523" s="163">
        <v>146</v>
      </c>
    </row>
    <row r="524" spans="1:3" ht="15">
      <c r="A524" s="121" t="s">
        <v>932</v>
      </c>
      <c r="B524" s="170">
        <f>'108'!I4</f>
        <v>-3.6667948610516987</v>
      </c>
      <c r="C524" s="163">
        <v>108</v>
      </c>
    </row>
    <row r="525" spans="1:3" ht="15">
      <c r="A525" s="121" t="s">
        <v>201</v>
      </c>
      <c r="B525" s="170">
        <f>8!I8+9!I5+'11'!I8+'13'!I11+'18'!I7+'19'!I20+'27'!G11+'36'!G9+'40'!G13</f>
        <v>73.94627971089193</v>
      </c>
      <c r="C525" s="163" t="s">
        <v>411</v>
      </c>
    </row>
    <row r="526" spans="1:3" ht="15">
      <c r="A526" s="121" t="s">
        <v>202</v>
      </c>
      <c r="B526" s="170">
        <f>'15'!I8</f>
        <v>6.533738024480044</v>
      </c>
      <c r="C526" s="163">
        <v>15</v>
      </c>
    </row>
    <row r="527" spans="1:3" ht="15">
      <c r="A527" s="189" t="s">
        <v>203</v>
      </c>
      <c r="B527" s="170">
        <f>3!I8+'12'!I8+'17'!I13+'122'!I7</f>
        <v>-5.532043538753328</v>
      </c>
      <c r="C527" s="163" t="s">
        <v>1037</v>
      </c>
    </row>
    <row r="528" spans="1:3" ht="15">
      <c r="A528" s="121" t="s">
        <v>204</v>
      </c>
      <c r="B528" s="170">
        <f>'29(2)'!G10</f>
        <v>0.1805181593334737</v>
      </c>
      <c r="C528" s="163" t="s">
        <v>69</v>
      </c>
    </row>
  </sheetData>
  <sheetProtection selectLockedCells="1" selectUnlockedCells="1"/>
  <hyperlinks>
    <hyperlink ref="A27" r:id="rId1" display="An@stasia"/>
    <hyperlink ref="A129" r:id="rId2" display="Irch@"/>
    <hyperlink ref="A473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41305</v>
      </c>
      <c r="C1" s="10"/>
      <c r="D1" s="11" t="s">
        <v>206</v>
      </c>
      <c r="E1" s="12">
        <v>41.48</v>
      </c>
      <c r="G1" s="8" t="s">
        <v>207</v>
      </c>
    </row>
    <row r="2" s="8" customFormat="1" ht="23.25" customHeight="1">
      <c r="A2" s="33" t="s">
        <v>238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42501</v>
      </c>
      <c r="C1" s="10"/>
      <c r="D1" s="10"/>
      <c r="E1" s="10"/>
      <c r="F1" s="11" t="s">
        <v>206</v>
      </c>
      <c r="G1" s="106">
        <v>76.11</v>
      </c>
      <c r="H1" s="8" t="s">
        <v>207</v>
      </c>
    </row>
    <row r="2" s="8" customFormat="1" ht="23.25" customHeight="1">
      <c r="A2" s="33" t="s">
        <v>869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870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871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872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556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503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731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873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741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224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42509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875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544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614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877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878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879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519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876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224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486</v>
      </c>
    </row>
    <row r="18" spans="1:2" ht="31.5">
      <c r="A18" s="117" t="s">
        <v>826</v>
      </c>
      <c r="B18" s="141" t="s">
        <v>880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42515</v>
      </c>
      <c r="C1" s="10"/>
      <c r="D1" s="10"/>
      <c r="E1" s="10"/>
      <c r="F1" s="11" t="s">
        <v>206</v>
      </c>
      <c r="G1" s="106">
        <v>75.83</v>
      </c>
      <c r="H1" s="8" t="s">
        <v>207</v>
      </c>
    </row>
    <row r="2" s="8" customFormat="1" ht="23.25" customHeight="1">
      <c r="A2" s="33" t="s">
        <v>882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174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224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42524</v>
      </c>
      <c r="C1" s="10"/>
      <c r="D1" s="10"/>
      <c r="E1" s="10"/>
      <c r="F1" s="11" t="s">
        <v>206</v>
      </c>
      <c r="G1" s="106">
        <v>76.16</v>
      </c>
      <c r="H1" s="8" t="s">
        <v>207</v>
      </c>
    </row>
    <row r="2" s="8" customFormat="1" ht="23.25" customHeight="1">
      <c r="A2" s="33" t="s">
        <v>883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884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885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886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600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584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224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42537</v>
      </c>
      <c r="C1" s="10"/>
      <c r="D1" s="10"/>
      <c r="E1" s="10"/>
      <c r="F1" s="11" t="s">
        <v>206</v>
      </c>
      <c r="G1" s="106">
        <v>75.782</v>
      </c>
      <c r="H1" s="8" t="s">
        <v>207</v>
      </c>
    </row>
    <row r="2" s="8" customFormat="1" ht="23.25" customHeight="1">
      <c r="A2" s="33" t="s">
        <v>890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892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893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747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894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724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224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205</v>
      </c>
      <c r="B1" s="10">
        <v>42550</v>
      </c>
      <c r="C1" s="10"/>
      <c r="D1" s="10"/>
      <c r="E1" s="10"/>
      <c r="F1" s="11" t="s">
        <v>206</v>
      </c>
      <c r="G1" s="106">
        <v>73.3</v>
      </c>
      <c r="H1" s="8" t="s">
        <v>207</v>
      </c>
    </row>
    <row r="2" s="8" customFormat="1" ht="23.25" customHeight="1">
      <c r="A2" s="33" t="s">
        <v>895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747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896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413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418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740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862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224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42564</v>
      </c>
      <c r="C1" s="10"/>
      <c r="D1" s="10"/>
      <c r="E1" s="10"/>
      <c r="F1" s="11" t="s">
        <v>206</v>
      </c>
      <c r="G1" s="106">
        <v>72.2</v>
      </c>
      <c r="H1" s="8" t="s">
        <v>207</v>
      </c>
      <c r="J1" s="154"/>
    </row>
    <row r="2" s="8" customFormat="1" ht="23.25" customHeight="1">
      <c r="A2" s="33" t="s">
        <v>898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861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840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607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418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695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548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42576</v>
      </c>
      <c r="C1" s="10"/>
      <c r="D1" s="10"/>
      <c r="E1" s="10"/>
      <c r="F1" s="11" t="s">
        <v>206</v>
      </c>
      <c r="G1" s="106">
        <v>75</v>
      </c>
      <c r="H1" s="8" t="s">
        <v>207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663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631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863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658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418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224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205</v>
      </c>
      <c r="B1" s="10">
        <v>42585</v>
      </c>
      <c r="C1" s="10"/>
      <c r="D1" s="10"/>
      <c r="E1" s="10"/>
      <c r="F1" s="11" t="s">
        <v>206</v>
      </c>
      <c r="G1" s="106">
        <v>75.02</v>
      </c>
      <c r="H1" s="8" t="s">
        <v>207</v>
      </c>
      <c r="J1" s="154"/>
    </row>
    <row r="2" s="8" customFormat="1" ht="23.25" customHeight="1">
      <c r="A2" s="33" t="s">
        <v>913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914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565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930</v>
      </c>
    </row>
    <row r="7" spans="1:9" s="15" customFormat="1" ht="15">
      <c r="A7" s="103" t="s">
        <v>915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916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917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929</v>
      </c>
    </row>
    <row r="10" spans="1:9" s="8" customFormat="1" ht="15">
      <c r="A10" s="104" t="s">
        <v>918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418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884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631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589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919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224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42597</v>
      </c>
      <c r="C1" s="10"/>
      <c r="D1" s="10"/>
      <c r="E1" s="10"/>
      <c r="F1" s="11" t="s">
        <v>206</v>
      </c>
      <c r="G1" s="106">
        <v>74.28</v>
      </c>
      <c r="H1" s="8" t="s">
        <v>207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418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496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878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224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41307</v>
      </c>
      <c r="C1" s="10"/>
      <c r="D1" s="11" t="s">
        <v>206</v>
      </c>
      <c r="E1" s="12">
        <v>41.74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181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236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174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201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239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188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224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42607</v>
      </c>
      <c r="C1" s="10"/>
      <c r="D1" s="10"/>
      <c r="E1" s="10"/>
      <c r="F1" s="11" t="s">
        <v>206</v>
      </c>
      <c r="G1" s="106">
        <v>74.98</v>
      </c>
      <c r="H1" s="8" t="s">
        <v>207</v>
      </c>
      <c r="J1" s="154"/>
    </row>
    <row r="2" s="8" customFormat="1" ht="23.25" customHeight="1">
      <c r="A2" s="33" t="s">
        <v>931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932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479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761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933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514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224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590</v>
      </c>
    </row>
    <row r="14" spans="1:2" ht="31.5">
      <c r="A14" s="117" t="s">
        <v>479</v>
      </c>
      <c r="B14" s="138" t="s">
        <v>934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42613</v>
      </c>
      <c r="C1" s="10"/>
      <c r="D1" s="10"/>
      <c r="E1" s="10"/>
      <c r="F1" s="11" t="s">
        <v>206</v>
      </c>
      <c r="G1" s="106">
        <v>75.67</v>
      </c>
      <c r="H1" s="8" t="s">
        <v>207</v>
      </c>
      <c r="J1" s="154"/>
    </row>
    <row r="2" s="8" customFormat="1" ht="23.25" customHeight="1">
      <c r="A2" s="33" t="s">
        <v>935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884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862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569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224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205</v>
      </c>
      <c r="B1" s="10">
        <v>42620</v>
      </c>
      <c r="C1" s="10"/>
      <c r="D1" s="10"/>
      <c r="E1" s="10"/>
      <c r="F1" s="11" t="s">
        <v>206</v>
      </c>
      <c r="G1" s="106">
        <v>74.23</v>
      </c>
      <c r="H1" s="8" t="s">
        <v>207</v>
      </c>
      <c r="J1" s="154"/>
    </row>
    <row r="2" s="8" customFormat="1" ht="23.25" customHeight="1">
      <c r="A2" s="33" t="s">
        <v>938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556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724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993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512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224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42629</v>
      </c>
      <c r="C1" s="10"/>
      <c r="D1" s="10"/>
      <c r="E1" s="10"/>
      <c r="F1" s="11" t="s">
        <v>206</v>
      </c>
      <c r="G1" s="106">
        <f>74.33</f>
        <v>74.33</v>
      </c>
      <c r="H1" s="8" t="s">
        <v>207</v>
      </c>
      <c r="J1" s="154"/>
    </row>
    <row r="2" s="8" customFormat="1" ht="23.25" customHeight="1">
      <c r="A2" s="33" t="s">
        <v>941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766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224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205</v>
      </c>
      <c r="B1" s="10">
        <v>42635</v>
      </c>
      <c r="C1" s="10"/>
      <c r="D1" s="10"/>
      <c r="E1" s="10"/>
      <c r="F1" s="11" t="s">
        <v>206</v>
      </c>
      <c r="G1" s="106">
        <f>73.6</f>
        <v>73.6</v>
      </c>
      <c r="H1" s="8" t="s">
        <v>207</v>
      </c>
      <c r="J1" s="154"/>
    </row>
    <row r="2" s="8" customFormat="1" ht="23.25" customHeight="1">
      <c r="A2" s="33" t="s">
        <v>946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884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283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959</v>
      </c>
    </row>
    <row r="7" spans="1:9" s="8" customFormat="1" ht="15">
      <c r="A7" s="104" t="s">
        <v>168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631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608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418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224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205</v>
      </c>
      <c r="B1" s="10">
        <v>42643</v>
      </c>
      <c r="C1" s="10"/>
      <c r="D1" s="10"/>
      <c r="E1" s="10"/>
      <c r="F1" s="11" t="s">
        <v>206</v>
      </c>
      <c r="G1" s="106">
        <v>71.98</v>
      </c>
      <c r="H1" s="8" t="s">
        <v>207</v>
      </c>
      <c r="J1" s="154"/>
    </row>
    <row r="2" s="8" customFormat="1" ht="23.25" customHeight="1">
      <c r="A2" s="33" t="s">
        <v>951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952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514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953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418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954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955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596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956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548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224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42657</v>
      </c>
      <c r="C1" s="10"/>
      <c r="D1" s="10"/>
      <c r="E1" s="10"/>
      <c r="F1" s="11" t="s">
        <v>206</v>
      </c>
      <c r="G1" s="106">
        <v>71.42</v>
      </c>
      <c r="H1" s="8" t="s">
        <v>207</v>
      </c>
      <c r="J1" s="154"/>
    </row>
    <row r="2" s="8" customFormat="1" ht="15">
      <c r="A2" s="33" t="s">
        <v>960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860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190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962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748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580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224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42664</v>
      </c>
      <c r="C1" s="10"/>
      <c r="D1" s="10"/>
      <c r="E1" s="10"/>
      <c r="F1" s="11" t="s">
        <v>206</v>
      </c>
      <c r="G1" s="106">
        <v>69.33</v>
      </c>
      <c r="H1" s="8" t="s">
        <v>207</v>
      </c>
      <c r="J1" s="154"/>
    </row>
    <row r="2" s="8" customFormat="1" ht="15">
      <c r="A2" s="33" t="s">
        <v>970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971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972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631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519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695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973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416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852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974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418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975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254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224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42671</v>
      </c>
      <c r="C1" s="10"/>
      <c r="D1" s="10"/>
      <c r="E1" s="10"/>
      <c r="F1" s="11" t="s">
        <v>206</v>
      </c>
      <c r="G1" s="106">
        <v>71.23</v>
      </c>
      <c r="H1" s="8" t="s">
        <v>207</v>
      </c>
      <c r="J1" s="154"/>
    </row>
    <row r="2" s="8" customFormat="1" ht="15">
      <c r="A2" s="33" t="s">
        <v>977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447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884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863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978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508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862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632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979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384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980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224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42681</v>
      </c>
      <c r="C1" s="10"/>
      <c r="D1" s="10"/>
      <c r="E1" s="10"/>
      <c r="F1" s="11" t="s">
        <v>206</v>
      </c>
      <c r="G1" s="106">
        <v>72.483</v>
      </c>
      <c r="H1" s="8" t="s">
        <v>207</v>
      </c>
      <c r="J1" s="154"/>
    </row>
    <row r="2" s="8" customFormat="1" ht="15">
      <c r="A2" s="33" t="s">
        <v>986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384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980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994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995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987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354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653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631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576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996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724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997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562</v>
      </c>
    </row>
    <row r="25" spans="1:2" ht="31.5">
      <c r="A25" s="117" t="s">
        <v>987</v>
      </c>
      <c r="B25" s="141" t="s">
        <v>988</v>
      </c>
    </row>
    <row r="26" spans="1:2" ht="31.5">
      <c r="A26" s="117" t="s">
        <v>354</v>
      </c>
      <c r="B26" s="141" t="s">
        <v>989</v>
      </c>
    </row>
    <row r="27" spans="1:2" ht="31.5">
      <c r="A27" s="117" t="s">
        <v>990</v>
      </c>
      <c r="B27" s="141" t="s">
        <v>456</v>
      </c>
    </row>
    <row r="28" spans="1:2" ht="31.5">
      <c r="A28" s="117" t="s">
        <v>991</v>
      </c>
      <c r="B28" s="141" t="s">
        <v>992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41334</v>
      </c>
      <c r="C1" s="10"/>
      <c r="D1" s="11" t="s">
        <v>206</v>
      </c>
      <c r="E1" s="12">
        <f>40.83</f>
        <v>40.83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203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240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174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241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166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242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42688</v>
      </c>
      <c r="C1" s="10"/>
      <c r="D1" s="10"/>
      <c r="E1" s="10"/>
      <c r="F1" s="11" t="s">
        <v>206</v>
      </c>
      <c r="G1" s="106">
        <v>71.572</v>
      </c>
      <c r="H1" s="8" t="s">
        <v>207</v>
      </c>
      <c r="J1" s="154"/>
    </row>
    <row r="2" s="8" customFormat="1" ht="15">
      <c r="A2" s="33" t="s">
        <v>1001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1002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1003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354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872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862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777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224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924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1009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1010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1011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631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1012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1013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987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556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1014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1018</v>
      </c>
    </row>
    <row r="16" spans="1:9" s="8" customFormat="1" ht="15">
      <c r="A16" s="104" t="s">
        <v>741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580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1015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1016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254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224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891</v>
      </c>
    </row>
    <row r="26" ht="28.5">
      <c r="A26" s="107" t="s">
        <v>1008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740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1017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736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1039</v>
      </c>
    </row>
    <row r="9" spans="1:10" s="15" customFormat="1" ht="15">
      <c r="A9" s="103" t="s">
        <v>777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1047</v>
      </c>
    </row>
    <row r="10" spans="1:10" s="8" customFormat="1" ht="15">
      <c r="A10" s="103" t="s">
        <v>224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891</v>
      </c>
    </row>
    <row r="17" ht="28.5">
      <c r="A17" s="107" t="s">
        <v>1008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205</v>
      </c>
      <c r="B1" s="10">
        <v>42711</v>
      </c>
      <c r="C1" s="10"/>
      <c r="D1" s="10"/>
      <c r="E1" s="10"/>
      <c r="F1" s="11" t="s">
        <v>206</v>
      </c>
      <c r="G1" s="106">
        <v>70.514</v>
      </c>
      <c r="H1" s="8" t="s">
        <v>207</v>
      </c>
      <c r="J1" s="154"/>
    </row>
    <row r="2" s="8" customFormat="1" ht="15">
      <c r="A2" s="33" t="s">
        <v>1025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990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1026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1013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862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694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512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224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42718</v>
      </c>
      <c r="C1" s="10"/>
      <c r="D1" s="10"/>
      <c r="E1" s="10"/>
      <c r="F1" s="11" t="s">
        <v>206</v>
      </c>
      <c r="G1" s="106">
        <v>66.31</v>
      </c>
      <c r="H1" s="8" t="s">
        <v>207</v>
      </c>
      <c r="J1" s="154"/>
    </row>
    <row r="2" s="8" customFormat="1" ht="15">
      <c r="A2" s="33" t="s">
        <v>1031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1032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203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1033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1036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953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224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205</v>
      </c>
      <c r="B1" s="10">
        <v>42727</v>
      </c>
      <c r="C1" s="10"/>
      <c r="D1" s="10"/>
      <c r="E1" s="10"/>
      <c r="F1" s="11" t="s">
        <v>206</v>
      </c>
      <c r="G1" s="106">
        <v>65.32</v>
      </c>
      <c r="H1" s="8" t="s">
        <v>207</v>
      </c>
      <c r="J1" s="154"/>
    </row>
    <row r="2" s="8" customFormat="1" ht="15">
      <c r="A2" s="33" t="s">
        <v>1040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1042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731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1043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1059</v>
      </c>
    </row>
    <row r="7" spans="1:9" s="8" customFormat="1" ht="15">
      <c r="A7" s="104" t="s">
        <v>782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1036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695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1044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1045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224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891</v>
      </c>
    </row>
    <row r="20" ht="28.5">
      <c r="A20" s="107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42745</v>
      </c>
      <c r="C1" s="10"/>
      <c r="D1" s="10"/>
      <c r="E1" s="10"/>
      <c r="F1" s="11" t="s">
        <v>206</v>
      </c>
      <c r="G1" s="106">
        <v>64.8</v>
      </c>
      <c r="H1" s="8" t="s">
        <v>207</v>
      </c>
      <c r="J1" s="154"/>
    </row>
    <row r="2" s="8" customFormat="1" ht="15">
      <c r="A2" s="33" t="s">
        <v>1048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827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1050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798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625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579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1051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600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1052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1033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174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1053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224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891</v>
      </c>
    </row>
    <row r="26" ht="28.5">
      <c r="A26" s="107" t="s">
        <v>1049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42753</v>
      </c>
      <c r="C1" s="10"/>
      <c r="D1" s="10"/>
      <c r="E1" s="10"/>
      <c r="F1" s="11" t="s">
        <v>206</v>
      </c>
      <c r="G1" s="106">
        <v>65.51</v>
      </c>
      <c r="H1" s="8" t="s">
        <v>207</v>
      </c>
      <c r="J1" s="154"/>
    </row>
    <row r="2" s="8" customFormat="1" ht="15">
      <c r="A2" s="33"/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1052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174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597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1093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1061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585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1062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1063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1064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1065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1066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826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514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663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1036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956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716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224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891</v>
      </c>
    </row>
    <row r="29" ht="28.5">
      <c r="A29" s="107" t="s">
        <v>1060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42761</v>
      </c>
      <c r="C1" s="10"/>
      <c r="D1" s="10"/>
      <c r="E1" s="10"/>
      <c r="F1" s="11" t="s">
        <v>206</v>
      </c>
      <c r="G1" s="106">
        <v>66.314</v>
      </c>
      <c r="H1" s="8" t="s">
        <v>207</v>
      </c>
      <c r="J1" s="154"/>
    </row>
    <row r="2" s="8" customFormat="1" ht="15">
      <c r="A2" s="33" t="s">
        <v>1071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1072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1073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490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782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1074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514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174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1066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1075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1076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224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42767</v>
      </c>
      <c r="C1" s="10"/>
      <c r="D1" s="10"/>
      <c r="E1" s="10"/>
      <c r="F1" s="11" t="s">
        <v>206</v>
      </c>
      <c r="G1" s="106">
        <v>65.85</v>
      </c>
      <c r="H1" s="8" t="s">
        <v>207</v>
      </c>
      <c r="J1" s="154"/>
    </row>
    <row r="2" s="8" customFormat="1" ht="15">
      <c r="A2" s="33" t="s">
        <v>1078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426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599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1079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996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1080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607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406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861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224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41349</v>
      </c>
      <c r="C1" s="10"/>
      <c r="D1" s="11" t="s">
        <v>206</v>
      </c>
      <c r="E1" s="12">
        <f>40.96</f>
        <v>40.96</v>
      </c>
      <c r="G1" s="8" t="s">
        <v>207</v>
      </c>
    </row>
    <row r="2" s="8" customFormat="1" ht="23.25" customHeight="1">
      <c r="A2" s="33" t="s">
        <v>243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176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236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201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175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187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224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205</v>
      </c>
      <c r="B1" s="10">
        <v>42775</v>
      </c>
      <c r="C1" s="10"/>
      <c r="D1" s="10"/>
      <c r="E1" s="10"/>
      <c r="F1" s="11" t="s">
        <v>206</v>
      </c>
      <c r="G1" s="106">
        <v>64.351</v>
      </c>
      <c r="H1" s="8" t="s">
        <v>207</v>
      </c>
      <c r="J1" s="154"/>
    </row>
    <row r="2" s="8" customFormat="1" ht="15">
      <c r="A2" s="33" t="s">
        <v>1086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585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1087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1076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1088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1104</v>
      </c>
    </row>
    <row r="12" spans="1:10" s="8" customFormat="1" ht="15">
      <c r="A12" s="103" t="s">
        <v>224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42787</v>
      </c>
      <c r="C1" s="10"/>
      <c r="D1" s="10"/>
      <c r="E1" s="10"/>
      <c r="F1" s="11" t="s">
        <v>206</v>
      </c>
      <c r="G1" s="106">
        <v>62.45</v>
      </c>
      <c r="H1" s="8" t="s">
        <v>207</v>
      </c>
      <c r="J1" s="154"/>
    </row>
    <row r="2" s="8" customFormat="1" ht="15">
      <c r="A2" s="33" t="s">
        <v>1094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453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1095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676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901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614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550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1096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852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1097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663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560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174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587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1098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224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42796</v>
      </c>
      <c r="C1" s="10"/>
      <c r="D1" s="10"/>
      <c r="E1" s="10"/>
      <c r="F1" s="11" t="s">
        <v>206</v>
      </c>
      <c r="G1" s="106">
        <v>63.733</v>
      </c>
      <c r="H1" s="8" t="s">
        <v>207</v>
      </c>
      <c r="J1" s="154"/>
    </row>
    <row r="2" s="8" customFormat="1" ht="15">
      <c r="A2" s="33" t="s">
        <v>1105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971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1106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1107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631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1042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1108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653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224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42808</v>
      </c>
      <c r="C1" s="10"/>
      <c r="D1" s="10"/>
      <c r="E1" s="10"/>
      <c r="F1" s="11" t="s">
        <v>206</v>
      </c>
      <c r="G1" s="106">
        <v>64.613</v>
      </c>
      <c r="H1" s="8" t="s">
        <v>207</v>
      </c>
      <c r="J1" s="154"/>
    </row>
    <row r="2" s="8" customFormat="1" ht="15">
      <c r="A2" s="33" t="s">
        <v>1114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254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852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916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1115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587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939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1116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418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1117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631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1052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1136</v>
      </c>
    </row>
    <row r="16" spans="1:9" s="15" customFormat="1" ht="15">
      <c r="A16" s="103" t="s">
        <v>580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188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705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741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224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42815</v>
      </c>
      <c r="C1" s="10"/>
      <c r="D1" s="10"/>
      <c r="E1" s="10"/>
      <c r="F1" s="11" t="s">
        <v>206</v>
      </c>
      <c r="G1" s="106">
        <v>63.92</v>
      </c>
      <c r="H1" s="8" t="s">
        <v>207</v>
      </c>
      <c r="J1" s="154"/>
    </row>
    <row r="2" s="8" customFormat="1" ht="15">
      <c r="A2" s="33" t="s">
        <v>1122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1123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283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585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884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747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384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514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525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589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971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174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1107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224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42822</v>
      </c>
      <c r="C1" s="10"/>
      <c r="D1" s="10"/>
      <c r="E1" s="10"/>
      <c r="F1" s="11" t="s">
        <v>206</v>
      </c>
      <c r="G1" s="106">
        <f>61.392</f>
        <v>61.392</v>
      </c>
      <c r="H1" s="8" t="s">
        <v>207</v>
      </c>
      <c r="J1" s="154"/>
    </row>
    <row r="2" s="8" customFormat="1" ht="15">
      <c r="A2" s="33" t="s">
        <v>1133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174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548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884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1134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1135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224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42830</v>
      </c>
      <c r="C1" s="10"/>
      <c r="D1" s="10"/>
      <c r="E1" s="10"/>
      <c r="F1" s="11" t="s">
        <v>206</v>
      </c>
      <c r="G1" s="106">
        <v>62.34</v>
      </c>
      <c r="H1" s="8" t="s">
        <v>207</v>
      </c>
      <c r="J1" s="154"/>
    </row>
    <row r="2" s="8" customFormat="1" ht="15">
      <c r="A2" s="33" t="s">
        <v>1137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994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1138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1139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1116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1140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1141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1142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663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1143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1003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418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224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42838</v>
      </c>
      <c r="C1" s="10"/>
      <c r="D1" s="10"/>
      <c r="E1" s="10"/>
      <c r="F1" s="11" t="s">
        <v>206</v>
      </c>
      <c r="G1" s="106">
        <v>61.62</v>
      </c>
      <c r="H1" s="8" t="s">
        <v>207</v>
      </c>
      <c r="J1" s="154"/>
    </row>
    <row r="2" s="8" customFormat="1" ht="15">
      <c r="A2" s="33" t="s">
        <v>1149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1150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1036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548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354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1151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1152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631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587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1153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1154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178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254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174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224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42845</v>
      </c>
      <c r="C1" s="10"/>
      <c r="D1" s="10"/>
      <c r="E1" s="10"/>
      <c r="F1" s="11" t="s">
        <v>206</v>
      </c>
      <c r="G1" s="106">
        <v>62.13</v>
      </c>
      <c r="H1" s="8" t="s">
        <v>207</v>
      </c>
      <c r="J1" s="154"/>
    </row>
    <row r="2" s="8" customFormat="1" ht="15">
      <c r="A2" s="33" t="s">
        <v>1161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782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1162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924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964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330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725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884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1163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512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1095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1139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224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42852</v>
      </c>
      <c r="C1" s="10"/>
      <c r="D1" s="10"/>
      <c r="E1" s="10"/>
      <c r="F1" s="11" t="s">
        <v>206</v>
      </c>
      <c r="G1" s="106">
        <f>63.863</f>
        <v>63.863</v>
      </c>
      <c r="H1" s="8" t="s">
        <v>207</v>
      </c>
      <c r="J1" s="154"/>
    </row>
    <row r="2" s="8" customFormat="1" ht="15">
      <c r="A2" s="33" t="s">
        <v>1170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918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943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1172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631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1173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1174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1175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1176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1139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1134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1177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224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891</v>
      </c>
    </row>
    <row r="22" ht="28.5">
      <c r="A22" s="107" t="s">
        <v>1171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41362</v>
      </c>
      <c r="C1" s="10"/>
      <c r="D1" s="11" t="s">
        <v>206</v>
      </c>
      <c r="E1" s="12">
        <f>40.59</f>
        <v>40.59</v>
      </c>
      <c r="G1" s="8" t="s">
        <v>207</v>
      </c>
    </row>
    <row r="2" s="8" customFormat="1" ht="23.25" customHeight="1">
      <c r="A2" s="33" t="s">
        <v>244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194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175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245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179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246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247</v>
      </c>
    </row>
    <row r="21" spans="1:9" s="8" customFormat="1" ht="15">
      <c r="A21" s="8" t="s">
        <v>224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42861</v>
      </c>
      <c r="C1" s="10"/>
      <c r="D1" s="10"/>
      <c r="E1" s="10"/>
      <c r="F1" s="11" t="s">
        <v>206</v>
      </c>
      <c r="G1" s="106">
        <v>66.02</v>
      </c>
      <c r="H1" s="8" t="s">
        <v>207</v>
      </c>
      <c r="J1" s="154"/>
    </row>
    <row r="2" s="8" customFormat="1" ht="15">
      <c r="A2" s="33" t="s">
        <v>1180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318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939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761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1181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1011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964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1044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1139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479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598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224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42871</v>
      </c>
      <c r="C1" s="10"/>
      <c r="D1" s="10"/>
      <c r="E1" s="10"/>
      <c r="F1" s="11" t="s">
        <v>206</v>
      </c>
      <c r="G1" s="106">
        <f>64.554</f>
        <v>64.554</v>
      </c>
      <c r="H1" s="8" t="s">
        <v>207</v>
      </c>
      <c r="J1" s="154"/>
    </row>
    <row r="2" s="8" customFormat="1" ht="15">
      <c r="A2" s="33" t="s">
        <v>1191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174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631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1095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1192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918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254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676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1193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1194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1175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1195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1163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224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42878</v>
      </c>
      <c r="C1" s="10"/>
      <c r="D1" s="10"/>
      <c r="E1" s="10"/>
      <c r="F1" s="11" t="s">
        <v>206</v>
      </c>
      <c r="G1" s="106">
        <v>65.302</v>
      </c>
      <c r="H1" s="8" t="s">
        <v>207</v>
      </c>
      <c r="J1" s="154"/>
    </row>
    <row r="2" s="8" customFormat="1" ht="15">
      <c r="A2" s="33" t="s">
        <v>1201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1194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600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1163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224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42884</v>
      </c>
      <c r="C1" s="10"/>
      <c r="D1" s="10"/>
      <c r="E1" s="10"/>
      <c r="F1" s="11" t="s">
        <v>206</v>
      </c>
      <c r="G1" s="106">
        <v>65.084</v>
      </c>
      <c r="H1" s="8" t="s">
        <v>207</v>
      </c>
      <c r="J1" s="154"/>
    </row>
    <row r="2" s="8" customFormat="1" ht="15">
      <c r="A2" s="33" t="s">
        <v>1207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254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1208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192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558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995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492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174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1209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1074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224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84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42892</v>
      </c>
      <c r="C1" s="10"/>
      <c r="D1" s="10"/>
      <c r="E1" s="10"/>
      <c r="F1" s="11" t="s">
        <v>206</v>
      </c>
      <c r="G1" s="106">
        <v>65.46</v>
      </c>
      <c r="H1" s="8" t="s">
        <v>207</v>
      </c>
      <c r="J1" s="154"/>
    </row>
    <row r="2" s="8" customFormat="1" ht="15">
      <c r="A2" s="33" t="s">
        <v>1215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1141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1153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178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1216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224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84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42902</v>
      </c>
      <c r="C1" s="10"/>
      <c r="D1" s="10"/>
      <c r="E1" s="10"/>
      <c r="F1" s="11" t="s">
        <v>206</v>
      </c>
      <c r="G1" s="106">
        <v>67.35</v>
      </c>
      <c r="H1" s="8" t="s">
        <v>207</v>
      </c>
      <c r="J1" s="154"/>
    </row>
    <row r="2" s="8" customFormat="1" ht="15">
      <c r="A2" s="33" t="s">
        <v>1220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852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1140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1221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192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1230</v>
      </c>
    </row>
    <row r="8" spans="1:9" s="15" customFormat="1" ht="15">
      <c r="A8" s="103" t="s">
        <v>1163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406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517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1066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174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1229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1222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224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84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42913</v>
      </c>
      <c r="C1" s="10"/>
      <c r="D1" s="10"/>
      <c r="E1" s="10"/>
      <c r="F1" s="11" t="s">
        <v>206</v>
      </c>
      <c r="G1" s="106">
        <f>69.68</f>
        <v>69.68</v>
      </c>
      <c r="H1" s="8" t="s">
        <v>207</v>
      </c>
      <c r="J1" s="154"/>
    </row>
    <row r="2" s="8" customFormat="1" ht="15">
      <c r="A2" s="33" t="s">
        <v>1231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1222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1232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1233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695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815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418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1234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1235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924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741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224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84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8" sqref="A18:A1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205</v>
      </c>
      <c r="B1" s="10">
        <v>42930</v>
      </c>
      <c r="C1" s="10"/>
      <c r="D1" s="10"/>
      <c r="E1" s="10"/>
      <c r="F1" s="11" t="s">
        <v>206</v>
      </c>
      <c r="G1" s="106">
        <v>69.92</v>
      </c>
      <c r="H1" s="8" t="s">
        <v>207</v>
      </c>
      <c r="J1" s="154"/>
    </row>
    <row r="2" s="8" customFormat="1" ht="15">
      <c r="A2" s="33" t="s">
        <v>1243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1244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1089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1245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v>2307</v>
      </c>
      <c r="I6" s="146">
        <f t="shared" si="4"/>
        <v>-25.133193846153972</v>
      </c>
    </row>
    <row r="7" spans="1:9" s="8" customFormat="1" ht="15">
      <c r="A7" s="104" t="s">
        <v>418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1246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174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1247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748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v>1555</v>
      </c>
      <c r="I11" s="146">
        <f t="shared" si="4"/>
        <v>-172.35898985074618</v>
      </c>
    </row>
    <row r="12" spans="1:9" s="8" customFormat="1" ht="15">
      <c r="A12" s="104" t="s">
        <v>254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1248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v>1992</v>
      </c>
      <c r="I13" s="146">
        <f t="shared" si="4"/>
        <v>-10.30907444316881</v>
      </c>
    </row>
    <row r="14" spans="1:10" s="8" customFormat="1" ht="15">
      <c r="A14" s="103" t="s">
        <v>224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4" sqref="A4:A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42943</v>
      </c>
      <c r="C1" s="10"/>
      <c r="D1" s="10"/>
      <c r="E1" s="10"/>
      <c r="F1" s="11" t="s">
        <v>206</v>
      </c>
      <c r="G1" s="106">
        <f>69.6406*1.025</f>
        <v>71.381615</v>
      </c>
      <c r="H1" s="8" t="s">
        <v>207</v>
      </c>
      <c r="J1" s="154"/>
    </row>
    <row r="2" s="8" customFormat="1" ht="15">
      <c r="A2" s="33" t="s">
        <v>1253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1255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0.7030408006158584</v>
      </c>
      <c r="F4" s="84">
        <f aca="true" t="shared" si="2" ref="F4:F13">B4+E4+C4</f>
        <v>9.591040800615858</v>
      </c>
      <c r="G4" s="145">
        <f aca="true" t="shared" si="3" ref="G4:G13">F4*$G$1</f>
        <v>684.6239818788529</v>
      </c>
      <c r="H4" s="132"/>
      <c r="I4" s="146">
        <f aca="true" t="shared" si="4" ref="I4:I13">H4-G4</f>
        <v>-684.6239818788529</v>
      </c>
    </row>
    <row r="5" spans="1:9" s="15" customFormat="1" ht="15">
      <c r="A5" s="103" t="s">
        <v>174</v>
      </c>
      <c r="B5" s="22">
        <v>9.58</v>
      </c>
      <c r="C5" s="22">
        <f t="shared" si="0"/>
        <v>0.9580000000000001</v>
      </c>
      <c r="D5" s="22">
        <v>230</v>
      </c>
      <c r="E5" s="84">
        <f t="shared" si="1"/>
        <v>1.2438414164742109</v>
      </c>
      <c r="F5" s="84">
        <f>B5+E5+C5</f>
        <v>11.781841416474212</v>
      </c>
      <c r="G5" s="145">
        <f t="shared" si="3"/>
        <v>841.0068679818168</v>
      </c>
      <c r="H5" s="132"/>
      <c r="I5" s="146">
        <f>H5-G5</f>
        <v>-841.0068679818168</v>
      </c>
    </row>
    <row r="6" spans="1:9" s="15" customFormat="1" ht="15">
      <c r="A6" s="103" t="s">
        <v>127</v>
      </c>
      <c r="B6" s="22">
        <v>15.75</v>
      </c>
      <c r="C6" s="22">
        <f t="shared" si="0"/>
        <v>1.5750000000000002</v>
      </c>
      <c r="D6" s="22">
        <v>75</v>
      </c>
      <c r="E6" s="84">
        <f t="shared" si="1"/>
        <v>0.4056004618937644</v>
      </c>
      <c r="F6" s="84">
        <f t="shared" si="2"/>
        <v>17.730600461893765</v>
      </c>
      <c r="G6" s="145">
        <f t="shared" si="3"/>
        <v>1265.6388958897228</v>
      </c>
      <c r="H6" s="132"/>
      <c r="I6" s="146">
        <f t="shared" si="4"/>
        <v>-1265.6388958897228</v>
      </c>
    </row>
    <row r="7" spans="1:9" s="8" customFormat="1" ht="15">
      <c r="A7" s="104" t="s">
        <v>1256</v>
      </c>
      <c r="B7" s="22">
        <v>5.59</v>
      </c>
      <c r="C7" s="22">
        <f t="shared" si="0"/>
        <v>0.559</v>
      </c>
      <c r="D7" s="22">
        <v>130</v>
      </c>
      <c r="E7" s="84">
        <f t="shared" si="1"/>
        <v>0.7030408006158584</v>
      </c>
      <c r="F7" s="84">
        <f t="shared" si="2"/>
        <v>6.852040800615859</v>
      </c>
      <c r="G7" s="145">
        <f t="shared" si="3"/>
        <v>489.109738393853</v>
      </c>
      <c r="H7" s="119"/>
      <c r="I7" s="146">
        <f t="shared" si="4"/>
        <v>-489.109738393853</v>
      </c>
    </row>
    <row r="8" spans="1:9" s="15" customFormat="1" ht="15">
      <c r="A8" s="103" t="s">
        <v>580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1.9468822170900695</v>
      </c>
      <c r="F8" s="84">
        <f t="shared" si="2"/>
        <v>11.03288221709007</v>
      </c>
      <c r="G8" s="145">
        <f t="shared" si="3"/>
        <v>787.5449507606697</v>
      </c>
      <c r="H8" s="132"/>
      <c r="I8" s="146">
        <f t="shared" si="4"/>
        <v>-787.5449507606697</v>
      </c>
    </row>
    <row r="9" spans="1:9" s="15" customFormat="1" ht="15">
      <c r="A9" s="103" t="s">
        <v>126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2.3254426481909163</v>
      </c>
      <c r="F9" s="84">
        <f t="shared" si="2"/>
        <v>9.387442648190916</v>
      </c>
      <c r="G9" s="145">
        <f t="shared" si="3"/>
        <v>670.0908169477444</v>
      </c>
      <c r="H9" s="132"/>
      <c r="I9" s="146">
        <f t="shared" si="4"/>
        <v>-670.0908169477444</v>
      </c>
    </row>
    <row r="10" spans="1:9" s="15" customFormat="1" ht="15">
      <c r="A10" s="103" t="s">
        <v>1257</v>
      </c>
      <c r="B10" s="22">
        <v>5.59</v>
      </c>
      <c r="C10" s="22">
        <f t="shared" si="0"/>
        <v>0.559</v>
      </c>
      <c r="D10" s="22">
        <v>100</v>
      </c>
      <c r="E10" s="84">
        <f t="shared" si="1"/>
        <v>0.5408006158583526</v>
      </c>
      <c r="F10" s="84">
        <f t="shared" si="2"/>
        <v>6.689800615858353</v>
      </c>
      <c r="G10" s="145">
        <f t="shared" si="3"/>
        <v>477.5287719879638</v>
      </c>
      <c r="H10" s="132"/>
      <c r="I10" s="146">
        <f t="shared" si="4"/>
        <v>-477.5287719879638</v>
      </c>
    </row>
    <row r="11" spans="1:9" s="15" customFormat="1" ht="15">
      <c r="A11" s="103" t="s">
        <v>971</v>
      </c>
      <c r="B11" s="22">
        <v>12.08</v>
      </c>
      <c r="C11" s="22">
        <f t="shared" si="0"/>
        <v>1.2080000000000002</v>
      </c>
      <c r="D11" s="22">
        <v>450</v>
      </c>
      <c r="E11" s="84">
        <f t="shared" si="1"/>
        <v>2.4336027713625863</v>
      </c>
      <c r="F11" s="84">
        <f t="shared" si="2"/>
        <v>15.721602771362587</v>
      </c>
      <c r="G11" s="145">
        <f t="shared" si="3"/>
        <v>1122.2333962083371</v>
      </c>
      <c r="H11" s="132"/>
      <c r="I11" s="146">
        <f t="shared" si="4"/>
        <v>-1122.2333962083371</v>
      </c>
    </row>
    <row r="12" spans="1:9" s="8" customFormat="1" ht="15">
      <c r="A12" s="104" t="s">
        <v>1140</v>
      </c>
      <c r="B12" s="22">
        <v>57.33</v>
      </c>
      <c r="C12" s="22">
        <f t="shared" si="0"/>
        <v>5.7330000000000005</v>
      </c>
      <c r="D12" s="22">
        <v>575</v>
      </c>
      <c r="E12" s="84">
        <f t="shared" si="1"/>
        <v>3.1096035411855274</v>
      </c>
      <c r="F12" s="84">
        <f t="shared" si="2"/>
        <v>66.17260354118552</v>
      </c>
      <c r="G12" s="145">
        <f t="shared" si="3"/>
        <v>4723.507309524542</v>
      </c>
      <c r="H12" s="132"/>
      <c r="I12" s="146">
        <f t="shared" si="4"/>
        <v>-4723.507309524542</v>
      </c>
    </row>
    <row r="13" spans="1:9" s="15" customFormat="1" ht="15">
      <c r="A13" s="103" t="s">
        <v>631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5.948806774441878</v>
      </c>
      <c r="F13" s="84">
        <f t="shared" si="2"/>
        <v>24.186806774441877</v>
      </c>
      <c r="G13" s="145">
        <f t="shared" si="3"/>
        <v>1726.4933292526018</v>
      </c>
      <c r="H13" s="132"/>
      <c r="I13" s="146">
        <f t="shared" si="4"/>
        <v>-1726.4933292526018</v>
      </c>
    </row>
    <row r="14" spans="1:9" s="15" customFormat="1" ht="15">
      <c r="A14" s="103" t="s">
        <v>1066</v>
      </c>
      <c r="B14" s="22">
        <v>27.74</v>
      </c>
      <c r="C14" s="22">
        <f>B14*0.1</f>
        <v>2.774</v>
      </c>
      <c r="D14" s="22">
        <v>490</v>
      </c>
      <c r="E14" s="84">
        <f>D14/$D$17*$E$17</f>
        <v>2.6499230177059276</v>
      </c>
      <c r="F14" s="84">
        <f>B14+E14+C14</f>
        <v>33.163923017705926</v>
      </c>
      <c r="G14" s="145">
        <f>F14*$G$1</f>
        <v>2367.2943847395227</v>
      </c>
      <c r="H14" s="132"/>
      <c r="I14" s="146">
        <f>H14-G14</f>
        <v>-2367.2943847395227</v>
      </c>
    </row>
    <row r="15" spans="1:9" s="15" customFormat="1" ht="15">
      <c r="A15" s="103" t="s">
        <v>155</v>
      </c>
      <c r="B15" s="22">
        <v>8.92</v>
      </c>
      <c r="C15" s="22">
        <f>B15*0.1</f>
        <v>0.892</v>
      </c>
      <c r="D15" s="22">
        <v>220</v>
      </c>
      <c r="E15" s="84">
        <f>D15/$D$17*$E$17</f>
        <v>1.1897613548883756</v>
      </c>
      <c r="F15" s="84">
        <f>B15+E15+C15</f>
        <v>11.001761354888375</v>
      </c>
      <c r="G15" s="145">
        <f>F15*$G$1</f>
        <v>785.3234933565203</v>
      </c>
      <c r="H15" s="132"/>
      <c r="I15" s="146">
        <f>H15-G15</f>
        <v>-785.3234933565203</v>
      </c>
    </row>
    <row r="16" spans="1:10" s="8" customFormat="1" ht="15">
      <c r="A16" s="103"/>
      <c r="B16" s="85"/>
      <c r="C16" s="85"/>
      <c r="D16" s="22">
        <v>8700</v>
      </c>
      <c r="E16" s="84">
        <f t="shared" si="1"/>
        <v>47.04965357967667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12990</v>
      </c>
      <c r="E17" s="1">
        <v>70.25</v>
      </c>
      <c r="F17" s="113"/>
      <c r="G17" s="28"/>
      <c r="H17" s="28"/>
      <c r="I17" s="28"/>
    </row>
    <row r="20" ht="28.5">
      <c r="A20" s="107" t="s">
        <v>891</v>
      </c>
    </row>
    <row r="21" ht="28.5">
      <c r="A21" s="107" t="s">
        <v>1254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205</v>
      </c>
      <c r="B1" s="10">
        <v>41375</v>
      </c>
      <c r="C1" s="10"/>
      <c r="D1" s="11" t="s">
        <v>206</v>
      </c>
      <c r="E1" s="12">
        <v>41.22</v>
      </c>
      <c r="G1" s="8" t="s">
        <v>207</v>
      </c>
    </row>
    <row r="2" s="8" customFormat="1" ht="23.25" customHeight="1">
      <c r="A2" s="33" t="s">
        <v>248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245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202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179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249</v>
      </c>
    </row>
    <row r="12" spans="1:9" s="8" customFormat="1" ht="15">
      <c r="A12" s="4" t="s">
        <v>250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251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224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253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254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236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224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255</v>
      </c>
    </row>
    <row r="18" ht="31.5">
      <c r="A18" s="50" t="s">
        <v>256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257</v>
      </c>
      <c r="B20" s="54"/>
      <c r="C20" s="55"/>
      <c r="D20" s="55">
        <v>1</v>
      </c>
      <c r="E20" s="55"/>
      <c r="F20" s="54">
        <v>5.9</v>
      </c>
      <c r="G20" s="56" t="s">
        <v>258</v>
      </c>
      <c r="H20" s="8"/>
      <c r="I20" s="8"/>
      <c r="J20" s="8"/>
      <c r="K20" s="8"/>
      <c r="O20" s="57"/>
      <c r="P20" s="58" t="s">
        <v>259</v>
      </c>
    </row>
    <row r="21" spans="1:11" ht="15">
      <c r="A21" s="55" t="s">
        <v>257</v>
      </c>
      <c r="B21" s="55"/>
      <c r="C21" s="55"/>
      <c r="D21" s="55">
        <v>1</v>
      </c>
      <c r="E21" s="55"/>
      <c r="F21" s="54">
        <v>17.9</v>
      </c>
      <c r="G21" s="59" t="s">
        <v>260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261</v>
      </c>
      <c r="H22" s="8"/>
      <c r="I22" s="8"/>
      <c r="J22" s="8"/>
      <c r="K22" s="8"/>
    </row>
    <row r="23" s="51" customFormat="1" ht="31.5">
      <c r="A23" s="51" t="s">
        <v>236</v>
      </c>
    </row>
    <row r="24" spans="1:7" ht="15">
      <c r="A24" s="55"/>
      <c r="B24" s="55"/>
      <c r="C24" s="55"/>
      <c r="D24" s="55"/>
      <c r="E24" s="55"/>
      <c r="F24" s="57"/>
      <c r="G24" s="58" t="s">
        <v>262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263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264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198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224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255</v>
      </c>
    </row>
    <row r="22" ht="31.5">
      <c r="A22" s="50" t="s">
        <v>256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265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266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267</v>
      </c>
      <c r="H27" s="8"/>
      <c r="I27" s="8"/>
      <c r="J27" s="8"/>
    </row>
    <row r="28" s="51" customFormat="1" ht="31.5">
      <c r="A28" s="51" t="s">
        <v>198</v>
      </c>
    </row>
    <row r="29" spans="1:7" ht="15">
      <c r="A29" s="67" t="s">
        <v>268</v>
      </c>
      <c r="F29" s="57"/>
      <c r="G29" s="58" t="s">
        <v>269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270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41410</v>
      </c>
      <c r="C1" s="10"/>
      <c r="D1" s="11" t="s">
        <v>206</v>
      </c>
      <c r="E1" s="12">
        <v>41.28</v>
      </c>
      <c r="G1" s="8" t="s">
        <v>207</v>
      </c>
    </row>
    <row r="2" s="8" customFormat="1" ht="23.25" customHeight="1">
      <c r="A2" s="33" t="s">
        <v>271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198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189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203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175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236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224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255</v>
      </c>
    </row>
    <row r="26" ht="31.5">
      <c r="A26" s="50" t="s">
        <v>256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272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273</v>
      </c>
      <c r="G30" s="8"/>
      <c r="H30" s="8"/>
      <c r="I30" s="8"/>
      <c r="J30" s="8"/>
    </row>
    <row r="31" s="51" customFormat="1" ht="31.5">
      <c r="A31" s="51" t="s">
        <v>236</v>
      </c>
    </row>
    <row r="32" spans="1:6" ht="15">
      <c r="A32" s="55"/>
      <c r="B32" s="55"/>
      <c r="C32" s="55"/>
      <c r="D32" s="55"/>
      <c r="E32" s="57"/>
      <c r="F32" s="58" t="s">
        <v>262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263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41425</v>
      </c>
      <c r="C1" s="10"/>
      <c r="D1" s="11" t="s">
        <v>206</v>
      </c>
      <c r="E1" s="12">
        <v>42.24</v>
      </c>
      <c r="G1" s="8" t="s">
        <v>207</v>
      </c>
    </row>
    <row r="2" s="8" customFormat="1" ht="23.25" customHeight="1">
      <c r="A2" s="33" t="s">
        <v>274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198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176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275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276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163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174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224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277</v>
      </c>
    </row>
    <row r="21" s="69" customFormat="1" ht="31.5">
      <c r="A21" s="50"/>
    </row>
    <row r="23" ht="31.5">
      <c r="A23" s="50" t="s">
        <v>255</v>
      </c>
    </row>
    <row r="24" ht="31.5">
      <c r="A24" s="50" t="s">
        <v>256</v>
      </c>
    </row>
    <row r="25" spans="1:6" s="51" customFormat="1" ht="31.5">
      <c r="A25" s="51" t="s">
        <v>275</v>
      </c>
      <c r="F25" s="68"/>
    </row>
    <row r="26" spans="1:6" ht="15">
      <c r="A26" s="55"/>
      <c r="B26" s="55"/>
      <c r="C26" s="55"/>
      <c r="D26" s="55"/>
      <c r="E26" s="64"/>
      <c r="F26" s="58" t="s">
        <v>278</v>
      </c>
    </row>
    <row r="27" spans="1:6" ht="15">
      <c r="A27" s="55"/>
      <c r="B27" s="55"/>
      <c r="C27" s="55"/>
      <c r="D27" s="55"/>
      <c r="E27" s="64"/>
      <c r="F27" s="58" t="s">
        <v>279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41214</v>
      </c>
      <c r="C1" s="10"/>
      <c r="D1" s="11" t="s">
        <v>206</v>
      </c>
      <c r="E1" s="12">
        <f>41.18</f>
        <v>41.18</v>
      </c>
      <c r="F1" s="8" t="s">
        <v>207</v>
      </c>
    </row>
    <row r="2" ht="23.25" customHeight="1"/>
    <row r="3" spans="1:9" s="15" customFormat="1" ht="30" customHeight="1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217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218</v>
      </c>
    </row>
    <row r="6" spans="1:9" ht="15">
      <c r="A6" s="4" t="s">
        <v>163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176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195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219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220</v>
      </c>
    </row>
    <row r="11" spans="1:10" ht="15">
      <c r="A11" s="4" t="s">
        <v>175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221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222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41459</v>
      </c>
      <c r="C1" s="10"/>
      <c r="D1" s="11" t="s">
        <v>206</v>
      </c>
      <c r="E1" s="12">
        <v>43.98</v>
      </c>
      <c r="G1" s="8" t="s">
        <v>207</v>
      </c>
    </row>
    <row r="2" s="8" customFormat="1" ht="23.25" customHeight="1">
      <c r="A2" s="33" t="s">
        <v>280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236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254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174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166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281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282</v>
      </c>
    </row>
    <row r="11" spans="1:9" s="8" customFormat="1" ht="15">
      <c r="A11" s="4" t="s">
        <v>283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182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284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275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224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255</v>
      </c>
    </row>
    <row r="26" ht="31.5">
      <c r="A26" s="50" t="s">
        <v>256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285</v>
      </c>
    </row>
    <row r="29" spans="1:6" ht="15">
      <c r="A29" s="55"/>
      <c r="B29" s="55"/>
      <c r="C29" s="55"/>
      <c r="D29" s="55"/>
      <c r="E29" s="64"/>
      <c r="F29" s="58" t="s">
        <v>286</v>
      </c>
    </row>
    <row r="30" spans="1:6" ht="31.5">
      <c r="A30" s="51" t="s">
        <v>287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288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205</v>
      </c>
      <c r="B1" s="10">
        <v>41477</v>
      </c>
      <c r="C1" s="10"/>
      <c r="D1" s="11" t="s">
        <v>206</v>
      </c>
      <c r="E1" s="12">
        <v>43.43</v>
      </c>
      <c r="G1" s="8" t="s">
        <v>207</v>
      </c>
    </row>
    <row r="2" s="8" customFormat="1" ht="23.25" customHeight="1">
      <c r="A2" s="33" t="s">
        <v>289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254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217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236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290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224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205</v>
      </c>
      <c r="B1" s="10">
        <v>41498</v>
      </c>
      <c r="C1" s="10"/>
      <c r="D1" s="11" t="s">
        <v>206</v>
      </c>
      <c r="E1" s="12">
        <v>44.85</v>
      </c>
      <c r="G1" s="8" t="s">
        <v>207</v>
      </c>
    </row>
    <row r="2" s="8" customFormat="1" ht="23.25" customHeight="1">
      <c r="A2" s="33" t="s">
        <v>291</v>
      </c>
    </row>
    <row r="3" spans="1:7" s="15" customFormat="1" ht="4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297</v>
      </c>
    </row>
    <row r="9" spans="1:7" s="8" customFormat="1" ht="15">
      <c r="A9" s="4" t="s">
        <v>298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254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163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181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224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299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300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205</v>
      </c>
      <c r="B1" s="10">
        <v>41536</v>
      </c>
      <c r="C1" s="10"/>
      <c r="D1" s="11" t="s">
        <v>206</v>
      </c>
      <c r="E1" s="12">
        <v>43.86</v>
      </c>
      <c r="G1" s="8" t="s">
        <v>207</v>
      </c>
    </row>
    <row r="2" s="8" customFormat="1" ht="23.25" customHeight="1">
      <c r="A2" s="33" t="s">
        <v>301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188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254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302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163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224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205</v>
      </c>
      <c r="B1" s="10">
        <v>41561</v>
      </c>
      <c r="C1" s="10"/>
      <c r="D1" s="11" t="s">
        <v>206</v>
      </c>
      <c r="E1" s="12">
        <v>44.58</v>
      </c>
      <c r="G1" s="8" t="s">
        <v>207</v>
      </c>
    </row>
    <row r="2" s="8" customFormat="1" ht="23.25" customHeight="1">
      <c r="A2" s="33" t="s">
        <v>303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172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254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175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290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197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224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41582</v>
      </c>
      <c r="C1" s="10"/>
      <c r="D1" s="11" t="s">
        <v>206</v>
      </c>
      <c r="E1" s="12">
        <v>44.68</v>
      </c>
      <c r="G1" s="8" t="s">
        <v>207</v>
      </c>
    </row>
    <row r="2" spans="1:2" s="8" customFormat="1" ht="23.25" customHeight="1">
      <c r="A2" s="33" t="s">
        <v>304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305</v>
      </c>
    </row>
    <row r="9" spans="1:8" s="8" customFormat="1" ht="15">
      <c r="A9" s="4" t="s">
        <v>174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306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199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254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307</v>
      </c>
    </row>
    <row r="16" spans="1:7" s="8" customFormat="1" ht="15">
      <c r="A16" s="7" t="s">
        <v>163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224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308</v>
      </c>
    </row>
    <row r="21" spans="1:47" s="51" customFormat="1" ht="31.5">
      <c r="A21" s="51" t="s">
        <v>236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309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310</v>
      </c>
      <c r="C24" s="55"/>
    </row>
    <row r="25" spans="1:3" ht="15">
      <c r="A25" s="55"/>
      <c r="B25" s="58" t="s">
        <v>311</v>
      </c>
      <c r="C25" s="55"/>
    </row>
    <row r="26" spans="1:3" ht="15">
      <c r="A26" s="55"/>
      <c r="B26" s="58" t="s">
        <v>312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313</v>
      </c>
      <c r="C28" s="55"/>
    </row>
    <row r="31" ht="31.5">
      <c r="A31" s="50" t="s">
        <v>314</v>
      </c>
    </row>
    <row r="32" ht="31.5">
      <c r="A32" s="50" t="s">
        <v>315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41609</v>
      </c>
      <c r="C1" s="10"/>
      <c r="D1" s="11" t="s">
        <v>206</v>
      </c>
      <c r="E1" s="12">
        <v>45.95</v>
      </c>
      <c r="G1" s="8" t="s">
        <v>207</v>
      </c>
    </row>
    <row r="2" spans="1:2" s="8" customFormat="1" ht="23.25" customHeight="1">
      <c r="A2" s="33" t="s">
        <v>316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171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317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176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174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318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224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308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319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320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321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313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322</v>
      </c>
    </row>
    <row r="35" ht="31.5">
      <c r="A35" s="50" t="s">
        <v>323</v>
      </c>
    </row>
    <row r="36" ht="31.5">
      <c r="A36" s="50" t="s">
        <v>315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41638</v>
      </c>
      <c r="C1" s="10"/>
      <c r="D1" s="11" t="s">
        <v>206</v>
      </c>
      <c r="E1" s="12">
        <v>45.99</v>
      </c>
      <c r="G1" s="8" t="s">
        <v>207</v>
      </c>
    </row>
    <row r="2" spans="1:2" s="8" customFormat="1" ht="23.25" customHeight="1">
      <c r="A2" s="33" t="s">
        <v>324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236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198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283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224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308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325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326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327</v>
      </c>
      <c r="B22" s="59"/>
      <c r="C22" s="55"/>
    </row>
    <row r="24" ht="31.5">
      <c r="A24" s="50" t="s">
        <v>328</v>
      </c>
    </row>
    <row r="25" ht="31.5">
      <c r="A25" s="50" t="s">
        <v>315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41651</v>
      </c>
      <c r="C1" s="10"/>
      <c r="D1" s="11" t="s">
        <v>206</v>
      </c>
      <c r="E1" s="12">
        <v>45.98</v>
      </c>
      <c r="G1" s="8" t="s">
        <v>207</v>
      </c>
    </row>
    <row r="2" spans="1:2" s="8" customFormat="1" ht="23.25" customHeight="1">
      <c r="A2" s="33" t="s">
        <v>329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330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331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332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224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308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325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333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327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334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41664</v>
      </c>
      <c r="C1" s="10"/>
      <c r="D1" s="11" t="s">
        <v>206</v>
      </c>
      <c r="E1" s="12">
        <v>46.75</v>
      </c>
      <c r="G1" s="8" t="s">
        <v>207</v>
      </c>
    </row>
    <row r="2" spans="1:2" s="8" customFormat="1" ht="23.25" customHeight="1">
      <c r="A2" s="33" t="s">
        <v>335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182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284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336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254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174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224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308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325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337</v>
      </c>
      <c r="B26" s="59"/>
      <c r="C26" s="55"/>
    </row>
    <row r="27" spans="1:3" ht="31.5">
      <c r="A27" s="51" t="s">
        <v>174</v>
      </c>
      <c r="B27" s="52"/>
      <c r="C27" s="52"/>
    </row>
    <row r="28" spans="1:3" ht="15">
      <c r="A28" s="58" t="s">
        <v>338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41220</v>
      </c>
      <c r="C1" s="10"/>
      <c r="D1" s="11" t="s">
        <v>206</v>
      </c>
      <c r="E1" s="12">
        <v>41.2</v>
      </c>
      <c r="F1" s="8" t="s">
        <v>207</v>
      </c>
    </row>
    <row r="2" ht="23.25" customHeight="1"/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161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176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203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174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225</v>
      </c>
    </row>
    <row r="11" spans="1:9" ht="15">
      <c r="A11" s="4" t="s">
        <v>188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175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340</v>
      </c>
    </row>
    <row r="16" spans="1:7" s="8" customFormat="1" ht="15">
      <c r="A16" s="7" t="s">
        <v>224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308</v>
      </c>
    </row>
    <row r="21" spans="1:47" s="51" customFormat="1" ht="31.5">
      <c r="A21" s="51" t="s">
        <v>175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341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191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330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170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188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204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193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342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343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242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205</v>
      </c>
      <c r="B1" s="10">
        <v>41701</v>
      </c>
      <c r="C1" s="10"/>
      <c r="D1" s="11" t="s">
        <v>206</v>
      </c>
      <c r="E1" s="12">
        <v>50.96</v>
      </c>
      <c r="G1" s="8" t="s">
        <v>207</v>
      </c>
    </row>
    <row r="2" spans="1:2" s="8" customFormat="1" ht="23.25" customHeight="1">
      <c r="A2" s="33" t="s">
        <v>344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197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345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346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347</v>
      </c>
    </row>
    <row r="11" spans="1:8" s="8" customFormat="1" ht="15">
      <c r="A11" s="4" t="s">
        <v>175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162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242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308</v>
      </c>
    </row>
    <row r="17" spans="1:3" ht="31.5">
      <c r="A17" s="51" t="s">
        <v>71</v>
      </c>
      <c r="B17" s="94"/>
      <c r="C17" s="94"/>
    </row>
    <row r="18" ht="15">
      <c r="A18" s="58" t="s">
        <v>348</v>
      </c>
    </row>
    <row r="19" ht="15">
      <c r="A19" s="58" t="s">
        <v>349</v>
      </c>
    </row>
    <row r="20" ht="15">
      <c r="A20" s="58" t="s">
        <v>350</v>
      </c>
    </row>
    <row r="21" spans="1:3" ht="31.5">
      <c r="A21" s="51" t="s">
        <v>49</v>
      </c>
      <c r="B21" s="51"/>
      <c r="C21" s="51"/>
    </row>
    <row r="22" ht="15">
      <c r="A22" s="58" t="s">
        <v>351</v>
      </c>
    </row>
    <row r="23" spans="1:3" ht="31.5">
      <c r="A23" s="51" t="s">
        <v>352</v>
      </c>
      <c r="B23" s="51"/>
      <c r="C23" s="51"/>
    </row>
    <row r="24" ht="15">
      <c r="A24" s="58" t="s">
        <v>353</v>
      </c>
    </row>
    <row r="25" spans="1:3" ht="31.5">
      <c r="A25" s="51" t="s">
        <v>354</v>
      </c>
      <c r="B25" s="51"/>
      <c r="C25" s="51"/>
    </row>
    <row r="26" ht="15">
      <c r="A26" s="58" t="s">
        <v>355</v>
      </c>
    </row>
    <row r="27" spans="1:3" ht="31.5">
      <c r="A27" s="51" t="s">
        <v>5</v>
      </c>
      <c r="B27" s="51"/>
      <c r="C27" s="51"/>
    </row>
    <row r="28" ht="15">
      <c r="A28" s="58" t="s">
        <v>356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41722</v>
      </c>
      <c r="C1" s="10"/>
      <c r="D1" s="11" t="s">
        <v>206</v>
      </c>
      <c r="E1" s="12">
        <v>50.71</v>
      </c>
      <c r="G1" s="8" t="s">
        <v>207</v>
      </c>
    </row>
    <row r="2" spans="1:2" s="8" customFormat="1" ht="23.25" customHeight="1">
      <c r="A2" s="33" t="s">
        <v>357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169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358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359</v>
      </c>
    </row>
    <row r="9" spans="1:8" s="8" customFormat="1" ht="15">
      <c r="A9" s="4" t="s">
        <v>174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360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361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242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308</v>
      </c>
    </row>
    <row r="23" spans="1:2" ht="31.5">
      <c r="A23" s="51" t="s">
        <v>104</v>
      </c>
      <c r="B23" s="95" t="s">
        <v>362</v>
      </c>
    </row>
    <row r="24" ht="15">
      <c r="A24" s="58" t="s">
        <v>363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41746</v>
      </c>
      <c r="C1" s="10"/>
      <c r="D1" s="11" t="s">
        <v>206</v>
      </c>
      <c r="E1" s="12">
        <v>50.11</v>
      </c>
      <c r="G1" s="8" t="s">
        <v>207</v>
      </c>
    </row>
    <row r="2" spans="1:2" s="8" customFormat="1" ht="23.25" customHeight="1">
      <c r="A2" s="33" t="s">
        <v>364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361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192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365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182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366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367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193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368</v>
      </c>
    </row>
    <row r="15" spans="1:7" s="8" customFormat="1" ht="15">
      <c r="A15" s="7" t="s">
        <v>242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205</v>
      </c>
      <c r="B1" s="10">
        <v>41749</v>
      </c>
      <c r="C1" s="10"/>
      <c r="D1" s="11" t="s">
        <v>206</v>
      </c>
      <c r="E1" s="12">
        <v>48.33</v>
      </c>
      <c r="G1" s="8" t="s">
        <v>207</v>
      </c>
    </row>
    <row r="2" spans="1:2" s="8" customFormat="1" ht="23.25" customHeight="1">
      <c r="A2" s="33" t="s">
        <v>369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360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174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196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370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186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198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168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242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308</v>
      </c>
    </row>
    <row r="27" ht="31.5">
      <c r="A27" s="51" t="s">
        <v>174</v>
      </c>
    </row>
    <row r="28" ht="15">
      <c r="A28" s="58" t="s">
        <v>371</v>
      </c>
    </row>
    <row r="29" ht="31.5">
      <c r="A29" s="51" t="s">
        <v>91</v>
      </c>
    </row>
    <row r="30" ht="15">
      <c r="A30" s="59" t="s">
        <v>372</v>
      </c>
    </row>
    <row r="31" ht="31.5">
      <c r="A31" s="51" t="s">
        <v>92</v>
      </c>
    </row>
    <row r="32" ht="15">
      <c r="A32" s="59" t="s">
        <v>373</v>
      </c>
    </row>
    <row r="33" ht="15">
      <c r="A33" s="59" t="s">
        <v>374</v>
      </c>
    </row>
    <row r="34" ht="31.5">
      <c r="A34" s="51" t="s">
        <v>155</v>
      </c>
    </row>
    <row r="35" ht="15">
      <c r="A35" s="58" t="s">
        <v>375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41758</v>
      </c>
      <c r="C1" s="10"/>
      <c r="D1" s="11" t="s">
        <v>206</v>
      </c>
      <c r="E1" s="12">
        <v>48.13</v>
      </c>
      <c r="G1" s="8" t="s">
        <v>207</v>
      </c>
    </row>
    <row r="2" spans="1:2" s="8" customFormat="1" ht="23.25" customHeight="1">
      <c r="A2" s="33" t="s">
        <v>376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174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377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378</v>
      </c>
    </row>
    <row r="13" spans="1:8" s="8" customFormat="1" ht="15">
      <c r="A13" s="4" t="s">
        <v>182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379</v>
      </c>
    </row>
    <row r="14" spans="1:7" s="8" customFormat="1" ht="15">
      <c r="A14" s="7" t="s">
        <v>242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308</v>
      </c>
    </row>
    <row r="19" ht="31.5">
      <c r="A19" s="51" t="s">
        <v>8</v>
      </c>
    </row>
    <row r="20" ht="15">
      <c r="A20" s="58" t="s">
        <v>380</v>
      </c>
    </row>
    <row r="21" ht="15">
      <c r="A21" s="58" t="s">
        <v>381</v>
      </c>
    </row>
    <row r="22" ht="31.5">
      <c r="A22" s="51" t="s">
        <v>155</v>
      </c>
    </row>
    <row r="23" spans="1:2" ht="15">
      <c r="A23" s="58" t="s">
        <v>382</v>
      </c>
      <c r="B23" t="s">
        <v>383</v>
      </c>
    </row>
    <row r="24" ht="31.5">
      <c r="A24" s="51" t="s">
        <v>384</v>
      </c>
    </row>
    <row r="25" ht="15">
      <c r="A25" s="58" t="s">
        <v>385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205</v>
      </c>
      <c r="B1" s="10">
        <v>41804</v>
      </c>
      <c r="C1" s="10"/>
      <c r="D1" s="11" t="s">
        <v>206</v>
      </c>
      <c r="E1" s="12">
        <v>47.41</v>
      </c>
      <c r="G1" s="8" t="s">
        <v>207</v>
      </c>
    </row>
    <row r="2" spans="1:2" s="8" customFormat="1" ht="23.25" customHeight="1">
      <c r="A2" s="33" t="s">
        <v>386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193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387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388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242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308</v>
      </c>
    </row>
    <row r="18" ht="31.5">
      <c r="A18" s="51" t="s">
        <v>8</v>
      </c>
    </row>
    <row r="19" ht="15">
      <c r="A19" s="58" t="s">
        <v>381</v>
      </c>
    </row>
    <row r="20" ht="31.5">
      <c r="A20" s="92" t="s">
        <v>101</v>
      </c>
    </row>
    <row r="21" ht="15">
      <c r="A21" s="58" t="s">
        <v>389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41813</v>
      </c>
      <c r="C1" s="10"/>
      <c r="D1" s="11" t="s">
        <v>206</v>
      </c>
      <c r="E1" s="12">
        <v>47</v>
      </c>
      <c r="G1" s="8" t="s">
        <v>207</v>
      </c>
    </row>
    <row r="2" spans="1:2" s="8" customFormat="1" ht="23.25" customHeight="1">
      <c r="A2" s="33" t="s">
        <v>390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184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174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201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165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391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200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173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190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224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308</v>
      </c>
    </row>
    <row r="22" ht="31.5">
      <c r="A22" s="92" t="s">
        <v>99</v>
      </c>
    </row>
    <row r="23" ht="15">
      <c r="A23" s="58" t="s">
        <v>392</v>
      </c>
    </row>
    <row r="24" ht="31.5">
      <c r="A24" s="92" t="s">
        <v>97</v>
      </c>
    </row>
    <row r="25" ht="15">
      <c r="A25" s="58" t="s">
        <v>393</v>
      </c>
    </row>
    <row r="26" ht="31.5">
      <c r="A26" s="92" t="s">
        <v>200</v>
      </c>
    </row>
    <row r="27" ht="15">
      <c r="A27" s="58" t="s">
        <v>394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41831</v>
      </c>
      <c r="C1" s="10"/>
      <c r="D1" s="11" t="s">
        <v>206</v>
      </c>
      <c r="E1" s="12">
        <v>47.19</v>
      </c>
      <c r="G1" s="8" t="s">
        <v>207</v>
      </c>
    </row>
    <row r="2" spans="1:2" s="8" customFormat="1" ht="23.25" customHeight="1">
      <c r="A2" s="33" t="s">
        <v>395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188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396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224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308</v>
      </c>
    </row>
    <row r="17" ht="31.5">
      <c r="A17" s="51" t="s">
        <v>188</v>
      </c>
    </row>
    <row r="18" ht="15">
      <c r="A18" t="s">
        <v>397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41232</v>
      </c>
      <c r="C1" s="10"/>
      <c r="D1" s="11" t="s">
        <v>206</v>
      </c>
      <c r="E1" s="12">
        <f>40.86</f>
        <v>40.86</v>
      </c>
      <c r="F1" s="8" t="s">
        <v>207</v>
      </c>
    </row>
    <row r="2" ht="23.25" customHeight="1">
      <c r="A2" s="33" t="s">
        <v>226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227</v>
      </c>
    </row>
    <row r="7" spans="1:10" ht="15">
      <c r="A7" s="4" t="s">
        <v>174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228</v>
      </c>
    </row>
    <row r="8" spans="1:9" ht="15">
      <c r="A8" s="4" t="s">
        <v>176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229</v>
      </c>
    </row>
    <row r="10" spans="1:9" ht="15">
      <c r="A10" s="4" t="s">
        <v>163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224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41844</v>
      </c>
      <c r="C1" s="10"/>
      <c r="D1" s="11" t="s">
        <v>206</v>
      </c>
      <c r="E1" s="12">
        <v>48.07</v>
      </c>
      <c r="G1" s="8" t="s">
        <v>207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399</v>
      </c>
    </row>
    <row r="8" spans="1:8" s="8" customFormat="1" ht="15">
      <c r="A8" s="4" t="s">
        <v>173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168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178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330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224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41863</v>
      </c>
      <c r="C1" s="10"/>
      <c r="D1" s="11" t="s">
        <v>206</v>
      </c>
      <c r="E1" s="12">
        <v>49.24</v>
      </c>
      <c r="G1" s="8" t="s">
        <v>207</v>
      </c>
    </row>
    <row r="2" spans="1:2" s="8" customFormat="1" ht="23.25" customHeight="1">
      <c r="A2" s="33" t="s">
        <v>400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198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224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401</v>
      </c>
    </row>
    <row r="16" ht="31.5">
      <c r="A16" s="50" t="s">
        <v>315</v>
      </c>
    </row>
    <row r="17" ht="33.75" customHeight="1">
      <c r="A17" s="89" t="s">
        <v>308</v>
      </c>
    </row>
    <row r="18" ht="31.5">
      <c r="A18" s="51" t="s">
        <v>198</v>
      </c>
    </row>
    <row r="19" ht="15">
      <c r="A19" s="58" t="s">
        <v>402</v>
      </c>
    </row>
    <row r="20" ht="31.5">
      <c r="A20" s="51" t="s">
        <v>124</v>
      </c>
    </row>
    <row r="21" ht="15">
      <c r="A21" s="58" t="s">
        <v>403</v>
      </c>
    </row>
    <row r="22" ht="15">
      <c r="A22" s="58" t="s">
        <v>404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205</v>
      </c>
      <c r="B1" s="10">
        <v>41891</v>
      </c>
      <c r="C1" s="10"/>
      <c r="D1" s="11" t="s">
        <v>206</v>
      </c>
      <c r="E1" s="12">
        <v>48.99</v>
      </c>
      <c r="G1" s="8" t="s">
        <v>207</v>
      </c>
    </row>
    <row r="2" spans="1:2" s="8" customFormat="1" ht="23.25" customHeight="1">
      <c r="A2" s="33" t="s">
        <v>405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173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406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190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407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408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201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409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354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224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41902</v>
      </c>
      <c r="C1" s="10"/>
      <c r="D1" s="11" t="s">
        <v>206</v>
      </c>
      <c r="E1" s="12">
        <v>50.52</v>
      </c>
      <c r="G1" s="8" t="s">
        <v>207</v>
      </c>
    </row>
    <row r="2" spans="1:2" s="8" customFormat="1" ht="23.25" customHeight="1">
      <c r="A2" s="33" t="s">
        <v>412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413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414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415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416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424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417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418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224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205</v>
      </c>
      <c r="B1" s="10">
        <v>41919</v>
      </c>
      <c r="C1" s="10"/>
      <c r="D1" s="11" t="s">
        <v>206</v>
      </c>
      <c r="E1" s="12">
        <v>51.85</v>
      </c>
      <c r="G1" s="8" t="s">
        <v>207</v>
      </c>
    </row>
    <row r="2" spans="1:2" s="8" customFormat="1" ht="23.25" customHeight="1">
      <c r="A2" s="33" t="s">
        <v>419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420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421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422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423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418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224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205</v>
      </c>
      <c r="B1" s="10">
        <v>41932</v>
      </c>
      <c r="C1" s="10"/>
      <c r="D1" s="11" t="s">
        <v>206</v>
      </c>
      <c r="E1" s="12">
        <v>53.52</v>
      </c>
      <c r="G1" s="8" t="s">
        <v>207</v>
      </c>
    </row>
    <row r="2" spans="1:2" s="8" customFormat="1" ht="23.25" customHeight="1">
      <c r="A2" s="33" t="s">
        <v>425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430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431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426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409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499</v>
      </c>
    </row>
    <row r="13" spans="1:8" s="8" customFormat="1" ht="15">
      <c r="A13" s="4" t="s">
        <v>427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418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428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429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224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432</v>
      </c>
    </row>
    <row r="23" ht="31.5">
      <c r="A23" s="99" t="s">
        <v>124</v>
      </c>
    </row>
    <row r="24" ht="15">
      <c r="A24" s="101" t="s">
        <v>434</v>
      </c>
    </row>
    <row r="25" ht="31.5">
      <c r="A25" s="99" t="s">
        <v>431</v>
      </c>
    </row>
    <row r="26" ht="15">
      <c r="A26" s="100" t="s">
        <v>433</v>
      </c>
    </row>
    <row r="27" ht="31.5">
      <c r="A27" s="99" t="s">
        <v>426</v>
      </c>
    </row>
    <row r="28" ht="15">
      <c r="A28" s="101" t="s">
        <v>435</v>
      </c>
    </row>
    <row r="29" ht="15">
      <c r="A29" s="101" t="s">
        <v>436</v>
      </c>
    </row>
    <row r="30" ht="31.5">
      <c r="A30" s="99" t="s">
        <v>418</v>
      </c>
    </row>
    <row r="31" ht="15">
      <c r="A31" s="100" t="s">
        <v>437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41943</v>
      </c>
      <c r="C1" s="10"/>
      <c r="D1" s="11" t="s">
        <v>206</v>
      </c>
      <c r="E1" s="12">
        <v>53.86</v>
      </c>
      <c r="G1" s="8" t="s">
        <v>207</v>
      </c>
    </row>
    <row r="2" spans="1:2" s="8" customFormat="1" ht="23.25" customHeight="1">
      <c r="A2" s="33" t="s">
        <v>440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451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441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178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429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173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354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442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224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41950</v>
      </c>
      <c r="C1" s="10"/>
      <c r="D1" s="11" t="s">
        <v>206</v>
      </c>
      <c r="E1" s="12">
        <v>60.73</v>
      </c>
      <c r="G1" s="8" t="s">
        <v>207</v>
      </c>
    </row>
    <row r="2" spans="1:2" s="8" customFormat="1" ht="23.25" customHeight="1">
      <c r="A2" s="33" t="s">
        <v>445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446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414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447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448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418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224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449</v>
      </c>
    </row>
    <row r="19" ht="31.5">
      <c r="A19" s="99" t="s">
        <v>448</v>
      </c>
    </row>
    <row r="20" ht="15">
      <c r="A20" s="100" t="s">
        <v>450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41963</v>
      </c>
      <c r="C1" s="10"/>
      <c r="D1" s="11" t="s">
        <v>206</v>
      </c>
      <c r="E1" s="12">
        <v>58.57</v>
      </c>
      <c r="G1" s="8" t="s">
        <v>207</v>
      </c>
    </row>
    <row r="2" spans="1:2" s="8" customFormat="1" ht="23.25" customHeight="1">
      <c r="A2" s="33" t="s">
        <v>452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470</v>
      </c>
    </row>
    <row r="5" spans="1:7" s="8" customFormat="1" ht="15">
      <c r="A5" s="4" t="s">
        <v>453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454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459</v>
      </c>
    </row>
    <row r="8" spans="1:8" s="8" customFormat="1" ht="15">
      <c r="A8" s="4" t="s">
        <v>455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254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458</v>
      </c>
    </row>
    <row r="10" spans="1:7" s="8" customFormat="1" ht="15">
      <c r="A10" s="4" t="s">
        <v>409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331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469</v>
      </c>
    </row>
    <row r="12" spans="1:8" s="8" customFormat="1" ht="15">
      <c r="A12" s="4" t="s">
        <v>418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224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449</v>
      </c>
    </row>
    <row r="17" ht="31.5">
      <c r="A17" s="99" t="s">
        <v>418</v>
      </c>
    </row>
    <row r="18" ht="15">
      <c r="A18" s="100" t="s">
        <v>456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205</v>
      </c>
      <c r="B1" s="10">
        <v>41978</v>
      </c>
      <c r="C1" s="10"/>
      <c r="D1" s="11" t="s">
        <v>206</v>
      </c>
      <c r="E1" s="12">
        <v>67.29</v>
      </c>
      <c r="G1" s="8" t="s">
        <v>207</v>
      </c>
    </row>
    <row r="2" spans="1:2" s="8" customFormat="1" ht="23.25" customHeight="1">
      <c r="A2" s="33" t="s">
        <v>460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463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173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407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464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175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484</v>
      </c>
    </row>
    <row r="10" spans="1:7" s="8" customFormat="1" ht="15">
      <c r="A10" s="103" t="s">
        <v>465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418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485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414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318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466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224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449</v>
      </c>
    </row>
    <row r="20" spans="1:2" ht="31.5">
      <c r="A20" s="99" t="s">
        <v>461</v>
      </c>
      <c r="B20" s="105"/>
    </row>
    <row r="21" ht="15">
      <c r="A21" s="100" t="s">
        <v>462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40.862</v>
      </c>
      <c r="F1" s="8" t="s">
        <v>207</v>
      </c>
    </row>
    <row r="2" s="8" customFormat="1" ht="23.25" customHeight="1">
      <c r="A2" s="33" t="s">
        <v>230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174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231</v>
      </c>
    </row>
    <row r="6" spans="1:10" s="8" customFormat="1" ht="15">
      <c r="A6" s="4" t="s">
        <v>176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188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41999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471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473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250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474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498</v>
      </c>
    </row>
    <row r="8" spans="1:8" s="8" customFormat="1" ht="15">
      <c r="A8" s="4" t="s">
        <v>475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224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449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42013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482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477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478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200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479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480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354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224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449</v>
      </c>
    </row>
    <row r="17" spans="1:4" ht="31.5">
      <c r="A17" s="99" t="s">
        <v>477</v>
      </c>
      <c r="B17" s="105"/>
      <c r="C17" s="105"/>
      <c r="D17" s="105"/>
    </row>
    <row r="18" ht="15">
      <c r="A18" s="100" t="s">
        <v>481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42027</v>
      </c>
      <c r="C1" s="10"/>
      <c r="D1" s="10"/>
      <c r="E1" s="11" t="s">
        <v>206</v>
      </c>
      <c r="F1" s="106">
        <v>78.47</v>
      </c>
      <c r="G1" s="8" t="s">
        <v>207</v>
      </c>
    </row>
    <row r="2" s="8" customFormat="1" ht="23.25" customHeight="1">
      <c r="A2" s="33" t="s">
        <v>487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9" s="8" customFormat="1" ht="15">
      <c r="A4" s="4" t="s">
        <v>414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506</v>
      </c>
    </row>
    <row r="5" spans="1:8" s="8" customFormat="1" ht="15">
      <c r="A5" s="3" t="s">
        <v>453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489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490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491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492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493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494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421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495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496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418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224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456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42033</v>
      </c>
      <c r="C1" s="10"/>
      <c r="D1" s="10"/>
      <c r="E1" s="11" t="s">
        <v>206</v>
      </c>
      <c r="F1" s="106">
        <v>78.94</v>
      </c>
      <c r="G1" s="8" t="s">
        <v>207</v>
      </c>
    </row>
    <row r="2" s="8" customFormat="1" ht="23.25" customHeight="1">
      <c r="A2" s="33" t="s">
        <v>500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4" t="s">
        <v>418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173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503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501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494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504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181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224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486</v>
      </c>
    </row>
    <row r="19" ht="31.5">
      <c r="A19" s="99" t="s">
        <v>501</v>
      </c>
    </row>
    <row r="20" ht="15">
      <c r="A20" s="110" t="s">
        <v>502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205</v>
      </c>
      <c r="B1" s="10">
        <v>42041</v>
      </c>
      <c r="C1" s="10"/>
      <c r="D1" s="10"/>
      <c r="E1" s="11" t="s">
        <v>206</v>
      </c>
      <c r="F1" s="106">
        <v>77.27</v>
      </c>
      <c r="G1" s="8" t="s">
        <v>207</v>
      </c>
    </row>
    <row r="2" s="8" customFormat="1" ht="23.25" customHeight="1">
      <c r="A2" s="33" t="s">
        <v>507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508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509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510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511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512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495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513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514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418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518</v>
      </c>
    </row>
    <row r="15" spans="1:8" s="8" customFormat="1" ht="15">
      <c r="A15" s="4" t="s">
        <v>515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224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516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205</v>
      </c>
      <c r="B1" s="10">
        <v>42050</v>
      </c>
      <c r="C1" s="10"/>
      <c r="D1" s="10"/>
      <c r="E1" s="11" t="s">
        <v>206</v>
      </c>
      <c r="F1" s="106">
        <v>73.23</v>
      </c>
      <c r="G1" s="8" t="s">
        <v>207</v>
      </c>
    </row>
    <row r="2" s="8" customFormat="1" ht="23.25" customHeight="1">
      <c r="A2" s="33"/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519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520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512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521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418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494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224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42061</v>
      </c>
      <c r="C1" s="10"/>
      <c r="D1" s="10"/>
      <c r="E1" s="10"/>
      <c r="F1" s="11" t="s">
        <v>206</v>
      </c>
      <c r="G1" s="106">
        <v>72.44</v>
      </c>
      <c r="H1" s="8" t="s">
        <v>207</v>
      </c>
    </row>
    <row r="2" s="8" customFormat="1" ht="23.25" customHeight="1"/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523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525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526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508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190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527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528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529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530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531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453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512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224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486</v>
      </c>
    </row>
    <row r="23" spans="1:2" ht="31.5">
      <c r="A23" s="114" t="s">
        <v>523</v>
      </c>
      <c r="B23" s="105"/>
    </row>
    <row r="24" ht="15">
      <c r="A24" s="100" t="s">
        <v>524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42069</v>
      </c>
      <c r="C1" s="10"/>
      <c r="D1" s="10"/>
      <c r="E1" s="10"/>
      <c r="F1" s="11" t="s">
        <v>206</v>
      </c>
      <c r="G1" s="106">
        <v>67.83</v>
      </c>
      <c r="H1" s="8" t="s">
        <v>207</v>
      </c>
    </row>
    <row r="2" s="8" customFormat="1" ht="23.25" customHeight="1">
      <c r="A2" s="33" t="s">
        <v>532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536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418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537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538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539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531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540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534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384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430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174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224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486</v>
      </c>
    </row>
    <row r="20" spans="1:2" ht="31.5">
      <c r="A20" s="117" t="s">
        <v>8</v>
      </c>
      <c r="B20" s="105"/>
    </row>
    <row r="21" ht="15">
      <c r="A21" s="100" t="s">
        <v>533</v>
      </c>
    </row>
    <row r="22" spans="1:2" ht="31.5">
      <c r="A22" s="117" t="s">
        <v>534</v>
      </c>
      <c r="B22" s="105"/>
    </row>
    <row r="23" ht="15">
      <c r="A23" s="100" t="s">
        <v>535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42083</v>
      </c>
      <c r="C1" s="10"/>
      <c r="D1" s="10"/>
      <c r="E1" s="10"/>
      <c r="F1" s="11" t="s">
        <v>206</v>
      </c>
      <c r="G1" s="106">
        <v>66.11</v>
      </c>
      <c r="H1" s="8" t="s">
        <v>207</v>
      </c>
    </row>
    <row r="2" s="8" customFormat="1" ht="23.25" customHeight="1">
      <c r="A2" s="33" t="s">
        <v>545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542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509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519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173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197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543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418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453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544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224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42091</v>
      </c>
      <c r="C1" s="10"/>
      <c r="D1" s="10"/>
      <c r="E1" s="10"/>
      <c r="F1" s="11" t="s">
        <v>206</v>
      </c>
      <c r="G1" s="106">
        <v>64.39</v>
      </c>
      <c r="H1" s="8" t="s">
        <v>207</v>
      </c>
    </row>
    <row r="2" s="8" customFormat="1" ht="23.25" customHeight="1">
      <c r="A2" s="33" t="s">
        <v>547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548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549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418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550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190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551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553</v>
      </c>
    </row>
    <row r="11" spans="1:9" s="8" customFormat="1" ht="15">
      <c r="A11" s="3" t="s">
        <v>552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224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40.5</v>
      </c>
      <c r="F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176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42098</v>
      </c>
      <c r="C1" s="10"/>
      <c r="D1" s="10"/>
      <c r="E1" s="10"/>
      <c r="F1" s="11" t="s">
        <v>206</v>
      </c>
      <c r="G1" s="106">
        <v>60.674</v>
      </c>
      <c r="H1" s="8" t="s">
        <v>207</v>
      </c>
    </row>
    <row r="2" s="8" customFormat="1" ht="23.25" customHeight="1">
      <c r="A2" s="33" t="s">
        <v>554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173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555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574</v>
      </c>
    </row>
    <row r="6" spans="1:9" s="8" customFormat="1" ht="15">
      <c r="A6" s="4" t="s">
        <v>414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556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575</v>
      </c>
    </row>
    <row r="8" spans="1:9" s="8" customFormat="1" ht="15">
      <c r="A8" s="4" t="s">
        <v>557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418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558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595</v>
      </c>
    </row>
    <row r="12" spans="1:9" s="8" customFormat="1" ht="15">
      <c r="A12" s="4" t="s">
        <v>559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560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224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42104</v>
      </c>
      <c r="C1" s="10"/>
      <c r="D1" s="10"/>
      <c r="E1" s="10"/>
      <c r="F1" s="11" t="s">
        <v>206</v>
      </c>
      <c r="G1" s="106">
        <v>56.585</v>
      </c>
      <c r="H1" s="8" t="s">
        <v>207</v>
      </c>
    </row>
    <row r="2" s="8" customFormat="1" ht="23.25" customHeight="1">
      <c r="A2" s="33" t="s">
        <v>561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495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523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384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568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565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418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168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569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570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571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572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224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562</v>
      </c>
    </row>
    <row r="22" ht="31.5">
      <c r="A22" s="117" t="s">
        <v>118</v>
      </c>
    </row>
    <row r="23" ht="15">
      <c r="A23" s="100" t="s">
        <v>563</v>
      </c>
    </row>
    <row r="24" ht="31.5">
      <c r="A24" s="117" t="s">
        <v>384</v>
      </c>
    </row>
    <row r="25" ht="15">
      <c r="A25" s="100" t="s">
        <v>564</v>
      </c>
    </row>
    <row r="26" ht="31.5">
      <c r="A26" s="117" t="s">
        <v>565</v>
      </c>
    </row>
    <row r="27" ht="15">
      <c r="A27" s="100" t="s">
        <v>566</v>
      </c>
    </row>
    <row r="28" ht="31.5">
      <c r="A28" s="117" t="s">
        <v>168</v>
      </c>
    </row>
    <row r="29" ht="15">
      <c r="A29" s="100" t="s">
        <v>567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42111</v>
      </c>
      <c r="C1" s="10"/>
      <c r="D1" s="10"/>
      <c r="E1" s="10"/>
      <c r="F1" s="11" t="s">
        <v>206</v>
      </c>
      <c r="G1" s="106">
        <v>59.89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531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576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577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578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453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173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536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512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579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571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418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549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580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416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565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168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224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42119</v>
      </c>
      <c r="C1" s="10"/>
      <c r="D1" s="10"/>
      <c r="E1" s="10"/>
      <c r="F1" s="11" t="s">
        <v>206</v>
      </c>
      <c r="G1" s="106">
        <v>58.583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416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606</v>
      </c>
    </row>
    <row r="8" spans="1:9" s="8" customFormat="1" ht="15">
      <c r="A8" s="4" t="s">
        <v>585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586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587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588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589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224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590</v>
      </c>
    </row>
    <row r="18" ht="15">
      <c r="A18" s="121" t="s">
        <v>589</v>
      </c>
    </row>
    <row r="19" ht="15">
      <c r="A19" s="100" t="s">
        <v>591</v>
      </c>
    </row>
    <row r="20" ht="15">
      <c r="A20" s="100" t="s">
        <v>592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59.551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589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596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622</v>
      </c>
    </row>
    <row r="6" spans="1:9" s="8" customFormat="1" ht="15">
      <c r="A6" s="4" t="s">
        <v>509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431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597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555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598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599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173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600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702</v>
      </c>
    </row>
    <row r="16" spans="1:9" s="8" customFormat="1" ht="15">
      <c r="A16" s="4" t="s">
        <v>601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224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58.433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607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519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608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584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388</v>
      </c>
      <c r="B9" s="123" t="s">
        <v>629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641</v>
      </c>
    </row>
    <row r="10" spans="1:9" s="8" customFormat="1" ht="15">
      <c r="A10" s="4" t="s">
        <v>609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495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418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414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453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586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224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42141</v>
      </c>
      <c r="C1" s="10"/>
      <c r="D1" s="10"/>
      <c r="E1" s="10"/>
      <c r="F1" s="11" t="s">
        <v>206</v>
      </c>
      <c r="G1" s="106">
        <v>57.82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614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586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615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616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642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617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618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619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224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42146</v>
      </c>
      <c r="C1" s="10"/>
      <c r="D1" s="10"/>
      <c r="E1" s="10"/>
      <c r="F1" s="11" t="s">
        <v>206</v>
      </c>
      <c r="G1" s="106">
        <v>57.46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493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623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643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495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628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418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624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625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224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205</v>
      </c>
      <c r="B1" s="10">
        <v>42156</v>
      </c>
      <c r="C1" s="10"/>
      <c r="D1" s="10"/>
      <c r="E1" s="10"/>
      <c r="F1" s="11" t="s">
        <v>206</v>
      </c>
      <c r="G1" s="106">
        <v>63.63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354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650</v>
      </c>
    </row>
    <row r="6" spans="1:9" s="8" customFormat="1" ht="15">
      <c r="A6" s="3" t="s">
        <v>572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630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631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632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633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174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634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635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418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636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596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224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174</v>
      </c>
      <c r="B25" s="127" t="s">
        <v>637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631</v>
      </c>
      <c r="B26" s="127" t="s">
        <v>638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42166</v>
      </c>
      <c r="C1" s="10"/>
      <c r="D1" s="10"/>
      <c r="E1" s="10"/>
      <c r="F1" s="11" t="s">
        <v>206</v>
      </c>
      <c r="G1" s="106">
        <v>62.58</v>
      </c>
      <c r="H1" s="8" t="s">
        <v>207</v>
      </c>
    </row>
    <row r="2" s="8" customFormat="1" ht="23.25" customHeight="1">
      <c r="A2" s="33" t="s">
        <v>644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559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174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645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646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674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418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647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619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648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665</v>
      </c>
    </row>
    <row r="14" spans="1:9" s="8" customFormat="1" ht="15">
      <c r="A14" s="122" t="s">
        <v>631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224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174</v>
      </c>
      <c r="B19" s="100" t="s">
        <v>637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41252</v>
      </c>
      <c r="C1" s="10"/>
      <c r="D1" s="11" t="s">
        <v>206</v>
      </c>
      <c r="E1" s="12">
        <v>40.69</v>
      </c>
      <c r="F1" s="8" t="s">
        <v>207</v>
      </c>
    </row>
    <row r="2" s="8" customFormat="1" ht="23.25" customHeight="1">
      <c r="A2" s="33" t="s">
        <v>232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163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181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217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42173</v>
      </c>
      <c r="C1" s="10"/>
      <c r="D1" s="10"/>
      <c r="E1" s="10"/>
      <c r="F1" s="11" t="s">
        <v>206</v>
      </c>
      <c r="G1" s="106">
        <v>62.83</v>
      </c>
      <c r="H1" s="8" t="s">
        <v>207</v>
      </c>
    </row>
    <row r="2" s="8" customFormat="1" ht="23.25" customHeight="1">
      <c r="A2" s="33" t="s">
        <v>651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174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652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587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653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680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224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587</v>
      </c>
      <c r="B15" s="110" t="s">
        <v>654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42181</v>
      </c>
      <c r="C1" s="10"/>
      <c r="D1" s="10"/>
      <c r="E1" s="10"/>
      <c r="F1" s="11" t="s">
        <v>206</v>
      </c>
      <c r="G1" s="106">
        <v>64.56</v>
      </c>
      <c r="H1" s="8" t="s">
        <v>207</v>
      </c>
    </row>
    <row r="2" s="8" customFormat="1" ht="23.25" customHeight="1">
      <c r="A2" s="33" t="s">
        <v>657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652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658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418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659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664</v>
      </c>
    </row>
    <row r="9" spans="1:9" s="15" customFormat="1" ht="15">
      <c r="A9" s="103" t="s">
        <v>660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517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525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193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224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525</v>
      </c>
      <c r="B19" s="110" t="s">
        <v>661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42188</v>
      </c>
      <c r="C1" s="10"/>
      <c r="D1" s="10"/>
      <c r="E1" s="10"/>
      <c r="F1" s="11" t="s">
        <v>206</v>
      </c>
      <c r="G1" s="106">
        <v>65.09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666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667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668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669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283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681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670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587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224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669</v>
      </c>
      <c r="B20" s="110" t="s">
        <v>671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42194</v>
      </c>
      <c r="C1" s="10"/>
      <c r="D1" s="10"/>
      <c r="E1" s="10"/>
      <c r="F1" s="11" t="s">
        <v>206</v>
      </c>
      <c r="G1" s="106">
        <v>65.4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525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494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418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478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430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224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42208</v>
      </c>
      <c r="C1" s="10"/>
      <c r="D1" s="10"/>
      <c r="E1" s="10"/>
      <c r="F1" s="11" t="s">
        <v>206</v>
      </c>
      <c r="G1" s="106">
        <v>65.42</v>
      </c>
      <c r="H1" s="8" t="s">
        <v>207</v>
      </c>
    </row>
    <row r="2" s="8" customFormat="1" ht="23.25" customHeight="1">
      <c r="A2" s="33" t="s">
        <v>682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60">
      <c r="A4" s="103" t="s">
        <v>423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691</v>
      </c>
    </row>
    <row r="5" spans="1:9" s="15" customFormat="1" ht="15">
      <c r="A5" s="103" t="s">
        <v>418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683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631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490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684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685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686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597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224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42221</v>
      </c>
      <c r="C1" s="10"/>
      <c r="D1" s="10"/>
      <c r="E1" s="10"/>
      <c r="F1" s="11" t="s">
        <v>206</v>
      </c>
      <c r="G1" s="106">
        <v>71.85</v>
      </c>
      <c r="H1" s="8" t="s">
        <v>207</v>
      </c>
    </row>
    <row r="2" s="8" customFormat="1" ht="23.25" customHeight="1">
      <c r="A2" s="33" t="s">
        <v>692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693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648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694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701</v>
      </c>
    </row>
    <row r="7" spans="1:9" s="8" customFormat="1" ht="15">
      <c r="A7" s="103" t="s">
        <v>695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548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696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697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698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224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42243</v>
      </c>
      <c r="C1" s="10"/>
      <c r="D1" s="10"/>
      <c r="E1" s="10"/>
      <c r="F1" s="11" t="s">
        <v>206</v>
      </c>
      <c r="G1" s="106">
        <v>75.45</v>
      </c>
      <c r="H1" s="8" t="s">
        <v>207</v>
      </c>
    </row>
    <row r="2" s="8" customFormat="1" ht="23.25" customHeight="1">
      <c r="A2" s="33" t="s">
        <v>703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45">
      <c r="A4" s="103" t="s">
        <v>704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906</v>
      </c>
    </row>
    <row r="5" spans="1:9" s="15" customFormat="1" ht="15">
      <c r="A5" s="103" t="s">
        <v>705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706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719</v>
      </c>
    </row>
    <row r="8" spans="1:10" s="8" customFormat="1" ht="15">
      <c r="A8" s="103" t="s">
        <v>707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224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486</v>
      </c>
    </row>
    <row r="13" spans="1:2" ht="31.5">
      <c r="A13" s="133" t="s">
        <v>704</v>
      </c>
      <c r="B13" s="134" t="s">
        <v>708</v>
      </c>
    </row>
    <row r="14" spans="1:2" ht="31.5">
      <c r="A14" s="133" t="s">
        <v>548</v>
      </c>
      <c r="B14" s="134" t="s">
        <v>709</v>
      </c>
    </row>
    <row r="15" spans="1:2" ht="31.5">
      <c r="A15" s="133" t="s">
        <v>418</v>
      </c>
      <c r="B15" s="135" t="s">
        <v>456</v>
      </c>
    </row>
    <row r="16" spans="1:2" ht="31.5">
      <c r="A16" s="133" t="s">
        <v>710</v>
      </c>
      <c r="B16" s="134" t="s">
        <v>711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42251</v>
      </c>
      <c r="C1" s="10"/>
      <c r="D1" s="10"/>
      <c r="E1" s="10"/>
      <c r="F1" s="11" t="s">
        <v>206</v>
      </c>
      <c r="G1" s="106">
        <v>78.83</v>
      </c>
      <c r="H1" s="8" t="s">
        <v>207</v>
      </c>
    </row>
    <row r="2" s="8" customFormat="1" ht="23.25" customHeight="1">
      <c r="A2" s="33" t="s">
        <v>714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548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715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716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695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556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453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560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224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713</v>
      </c>
    </row>
    <row r="19" ht="21">
      <c r="A19" s="130" t="s">
        <v>699</v>
      </c>
    </row>
    <row r="20" ht="45" customHeight="1">
      <c r="A20" s="130" t="s">
        <v>486</v>
      </c>
    </row>
    <row r="21" spans="1:2" ht="31.5">
      <c r="A21" s="133" t="s">
        <v>418</v>
      </c>
      <c r="B21" s="136" t="s">
        <v>516</v>
      </c>
    </row>
    <row r="22" spans="1:2" ht="31.5">
      <c r="A22" s="133" t="s">
        <v>710</v>
      </c>
      <c r="B22" s="134" t="s">
        <v>711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42258</v>
      </c>
      <c r="C1" s="10"/>
      <c r="D1" s="10"/>
      <c r="E1" s="10"/>
      <c r="F1" s="11" t="s">
        <v>206</v>
      </c>
      <c r="G1" s="106">
        <v>78.3</v>
      </c>
      <c r="H1" s="8" t="s">
        <v>207</v>
      </c>
    </row>
    <row r="2" s="8" customFormat="1" ht="23.25" customHeight="1">
      <c r="A2" s="33" t="s">
        <v>720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441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710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548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409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418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646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721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734</v>
      </c>
    </row>
    <row r="12" spans="1:10" s="8" customFormat="1" ht="15">
      <c r="A12" s="103" t="s">
        <v>453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224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42268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723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724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529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479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725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173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224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205</v>
      </c>
      <c r="B1" s="10">
        <v>41285</v>
      </c>
      <c r="C1" s="10"/>
      <c r="D1" s="11" t="s">
        <v>206</v>
      </c>
      <c r="E1" s="12">
        <v>41.13</v>
      </c>
      <c r="F1" s="8" t="s">
        <v>207</v>
      </c>
    </row>
    <row r="2" s="8" customFormat="1" ht="23.25" customHeight="1">
      <c r="A2" s="33" t="s">
        <v>233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234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201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42278</v>
      </c>
      <c r="C1" s="10"/>
      <c r="D1" s="10"/>
      <c r="E1" s="10"/>
      <c r="F1" s="11" t="s">
        <v>206</v>
      </c>
      <c r="G1" s="106">
        <v>76.51</v>
      </c>
      <c r="H1" s="8" t="s">
        <v>207</v>
      </c>
    </row>
    <row r="2" s="8" customFormat="1" ht="23.25" customHeight="1">
      <c r="A2" s="33" t="s">
        <v>728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589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517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453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576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601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569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731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729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224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42287</v>
      </c>
      <c r="C1" s="10"/>
      <c r="D1" s="10"/>
      <c r="E1" s="10"/>
      <c r="F1" s="11" t="s">
        <v>206</v>
      </c>
      <c r="G1" s="106">
        <v>72.7</v>
      </c>
      <c r="H1" s="8" t="s">
        <v>207</v>
      </c>
    </row>
    <row r="2" s="8" customFormat="1" ht="23.25" customHeight="1">
      <c r="A2" s="33" t="s">
        <v>732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517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565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479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384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416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647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733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418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619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453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625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224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42296</v>
      </c>
      <c r="C1" s="10"/>
      <c r="D1" s="10"/>
      <c r="E1" s="10"/>
      <c r="F1" s="11" t="s">
        <v>206</v>
      </c>
      <c r="G1" s="106">
        <v>73.13</v>
      </c>
      <c r="H1" s="8" t="s">
        <v>207</v>
      </c>
    </row>
    <row r="2" s="8" customFormat="1" ht="23.25" customHeight="1">
      <c r="A2" s="33" t="s">
        <v>735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544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736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737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729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738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416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418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584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739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740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479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741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224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42305</v>
      </c>
      <c r="C1" s="10"/>
      <c r="D1" s="10"/>
      <c r="E1" s="10"/>
      <c r="F1" s="11" t="s">
        <v>206</v>
      </c>
      <c r="G1" s="106">
        <v>73.07</v>
      </c>
      <c r="H1" s="8" t="s">
        <v>207</v>
      </c>
    </row>
    <row r="2" s="8" customFormat="1" ht="23.25" customHeight="1">
      <c r="A2" s="33" t="s">
        <v>743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744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572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565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755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569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745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746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685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607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740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753</v>
      </c>
    </row>
    <row r="15" spans="1:9" s="8" customFormat="1" ht="15">
      <c r="A15" s="104" t="s">
        <v>747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748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224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42317</v>
      </c>
      <c r="C1" s="10"/>
      <c r="D1" s="10"/>
      <c r="E1" s="10"/>
      <c r="F1" s="11" t="s">
        <v>206</v>
      </c>
      <c r="G1" s="106">
        <v>71.25</v>
      </c>
      <c r="H1" s="8" t="s">
        <v>207</v>
      </c>
    </row>
    <row r="2" s="8" customFormat="1" ht="23.25" customHeight="1">
      <c r="A2" s="33" t="s">
        <v>754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760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600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761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384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762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736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529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569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453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224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687</v>
      </c>
    </row>
    <row r="22" spans="1:3" ht="31.5">
      <c r="A22" s="133" t="s">
        <v>418</v>
      </c>
      <c r="B22" s="140"/>
      <c r="C22" s="139" t="s">
        <v>756</v>
      </c>
    </row>
    <row r="23" spans="1:3" ht="31.5">
      <c r="A23" s="117" t="s">
        <v>155</v>
      </c>
      <c r="B23" s="140"/>
      <c r="C23" s="138" t="s">
        <v>757</v>
      </c>
    </row>
    <row r="24" spans="1:3" ht="31.5">
      <c r="A24" s="117" t="s">
        <v>736</v>
      </c>
      <c r="B24" s="140"/>
      <c r="C24" s="138" t="s">
        <v>758</v>
      </c>
    </row>
    <row r="25" spans="1:3" ht="31.5">
      <c r="A25" s="117" t="s">
        <v>695</v>
      </c>
      <c r="B25" s="140"/>
      <c r="C25" s="138" t="s">
        <v>759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42325</v>
      </c>
      <c r="C1" s="10"/>
      <c r="D1" s="10"/>
      <c r="E1" s="10"/>
      <c r="F1" s="11" t="s">
        <v>206</v>
      </c>
      <c r="G1" s="106">
        <v>71.16</v>
      </c>
      <c r="H1" s="8" t="s">
        <v>207</v>
      </c>
    </row>
    <row r="2" s="8" customFormat="1" ht="23.25" customHeight="1">
      <c r="A2" s="33" t="s">
        <v>765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695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409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418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766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188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767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224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42332</v>
      </c>
      <c r="C1" s="10"/>
      <c r="D1" s="10"/>
      <c r="E1" s="10"/>
      <c r="F1" s="11" t="s">
        <v>206</v>
      </c>
      <c r="G1" s="106">
        <v>72.21</v>
      </c>
      <c r="H1" s="8" t="s">
        <v>207</v>
      </c>
    </row>
    <row r="2" s="8" customFormat="1" ht="23.25" customHeight="1">
      <c r="A2" s="33" t="s">
        <v>769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614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770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190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771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772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418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716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224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42341</v>
      </c>
      <c r="C1" s="10"/>
      <c r="D1" s="10"/>
      <c r="E1" s="10"/>
      <c r="F1" s="11" t="s">
        <v>206</v>
      </c>
      <c r="G1" s="106">
        <v>77.35</v>
      </c>
      <c r="H1" s="8" t="s">
        <v>207</v>
      </c>
    </row>
    <row r="2" s="8" customFormat="1" ht="23.25" customHeight="1">
      <c r="A2" s="33" t="s">
        <v>773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774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775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776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512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777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224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687</v>
      </c>
    </row>
    <row r="16" spans="1:2" ht="31.5">
      <c r="A16" s="117" t="s">
        <v>778</v>
      </c>
      <c r="B16" s="141" t="s">
        <v>779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42348</v>
      </c>
      <c r="C1" s="10"/>
      <c r="D1" s="10"/>
      <c r="E1" s="10"/>
      <c r="F1" s="11" t="s">
        <v>206</v>
      </c>
      <c r="G1" s="106">
        <v>78.22</v>
      </c>
      <c r="H1" s="8" t="s">
        <v>207</v>
      </c>
    </row>
    <row r="2" s="8" customFormat="1" ht="23.25" customHeight="1">
      <c r="A2" s="33" t="s">
        <v>780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416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772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782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174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706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783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569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784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224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781</v>
      </c>
    </row>
    <row r="17" ht="21">
      <c r="A17" s="130" t="s">
        <v>699</v>
      </c>
    </row>
    <row r="18" ht="18.75" customHeight="1">
      <c r="A18" s="130" t="s">
        <v>687</v>
      </c>
    </row>
    <row r="19" spans="1:2" ht="31.5">
      <c r="A19" s="117" t="s">
        <v>416</v>
      </c>
      <c r="B19" s="138" t="s">
        <v>785</v>
      </c>
    </row>
    <row r="20" spans="1:2" ht="31.5">
      <c r="A20" s="117" t="s">
        <v>782</v>
      </c>
      <c r="B20" s="138" t="s">
        <v>786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42362</v>
      </c>
      <c r="C1" s="10"/>
      <c r="D1" s="10"/>
      <c r="E1" s="10"/>
      <c r="F1" s="11" t="s">
        <v>206</v>
      </c>
      <c r="G1" s="106">
        <v>82.19</v>
      </c>
      <c r="H1" s="8" t="s">
        <v>207</v>
      </c>
    </row>
    <row r="2" s="8" customFormat="1" ht="23.25" customHeight="1">
      <c r="A2" s="33" t="s">
        <v>788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529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619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789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790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418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791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549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782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614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695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224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41292</v>
      </c>
      <c r="C1" s="10"/>
      <c r="D1" s="11" t="s">
        <v>206</v>
      </c>
      <c r="E1" s="12">
        <v>40.95</v>
      </c>
      <c r="G1" s="8" t="s">
        <v>207</v>
      </c>
    </row>
    <row r="2" s="8" customFormat="1" ht="23.25" customHeight="1">
      <c r="A2" s="33" t="s">
        <v>235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201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236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181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176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237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42380</v>
      </c>
      <c r="C1" s="10"/>
      <c r="D1" s="10"/>
      <c r="E1" s="10"/>
      <c r="F1" s="11" t="s">
        <v>206</v>
      </c>
      <c r="G1" s="106">
        <v>85.41</v>
      </c>
      <c r="H1" s="8" t="s">
        <v>207</v>
      </c>
    </row>
    <row r="2" s="8" customFormat="1" ht="23.25" customHeight="1">
      <c r="A2" s="33" t="s">
        <v>795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796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797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798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596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799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224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42388</v>
      </c>
      <c r="C1" s="10"/>
      <c r="D1" s="10"/>
      <c r="E1" s="10"/>
      <c r="F1" s="11" t="s">
        <v>206</v>
      </c>
      <c r="G1" s="106">
        <v>94.053</v>
      </c>
      <c r="H1" s="8" t="s">
        <v>207</v>
      </c>
    </row>
    <row r="2" s="8" customFormat="1" ht="23.25" customHeight="1">
      <c r="A2" s="33" t="s">
        <v>801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806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807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330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808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653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616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809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802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512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810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224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687</v>
      </c>
    </row>
    <row r="21" ht="31.5">
      <c r="A21" s="117" t="s">
        <v>802</v>
      </c>
    </row>
    <row r="22" ht="15">
      <c r="A22" s="138" t="s">
        <v>803</v>
      </c>
    </row>
    <row r="23" ht="31.5">
      <c r="A23" s="117" t="s">
        <v>804</v>
      </c>
    </row>
    <row r="24" ht="15">
      <c r="A24" s="139" t="s">
        <v>805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205</v>
      </c>
      <c r="B1" s="10">
        <v>42397</v>
      </c>
      <c r="C1" s="10"/>
      <c r="D1" s="10"/>
      <c r="E1" s="10"/>
      <c r="F1" s="11" t="s">
        <v>206</v>
      </c>
      <c r="G1" s="106">
        <v>84.52</v>
      </c>
      <c r="H1" s="8" t="s">
        <v>207</v>
      </c>
    </row>
    <row r="2" s="8" customFormat="1" ht="23.25" customHeight="1">
      <c r="A2" s="33" t="s">
        <v>813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30">
      <c r="A4" s="103" t="s">
        <v>190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833</v>
      </c>
    </row>
    <row r="5" spans="1:10" s="15" customFormat="1" ht="30">
      <c r="A5" s="103" t="s">
        <v>814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834</v>
      </c>
    </row>
    <row r="6" spans="1:9" s="8" customFormat="1" ht="15">
      <c r="A6" s="104" t="s">
        <v>761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822</v>
      </c>
    </row>
    <row r="9" spans="1:9" s="8" customFormat="1" ht="15">
      <c r="A9" s="104" t="s">
        <v>614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416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823</v>
      </c>
    </row>
    <row r="12" spans="1:10" s="8" customFormat="1" ht="15">
      <c r="A12" s="104" t="s">
        <v>224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205</v>
      </c>
      <c r="B1" s="10">
        <v>42401</v>
      </c>
      <c r="C1" s="10"/>
      <c r="D1" s="10"/>
      <c r="E1" s="10"/>
      <c r="F1" s="11" t="s">
        <v>206</v>
      </c>
      <c r="G1" s="106">
        <v>88.89</v>
      </c>
      <c r="H1" s="8" t="s">
        <v>207</v>
      </c>
    </row>
    <row r="2" s="8" customFormat="1" ht="23.25" customHeight="1">
      <c r="A2" s="33" t="s">
        <v>819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820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614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746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418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224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205</v>
      </c>
      <c r="B1" s="10">
        <v>42416</v>
      </c>
      <c r="C1" s="10"/>
      <c r="D1" s="10"/>
      <c r="E1" s="10"/>
      <c r="F1" s="11" t="s">
        <v>206</v>
      </c>
      <c r="G1" s="106">
        <v>87.29</v>
      </c>
      <c r="H1" s="8" t="s">
        <v>207</v>
      </c>
    </row>
    <row r="2" s="8" customFormat="1" ht="15">
      <c r="A2" s="33" t="s">
        <v>824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761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724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789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798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725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836</v>
      </c>
    </row>
    <row r="9" spans="1:10" s="15" customFormat="1" ht="30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867</v>
      </c>
    </row>
    <row r="10" spans="1:10" s="15" customFormat="1" ht="15">
      <c r="A10" s="103" t="s">
        <v>826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835</v>
      </c>
    </row>
    <row r="11" spans="1:9" s="8" customFormat="1" ht="15">
      <c r="A11" s="104" t="s">
        <v>646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772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748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224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825</v>
      </c>
    </row>
    <row r="22" ht="21">
      <c r="A22" s="130" t="s">
        <v>699</v>
      </c>
    </row>
    <row r="23" ht="21">
      <c r="A23" s="130" t="s">
        <v>486</v>
      </c>
    </row>
    <row r="24" spans="1:2" ht="31.5">
      <c r="A24" s="117" t="s">
        <v>695</v>
      </c>
      <c r="B24" s="138" t="s">
        <v>828</v>
      </c>
    </row>
    <row r="25" spans="1:2" ht="31.5">
      <c r="A25" s="117" t="s">
        <v>826</v>
      </c>
      <c r="B25" s="138" t="s">
        <v>829</v>
      </c>
    </row>
    <row r="26" spans="1:2" ht="31.5">
      <c r="A26" s="117" t="s">
        <v>772</v>
      </c>
      <c r="B26" s="138" t="s">
        <v>830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205</v>
      </c>
      <c r="B1" s="10">
        <v>42439</v>
      </c>
      <c r="C1" s="10"/>
      <c r="D1" s="10"/>
      <c r="E1" s="10"/>
      <c r="F1" s="11" t="s">
        <v>206</v>
      </c>
      <c r="G1" s="106">
        <v>80.82</v>
      </c>
      <c r="H1" s="8" t="s">
        <v>207</v>
      </c>
    </row>
    <row r="2" s="8" customFormat="1" ht="23.25" customHeight="1">
      <c r="A2" s="33" t="s">
        <v>837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840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568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843</v>
      </c>
    </row>
    <row r="6" spans="1:9" s="8" customFormat="1" ht="15">
      <c r="A6" s="104" t="s">
        <v>838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515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418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741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224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486</v>
      </c>
    </row>
    <row r="14" spans="1:2" ht="31.5">
      <c r="A14" s="117" t="s">
        <v>838</v>
      </c>
      <c r="B14" s="105"/>
    </row>
    <row r="15" ht="15">
      <c r="A15" s="141" t="s">
        <v>839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42457</v>
      </c>
      <c r="C1" s="10"/>
      <c r="D1" s="10"/>
      <c r="E1" s="10"/>
      <c r="F1" s="11" t="s">
        <v>206</v>
      </c>
      <c r="G1" s="106">
        <v>78.35</v>
      </c>
      <c r="H1" s="8" t="s">
        <v>207</v>
      </c>
    </row>
    <row r="2" s="8" customFormat="1" ht="23.25" customHeight="1">
      <c r="A2" s="33" t="s">
        <v>844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580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845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193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846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631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647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224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205</v>
      </c>
      <c r="B1" s="10">
        <v>42471</v>
      </c>
      <c r="C1" s="10"/>
      <c r="D1" s="10"/>
      <c r="E1" s="10"/>
      <c r="F1" s="11" t="s">
        <v>206</v>
      </c>
      <c r="G1" s="106">
        <v>77.66</v>
      </c>
      <c r="H1" s="8" t="s">
        <v>207</v>
      </c>
    </row>
    <row r="2" s="8" customFormat="1" ht="23.25" customHeight="1">
      <c r="A2" s="33" t="s">
        <v>850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10" s="15" customFormat="1" ht="30">
      <c r="A4" s="103" t="s">
        <v>384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868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851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744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852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418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853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601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224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42481</v>
      </c>
      <c r="C1" s="10"/>
      <c r="D1" s="10"/>
      <c r="E1" s="10"/>
      <c r="F1" s="11" t="s">
        <v>206</v>
      </c>
      <c r="G1" s="106">
        <v>76.77</v>
      </c>
      <c r="H1" s="8" t="s">
        <v>207</v>
      </c>
    </row>
    <row r="2" s="8" customFormat="1" ht="23.25" customHeight="1">
      <c r="A2" s="33" t="s">
        <v>855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766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736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705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490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283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254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856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631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857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224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42489</v>
      </c>
      <c r="C1" s="10"/>
      <c r="D1" s="10"/>
      <c r="E1" s="10"/>
      <c r="F1" s="11" t="s">
        <v>206</v>
      </c>
      <c r="G1" s="106">
        <v>76.09</v>
      </c>
      <c r="H1" s="8" t="s">
        <v>207</v>
      </c>
    </row>
    <row r="2" s="8" customFormat="1" ht="23.25" customHeight="1">
      <c r="A2" s="33" t="s">
        <v>858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859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580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860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724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861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862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863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653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224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687</v>
      </c>
    </row>
    <row r="19" spans="1:2" ht="31.5">
      <c r="A19" s="117" t="s">
        <v>724</v>
      </c>
      <c r="B19" s="117"/>
    </row>
    <row r="20" ht="15">
      <c r="A20" s="141" t="s">
        <v>864</v>
      </c>
    </row>
    <row r="21" ht="15">
      <c r="A21" s="141" t="s">
        <v>865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2017-07-28T05:26:33Z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