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firstSheet="100" activeTab="121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<sst xmlns="http://schemas.openxmlformats.org/spreadsheetml/2006/main" count="4036" uniqueCount="1109">
  <si>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</si>
  <si>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</si>
  <si>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</si>
  <si>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</si>
  <si>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</si>
  <si>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</si>
  <si>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</si>
  <si>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</si>
  <si>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</si>
  <si>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</si>
  <si>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</si>
  <si>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</si>
  <si>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</si>
  <si>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</si>
  <si>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</si>
  <si>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</si>
  <si>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</si>
  <si>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</si>
  <si>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</si>
  <si>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</si>
  <si>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</si>
  <si>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</si>
  <si>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</si>
  <si>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</si>
  <si>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</si>
  <si>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</si>
  <si>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</si>
  <si>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</si>
  <si>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</si>
  <si>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</si>
  <si>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</si>
  <si>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</si>
  <si>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</si>
  <si>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</si>
  <si>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</si>
  <si>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</si>
  <si>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</si>
  <si>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</si>
  <si>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</si>
  <si>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</si>
  <si>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</si>
  <si>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</si>
  <si>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</si>
  <si>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</si>
  <si>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</si>
  <si>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</si>
  <si>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</si>
  <si>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</si>
  <si>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</si>
  <si>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</si>
  <si>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</si>
  <si>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</si>
  <si>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</si>
  <si>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</si>
  <si>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</si>
  <si>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</si>
  <si>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</si>
  <si>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</si>
  <si>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</si>
  <si>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</si>
  <si>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</si>
  <si>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</si>
  <si>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</si>
  <si>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</si>
  <si>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</si>
  <si>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</si>
  <si>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</si>
  <si>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</si>
  <si>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</si>
  <si>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</si>
  <si>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</si>
  <si>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</si>
  <si>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</si>
  <si>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</si>
  <si>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</si>
  <si>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</si>
  <si>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</si>
  <si>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</si>
  <si>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</si>
  <si>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</si>
  <si>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</si>
  <si>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</si>
  <si>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</si>
  <si>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</si>
  <si>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</si>
  <si>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</si>
  <si>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</si>
  <si>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</si>
  <si>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</si>
  <si>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</si>
  <si>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</si>
  <si>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</si>
  <si>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</si>
  <si>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</si>
  <si>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</si>
  <si>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</si>
  <si>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</si>
  <si>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</si>
  <si>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</si>
  <si>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</si>
  <si>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</si>
  <si>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</si>
  <si>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</si>
  <si>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</si>
  <si>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</si>
  <si>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</si>
  <si>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</si>
  <si>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</si>
  <si>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</si>
  <si>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</si>
  <si>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</si>
  <si>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</si>
  <si>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</si>
  <si>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</si>
  <si>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</si>
  <si>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</si>
  <si>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</si>
  <si>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</si>
  <si>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</si>
  <si>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</si>
  <si>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</si>
  <si>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</si>
  <si>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</si>
  <si>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</si>
  <si>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</si>
  <si>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</si>
  <si>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</si>
  <si>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</si>
  <si>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</si>
  <si>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</si>
  <si>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</si>
  <si>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</si>
  <si>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</si>
  <si>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</si>
  <si>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</si>
  <si>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</si>
  <si>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</si>
  <si>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</si>
  <si>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</si>
  <si>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</si>
  <si>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</si>
  <si>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</si>
  <si>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</si>
  <si>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</si>
  <si>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</si>
  <si>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</si>
  <si>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</si>
  <si>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</si>
  <si>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</si>
  <si>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</si>
  <si>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</si>
  <si>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</si>
  <si>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</si>
  <si>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</si>
  <si>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</si>
  <si>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</si>
  <si>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</si>
  <si>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</si>
  <si>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</si>
  <si>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</si>
  <si>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</si>
  <si>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</si>
  <si>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</si>
  <si>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</si>
  <si>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</si>
  <si>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</si>
  <si>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</si>
  <si>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</si>
  <si>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</si>
  <si>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</si>
  <si>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</si>
  <si>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</si>
  <si>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</si>
  <si>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</si>
  <si>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</si>
  <si>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</si>
  <si>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</si>
  <si>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</si>
  <si>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</si>
  <si>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</si>
  <si>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</si>
  <si>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</si>
  <si>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</si>
  <si>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</si>
  <si>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</si>
  <si>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</si>
  <si>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</si>
  <si>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</si>
  <si>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</si>
  <si>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</si>
  <si>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</si>
  <si>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</si>
  <si>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</si>
  <si>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</si>
  <si>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</si>
  <si>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</si>
  <si>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</si>
  <si>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</si>
  <si>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</si>
  <si>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</si>
  <si>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</si>
  <si>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</si>
  <si>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</si>
  <si>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</si>
  <si>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</si>
  <si>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</si>
  <si>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</si>
  <si>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</si>
  <si>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</si>
  <si>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</si>
  <si>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</si>
  <si>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</si>
  <si>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</si>
  <si>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</si>
  <si>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</si>
  <si>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</si>
  <si>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</si>
  <si>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</si>
  <si>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</si>
  <si>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</si>
  <si>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</si>
  <si>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</si>
  <si>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</si>
  <si>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</si>
  <si>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</si>
  <si>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</si>
  <si>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</si>
  <si>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</si>
  <si>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</si>
  <si>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</si>
  <si>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</si>
  <si>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</si>
  <si>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</si>
  <si>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</si>
  <si>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</si>
  <si>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</si>
  <si>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</si>
  <si>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</si>
  <si>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</si>
  <si>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</si>
  <si>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</si>
  <si>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</si>
  <si>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</si>
  <si>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</si>
  <si>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</si>
  <si>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</si>
  <si>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</si>
  <si>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</si>
  <si>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</si>
  <si>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</si>
  <si>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</si>
  <si>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</si>
  <si>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</si>
  <si>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</si>
  <si>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</si>
  <si>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</si>
  <si>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</si>
  <si>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</si>
  <si>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</si>
  <si>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</si>
  <si>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</si>
  <si>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</si>
  <si>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</si>
  <si>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</si>
  <si>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</si>
  <si>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</si>
  <si>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</si>
  <si>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</si>
  <si>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</si>
  <si>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</si>
  <si>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</si>
  <si>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</si>
  <si>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</si>
  <si>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</si>
  <si>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</si>
  <si>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</si>
  <si>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</si>
  <si>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</si>
  <si>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</si>
  <si>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</si>
  <si>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</si>
  <si>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</si>
  <si>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</si>
  <si>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</si>
  <si>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</si>
  <si>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</si>
  <si>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</si>
  <si>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</si>
  <si>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</si>
  <si>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</si>
  <si>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</si>
  <si>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</si>
  <si>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</si>
  <si>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</si>
  <si>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</si>
  <si>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</si>
  <si>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</si>
  <si>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</si>
  <si>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</si>
  <si>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</si>
  <si>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</si>
  <si>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</si>
  <si>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</si>
  <si>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</si>
  <si>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</si>
  <si>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</si>
  <si>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</si>
  <si>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</si>
  <si>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</si>
  <si>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</si>
  <si>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</si>
  <si>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</si>
  <si>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</si>
  <si>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</si>
  <si>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</si>
  <si>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</si>
  <si>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</si>
  <si>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</si>
  <si>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</si>
  <si>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</si>
  <si>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</si>
  <si>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</si>
  <si>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</si>
  <si>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</si>
  <si>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</si>
  <si>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</si>
  <si>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</si>
  <si>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</si>
  <si>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</si>
  <si>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</si>
  <si>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</si>
  <si>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</si>
  <si>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</si>
  <si>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</si>
  <si>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</si>
  <si>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</si>
  <si>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</si>
  <si>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</si>
  <si>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</si>
  <si>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</si>
  <si>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</si>
  <si>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</si>
  <si>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</si>
  <si>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</si>
  <si>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</si>
  <si>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</si>
  <si>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</si>
  <si>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</si>
  <si>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</si>
  <si>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</si>
  <si>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</si>
  <si>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</si>
  <si>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</si>
  <si>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</si>
  <si>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</si>
  <si>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</si>
  <si>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</si>
  <si>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</si>
  <si>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</si>
  <si>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</si>
  <si>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</si>
  <si>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</si>
  <si>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</si>
  <si>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</si>
  <si>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</si>
  <si>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</si>
  <si>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</si>
  <si>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</si>
  <si>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</si>
  <si>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</si>
  <si>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</si>
  <si>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</si>
  <si>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</si>
  <si>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</si>
  <si>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</si>
  <si>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</si>
  <si>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</si>
  <si>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</si>
  <si>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</si>
  <si>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</si>
  <si>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</si>
  <si>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</si>
  <si>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</si>
  <si>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</si>
  <si>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</si>
  <si>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</si>
  <si>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</si>
  <si>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</si>
  <si>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</si>
  <si>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</si>
  <si>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</si>
  <si>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</si>
  <si>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</si>
  <si>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</si>
  <si>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</si>
  <si>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</si>
  <si>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</si>
  <si>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</si>
  <si>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</si>
  <si>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</si>
  <si>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</si>
  <si>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</si>
  <si>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</si>
  <si>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</si>
  <si>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</si>
  <si>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</si>
  <si>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</si>
  <si>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</si>
  <si>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</si>
  <si>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</si>
  <si>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</si>
  <si>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</si>
  <si>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</si>
  <si>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</si>
  <si>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</si>
  <si>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</si>
  <si>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</si>
  <si>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</si>
  <si>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</si>
  <si>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</si>
  <si>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</si>
  <si>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</si>
  <si>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</si>
  <si>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</si>
  <si>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</si>
  <si>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</si>
  <si>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</si>
  <si>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</si>
  <si>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</si>
  <si>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</si>
  <si>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</si>
  <si>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</si>
  <si>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</si>
  <si>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</si>
  <si>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</si>
  <si>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</si>
  <si>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</si>
  <si>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</si>
  <si>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</si>
  <si>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</si>
  <si>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</si>
  <si>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</si>
  <si>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</si>
  <si>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</si>
  <si>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</si>
  <si>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</si>
  <si>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</si>
  <si>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</si>
  <si>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</si>
  <si>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</si>
  <si>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</si>
  <si>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</si>
  <si>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</si>
  <si>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</si>
  <si>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</si>
  <si>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</si>
  <si>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</si>
  <si>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</si>
  <si>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</si>
  <si>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</si>
  <si>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</si>
  <si>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</si>
  <si>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</si>
  <si>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</si>
  <si>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</si>
  <si>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</si>
  <si>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</si>
  <si>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</si>
  <si>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</si>
  <si>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</si>
  <si>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</si>
  <si>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</si>
  <si>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</si>
  <si>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</si>
  <si>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</si>
  <si>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</si>
  <si>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</si>
  <si>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</si>
  <si>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</si>
  <si>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</si>
  <si>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</si>
  <si>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</si>
  <si>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</si>
  <si>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</si>
  <si>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</si>
  <si>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</si>
  <si>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</si>
  <si>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</si>
  <si>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</si>
  <si>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</si>
  <si>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</si>
  <si>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</si>
  <si>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</si>
  <si>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</si>
  <si>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</si>
  <si>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</si>
  <si>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</si>
  <si>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</si>
  <si>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</si>
  <si>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</si>
  <si>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</si>
  <si>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</si>
  <si>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</si>
  <si>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</si>
  <si>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</si>
  <si>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</si>
  <si>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</si>
  <si>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</si>
  <si>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</si>
  <si>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</si>
  <si>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</si>
  <si>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</si>
  <si>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</si>
  <si>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</si>
  <si>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</si>
  <si>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</si>
  <si>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</si>
  <si>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</si>
  <si>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</si>
  <si>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</si>
  <si>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</si>
  <si>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</si>
  <si>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</si>
  <si>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</si>
  <si>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</si>
  <si>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</si>
  <si>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</si>
  <si>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</si>
  <si>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</si>
  <si>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</si>
  <si>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</si>
  <si>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</si>
  <si>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</si>
  <si>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</si>
  <si>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</si>
  <si>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</si>
  <si>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</si>
  <si>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</si>
  <si>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</si>
  <si>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</si>
  <si>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</si>
  <si>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</si>
  <si>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</si>
  <si>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</si>
  <si>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</si>
  <si>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</si>
  <si>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</si>
  <si>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</si>
  <si>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</si>
  <si>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</si>
  <si>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</si>
  <si>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</si>
  <si>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</si>
  <si>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</si>
  <si>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</si>
  <si>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</si>
  <si>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</si>
  <si>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</si>
  <si>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</si>
  <si>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</si>
  <si>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</si>
  <si>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</si>
  <si>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</si>
  <si>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</si>
  <si>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</si>
  <si>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</si>
  <si>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</si>
  <si>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</si>
  <si>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</si>
  <si>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</si>
  <si>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</si>
  <si>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</si>
  <si>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</si>
  <si>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</si>
  <si>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</si>
  <si>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</si>
  <si>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</si>
  <si>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</si>
  <si>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</si>
  <si>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</si>
  <si>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</si>
  <si>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</si>
  <si>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</si>
  <si>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</si>
  <si>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</si>
  <si>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</si>
  <si>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</si>
  <si>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</si>
  <si>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</si>
  <si>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</si>
  <si>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</si>
  <si>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</si>
  <si>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</si>
  <si>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</si>
  <si>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</si>
  <si>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</si>
  <si>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</si>
  <si>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</si>
  <si>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</si>
  <si>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</si>
  <si>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</si>
  <si>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</si>
  <si>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</si>
  <si>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</si>
  <si>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</si>
  <si>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</si>
  <si>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</si>
  <si>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</si>
  <si>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</si>
  <si>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</si>
  <si>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</si>
  <si>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</si>
  <si>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</si>
  <si>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</si>
  <si>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</si>
  <si>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</si>
  <si>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</si>
  <si>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</si>
  <si>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</si>
  <si>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</si>
  <si>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</si>
  <si>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</si>
  <si>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</si>
  <si>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</si>
  <si>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</si>
  <si>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</si>
  <si>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</si>
  <si>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</si>
  <si>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</si>
  <si>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</si>
  <si>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</si>
  <si>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</si>
  <si>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</si>
  <si>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</si>
  <si>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</si>
  <si>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</si>
  <si>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</si>
  <si>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</si>
  <si>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</si>
  <si>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</si>
  <si>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</si>
  <si>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</si>
  <si>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</si>
  <si>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</si>
  <si>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</si>
  <si>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</si>
  <si>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</si>
  <si>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</si>
  <si>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</si>
  <si>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</si>
  <si>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</si>
  <si>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</si>
  <si>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</si>
  <si>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</si>
  <si>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</si>
  <si>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</si>
  <si>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</si>
  <si>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</si>
  <si>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</si>
  <si>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</si>
  <si>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</si>
  <si>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</si>
  <si>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</si>
  <si>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</si>
  <si>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</si>
  <si>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</si>
  <si>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</si>
  <si>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</si>
  <si>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</si>
  <si>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</si>
  <si>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</si>
  <si>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</si>
  <si>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</si>
  <si>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</si>
  <si>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</si>
  <si>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</si>
  <si>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</si>
  <si>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</si>
  <si>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</si>
  <si>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</si>
  <si>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</si>
  <si>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</si>
  <si>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</si>
  <si>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</si>
  <si>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</si>
  <si>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</si>
  <si>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</si>
  <si>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</si>
  <si>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</si>
  <si>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</si>
  <si>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</si>
  <si>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</si>
  <si>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</si>
  <si>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</si>
  <si>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</si>
  <si>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</si>
  <si>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</si>
  <si>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</si>
  <si>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</si>
  <si>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</si>
  <si>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</si>
  <si>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</si>
  <si>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</si>
  <si>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</si>
  <si>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</si>
  <si>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</si>
  <si>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</si>
  <si>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</si>
  <si>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</si>
  <si>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</si>
  <si>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</si>
  <si>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</si>
  <si>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</si>
  <si>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</si>
  <si>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</si>
  <si>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</si>
  <si>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</si>
  <si>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</si>
  <si>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</si>
  <si>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</si>
  <si>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</si>
  <si>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</si>
  <si>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</si>
  <si>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</si>
  <si>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</si>
  <si>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</si>
  <si>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</si>
  <si>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</si>
  <si>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</si>
  <si>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</si>
  <si>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</si>
  <si>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</si>
  <si>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</si>
  <si>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</si>
  <si>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</si>
  <si>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</si>
  <si>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</si>
  <si>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</si>
  <si>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</si>
  <si>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</si>
  <si>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</si>
  <si>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</si>
  <si>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</si>
  <si>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</si>
  <si>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</si>
  <si>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</si>
  <si>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</si>
  <si>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</si>
  <si>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</si>
  <si>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</si>
  <si>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</si>
  <si>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</si>
  <si>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</si>
  <si>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</si>
  <si>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</si>
  <si>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</si>
  <si>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</si>
  <si>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</si>
  <si>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</si>
  <si>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</si>
  <si>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</si>
  <si>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</si>
  <si>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</si>
  <si>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</si>
  <si>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</si>
  <si>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</si>
  <si>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</si>
  <si>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</si>
  <si>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</si>
  <si>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</si>
  <si>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</si>
  <si>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</si>
  <si>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</si>
  <si>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</si>
  <si>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</si>
  <si>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</si>
  <si>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</si>
  <si>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</si>
  <si>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</si>
  <si>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</si>
  <si>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</si>
  <si>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</si>
  <si>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</si>
  <si>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</si>
  <si>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</si>
  <si>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</si>
  <si>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</si>
  <si>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</si>
  <si>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</si>
  <si>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</si>
  <si>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</si>
  <si>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</si>
  <si>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</si>
  <si>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</si>
  <si>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</si>
  <si>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</si>
  <si>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</si>
  <si>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</si>
  <si>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</si>
  <si>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</si>
  <si>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</si>
  <si>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</si>
  <si>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</si>
  <si>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</si>
  <si>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</si>
  <si>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</si>
  <si>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</si>
  <si>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</si>
  <si>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</si>
  <si>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</si>
  <si>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</si>
  <si>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</si>
  <si>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</si>
  <si>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</si>
  <si>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</si>
  <si>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</si>
  <si>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</si>
  <si>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</si>
  <si>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</si>
  <si>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</si>
  <si>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</si>
  <si>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</si>
  <si>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</si>
  <si>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</si>
  <si>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</si>
  <si>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</si>
  <si>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</si>
  <si>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</si>
  <si>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</si>
  <si>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</si>
  <si>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</si>
  <si>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</si>
  <si>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</si>
  <si>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</si>
  <si>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</si>
  <si>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</si>
  <si>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</si>
  <si>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</si>
  <si>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41, 60, 61, 79, 80, 86, 90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</si>
  <si>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</si>
  <si>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</si>
  <si>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</si>
  <si>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</si>
  <si>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</si>
  <si>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</si>
  <si>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</si>
  <si>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</si>
  <si>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</si>
  <si>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</si>
  <si>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</si>
  <si>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</si>
  <si>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</si>
  <si>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</si>
  <si>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88, 92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</si>
  <si>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</si>
  <si>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</si>
  <si>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</si>
  <si>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</si>
  <si>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</si>
  <si>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</si>
  <si>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</si>
  <si>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</si>
  <si>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</si>
  <si>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</si>
  <si>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</si>
  <si>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</si>
  <si>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</si>
  <si>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</si>
  <si>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</si>
  <si>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29(1),40, 46, 80, 87, 88, 94</t>
  </si>
  <si>
    <t>29(2), 32, 35, 69, 94</t>
  </si>
  <si>
    <t>92, 94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</si>
  <si>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</si>
  <si>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</si>
  <si>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</si>
  <si>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</si>
  <si>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</si>
  <si>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</si>
  <si>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</si>
  <si>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</si>
  <si>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</si>
  <si>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</si>
  <si>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74, 96</t>
  </si>
  <si>
    <t>50, 72, 96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</si>
  <si>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</si>
  <si>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</si>
  <si>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</si>
  <si>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</si>
  <si>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</si>
  <si>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</si>
  <si>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</si>
  <si>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</si>
  <si>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</si>
  <si>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</si>
  <si>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</si>
  <si>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</si>
  <si>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</si>
  <si>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</si>
  <si>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</si>
  <si>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</si>
  <si>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</si>
  <si>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</si>
  <si>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</si>
  <si>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</si>
  <si>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</si>
  <si>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</si>
  <si>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</si>
  <si>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</si>
  <si>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64, 84, 87, 90, 91, 99</t>
  </si>
  <si>
    <t>4, 6, 8, 10, 11, 12, 13, 14, 15, 16(1), 17, 18, 20, 21, 22, 26, 29(1), 31, 32, 38, 39, 40, 55, 99</t>
  </si>
  <si>
    <t>Выкуп 25.05.2016</t>
  </si>
  <si>
    <t>3, 4, 5, 11, 12, 18, 19, 23, 24, 25, 26, 28, 31, 33, 34, 36, 55, 66, 67, 68, 86, 87, 100</t>
  </si>
  <si>
    <t>Выкуп 02.06.2016</t>
  </si>
  <si>
    <t>marusya7</t>
  </si>
  <si>
    <t>deitu</t>
  </si>
  <si>
    <t>Алла2013</t>
  </si>
  <si>
    <t>Yulia I</t>
  </si>
  <si>
    <t>62, 82, 101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</si>
  <si>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</si>
  <si>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</si>
  <si>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</si>
  <si>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</si>
  <si>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</si>
  <si>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</si>
  <si>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</si>
  <si>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</si>
  <si>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</si>
  <si>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81, 102, 103</t>
  </si>
  <si>
    <t>41, 103</t>
  </si>
  <si>
    <t>Выкуп 12.07.2016</t>
  </si>
  <si>
    <t xml:space="preserve">Велька  </t>
  </si>
  <si>
    <t xml:space="preserve">Baby Boo </t>
  </si>
  <si>
    <t>Da_rya</t>
  </si>
  <si>
    <t>87, 92, 104</t>
  </si>
  <si>
    <t>33, 35,40, 49, 75, 77, 88, 96, 104</t>
  </si>
  <si>
    <t>97, 104</t>
  </si>
  <si>
    <t>63, 81, 104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</si>
  <si>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</si>
  <si>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</si>
  <si>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</si>
  <si>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</si>
  <si>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</si>
  <si>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</si>
  <si>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</si>
  <si>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</si>
  <si>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</si>
  <si>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</si>
  <si>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</si>
  <si>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71, 97, 104, 105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</si>
  <si>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</si>
  <si>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</si>
  <si>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</si>
  <si>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</si>
  <si>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</si>
  <si>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</si>
  <si>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</si>
  <si>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2, 3, 12, 16(2), 20, 23, 25, 32, 35, 99, 106</t>
  </si>
  <si>
    <t>59, 60, 79, 81, 106</t>
  </si>
  <si>
    <t>83, 106</t>
  </si>
  <si>
    <t>14, 17, 20, 21, 61, 62, 78, 106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</si>
  <si>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</si>
  <si>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</si>
  <si>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</si>
  <si>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</si>
  <si>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</si>
  <si>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</si>
  <si>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</si>
  <si>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</si>
  <si>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</si>
  <si>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</si>
  <si>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</si>
  <si>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</si>
  <si>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</si>
  <si>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49, 77, 79, 80, 108</t>
  </si>
  <si>
    <t>82, 90, 92, 108</t>
  </si>
  <si>
    <t>Выкуп 30.08.2016</t>
  </si>
  <si>
    <t>T_ais</t>
  </si>
  <si>
    <t>59, 78, 81, 82, 86, 109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</si>
  <si>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</si>
  <si>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</si>
  <si>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</si>
  <si>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</si>
  <si>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</si>
  <si>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</si>
  <si>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</si>
  <si>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</si>
  <si>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</si>
  <si>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</si>
  <si>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</si>
  <si>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</si>
  <si>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9, 10,19, 26, 70, 96, 112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</si>
  <si>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</si>
  <si>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</si>
  <si>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</si>
  <si>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</si>
  <si>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</si>
  <si>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</si>
  <si>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</si>
  <si>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57, 73, 75, 76, 104, 113</t>
  </si>
  <si>
    <t>52, 108, 113</t>
  </si>
  <si>
    <t>16(2), 19, 25, 60, 64, 96, 113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</si>
  <si>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</si>
  <si>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</si>
  <si>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</si>
  <si>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</si>
  <si>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</si>
  <si>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</si>
  <si>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</si>
  <si>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</si>
  <si>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</si>
  <si>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</si>
  <si>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</si>
  <si>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</si>
  <si>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81, 92, 114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</si>
  <si>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</si>
  <si>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</si>
  <si>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</si>
  <si>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</si>
  <si>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</si>
  <si>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</si>
  <si>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92, 99, 115</t>
  </si>
  <si>
    <t>113, 115</t>
  </si>
  <si>
    <t>53, 56, 63, 99, 115</t>
  </si>
  <si>
    <t>95, 115</t>
  </si>
  <si>
    <t>73, 75, 83, 87, 92, 104, 115</t>
  </si>
  <si>
    <t>Выкуп 27.10.2016</t>
  </si>
  <si>
    <t>Cat777</t>
  </si>
  <si>
    <t>Tanusik_</t>
  </si>
  <si>
    <t>shpunt</t>
  </si>
  <si>
    <t>45, 116</t>
  </si>
  <si>
    <t>101, 106, 109, 112, 116</t>
  </si>
  <si>
    <t>97, 105, 110, 113, 116</t>
  </si>
  <si>
    <t>52, 54, 116</t>
  </si>
  <si>
    <t>66, 116</t>
  </si>
  <si>
    <t>12, 16(2), 18, 19, 28, 29(1), 34, 38, 39, 40, 41, 45, 52, 57, 78, 85, 102,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</si>
  <si>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</si>
  <si>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</si>
  <si>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</si>
  <si>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</si>
  <si>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</si>
  <si>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</si>
  <si>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</si>
  <si>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</si>
  <si>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</si>
  <si>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</si>
  <si>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</si>
  <si>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</si>
  <si>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</si>
  <si>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68, 89, 97, 117</t>
  </si>
  <si>
    <t>60, 78, 117</t>
  </si>
  <si>
    <t>55, 59, 79, 82, 91, 95, 116, 117</t>
  </si>
  <si>
    <t>116, 117</t>
  </si>
  <si>
    <t>20, 27, 29(2), 31, 32, 34, 41, 43, 46, 48, 52, 54, 70, 72, 76, 82, 83, 102, 116, 117</t>
  </si>
  <si>
    <t>77, 92, 97, 102, 110, 117</t>
  </si>
  <si>
    <t>Выкуп 13.11.2016</t>
  </si>
  <si>
    <t>Клубок</t>
  </si>
  <si>
    <t>Oili</t>
  </si>
  <si>
    <t>40, 44, 49, 66, 117, 118</t>
  </si>
  <si>
    <t>111, 113, 118</t>
  </si>
  <si>
    <t>19, 21, 22, 29(1), 32, 40, 43, 54, 59, 65, 67, 69, 70, 75, 79, 84, 88, 92, 94, 95, 97, 103, 105, 106, 107, 108, 113,114, 117, 118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</si>
  <si>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</si>
  <si>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</si>
  <si>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</si>
  <si>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</si>
  <si>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</si>
  <si>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</si>
  <si>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</si>
  <si>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</si>
  <si>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</si>
  <si>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</si>
  <si>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</si>
  <si>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</si>
  <si>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</si>
  <si>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114, 119</t>
  </si>
  <si>
    <t>90, 119</t>
  </si>
  <si>
    <t>8, 16(1),19, 20, 21, 22, 23, 24, 28, 46, 96, 115, 119</t>
  </si>
  <si>
    <t>577р перенесла с депозита фармашоп 35</t>
  </si>
  <si>
    <t>80, 93, 98, 106, 119</t>
  </si>
  <si>
    <t>117, 119</t>
  </si>
  <si>
    <t>60, 94, 97, 114, 119</t>
  </si>
  <si>
    <t>29(2), 33, 34, 44, 119</t>
  </si>
  <si>
    <t>35, 36, 37, 38, 39, 44, 45, 49, 51, 58, 60, 61, 62, 64, 65, 66, 69, 72, 79, 80, 81, 85, 94, 109, 110, 119</t>
  </si>
  <si>
    <t>110, 120</t>
  </si>
  <si>
    <t>29(2), 31, 65, 66, 79, 89, 95, 118,120</t>
  </si>
  <si>
    <t>58, 75, 98, 110, 119</t>
  </si>
  <si>
    <t>80, 82, 96, 120</t>
  </si>
  <si>
    <t>66, 67, 72, 94, 96, 105, 106, 112, 115, 117,119</t>
  </si>
  <si>
    <t>107, 113, 115. 119</t>
  </si>
  <si>
    <t>85,118, 120</t>
  </si>
  <si>
    <t>80, 81, 103,120</t>
  </si>
  <si>
    <t>Выкуп 06.12.2016</t>
  </si>
  <si>
    <t>АннаАкулова</t>
  </si>
  <si>
    <t>19, 25, 28, 30, 34, 35,41, 51, 53, 64, 82, 87, 88, 92, 98, 121</t>
  </si>
  <si>
    <t>119, 121</t>
  </si>
  <si>
    <t>97, 103, 109, 116, 118, 121</t>
  </si>
  <si>
    <t>52, 53, 54, 60, 69, 85, 89, 110, 121</t>
  </si>
  <si>
    <t>73, 121</t>
  </si>
  <si>
    <t>Выкуп 14.12.2016</t>
  </si>
  <si>
    <t>Оплата до 17/12, об оплате пишите в форму оплат из 1 поста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</si>
  <si>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</si>
  <si>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</si>
  <si>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</si>
  <si>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</si>
  <si>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</si>
  <si>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</si>
  <si>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</si>
  <si>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41,42, 43, 45, 46, 47, 50, 51, 52, 53, 55, 56, 57, 58, 59, 60, 63, 65, 66, 67, 69, 71, 72, 75, 76, 79, 80, 82, 83, 84, 87, 89, 91, 93, 95, 100, 103, 104, 105, 106, 107, 109, 112, 113, 115, 121, 122</t>
  </si>
  <si>
    <t>21, 22, 25, 63, 67, 77, 90, 102, 104,117, 122</t>
  </si>
  <si>
    <t>4, 9, 13, 17, 18, 22, 32, 42, 73, 122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</si>
</sst>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6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7" fillId="0" borderId="0" xfId="42" applyFont="1" applyAlignment="1">
      <alignment/>
    </xf>
    <xf numFmtId="0" fontId="68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4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6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70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1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0" fillId="39" borderId="20" xfId="0" applyFont="1" applyFill="1" applyBorder="1" applyAlignment="1">
      <alignment wrapText="1"/>
    </xf>
    <xf numFmtId="0" fontId="72" fillId="34" borderId="0" xfId="0" applyFont="1" applyFill="1" applyAlignment="1">
      <alignment wrapText="1"/>
    </xf>
    <xf numFmtId="0" fontId="73" fillId="0" borderId="0" xfId="0" applyFont="1" applyAlignment="1">
      <alignment/>
    </xf>
    <xf numFmtId="0" fontId="72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0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4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4" fillId="39" borderId="20" xfId="0" applyFont="1" applyFill="1" applyBorder="1" applyAlignment="1">
      <alignment horizontal="center"/>
    </xf>
    <xf numFmtId="0" fontId="75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6" fillId="33" borderId="20" xfId="0" applyFont="1" applyFill="1" applyBorder="1" applyAlignment="1">
      <alignment horizontal="center"/>
    </xf>
    <xf numFmtId="0" fontId="56" fillId="33" borderId="20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1" fontId="48" fillId="0" borderId="10" xfId="0" applyNumberFormat="1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3" fontId="48" fillId="0" borderId="2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3" fontId="48" fillId="0" borderId="28" xfId="0" applyNumberFormat="1" applyFont="1" applyBorder="1" applyAlignment="1">
      <alignment horizontal="center"/>
    </xf>
    <xf numFmtId="3" fontId="48" fillId="0" borderId="29" xfId="0" applyNumberFormat="1" applyFont="1" applyBorder="1" applyAlignment="1">
      <alignment horizontal="center"/>
    </xf>
    <xf numFmtId="3" fontId="48" fillId="0" borderId="22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6" fillId="0" borderId="11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30" xfId="0" applyFont="1" applyBorder="1" applyAlignment="1">
      <alignment/>
    </xf>
    <xf numFmtId="0" fontId="56" fillId="0" borderId="20" xfId="0" applyFont="1" applyBorder="1" applyAlignment="1">
      <alignment/>
    </xf>
    <xf numFmtId="0" fontId="56" fillId="34" borderId="20" xfId="42" applyNumberFormat="1" applyFont="1" applyFill="1" applyBorder="1" applyAlignment="1" applyProtection="1">
      <alignment horizontal="left"/>
      <protection/>
    </xf>
    <xf numFmtId="0" fontId="56" fillId="34" borderId="10" xfId="42" applyNumberFormat="1" applyFont="1" applyFill="1" applyBorder="1" applyAlignment="1" applyProtection="1">
      <alignment/>
      <protection/>
    </xf>
    <xf numFmtId="0" fontId="56" fillId="34" borderId="11" xfId="42" applyNumberFormat="1" applyFont="1" applyFill="1" applyBorder="1" applyAlignment="1" applyProtection="1">
      <alignment/>
      <protection/>
    </xf>
    <xf numFmtId="0" fontId="56" fillId="34" borderId="10" xfId="42" applyNumberFormat="1" applyFont="1" applyFill="1" applyBorder="1" applyAlignment="1" applyProtection="1">
      <alignment horizontal="left"/>
      <protection/>
    </xf>
    <xf numFmtId="0" fontId="56" fillId="34" borderId="11" xfId="42" applyNumberFormat="1" applyFont="1" applyFill="1" applyBorder="1" applyAlignment="1" applyProtection="1">
      <alignment horizontal="left"/>
      <protection/>
    </xf>
    <xf numFmtId="0" fontId="56" fillId="34" borderId="11" xfId="0" applyFont="1" applyFill="1" applyBorder="1" applyAlignment="1">
      <alignment/>
    </xf>
    <xf numFmtId="0" fontId="56" fillId="34" borderId="12" xfId="42" applyNumberFormat="1" applyFont="1" applyFill="1" applyBorder="1" applyAlignment="1" applyProtection="1">
      <alignment/>
      <protection/>
    </xf>
    <xf numFmtId="0" fontId="76" fillId="34" borderId="11" xfId="42" applyNumberFormat="1" applyFont="1" applyFill="1" applyBorder="1" applyAlignment="1" applyProtection="1">
      <alignment/>
      <protection/>
    </xf>
    <xf numFmtId="0" fontId="56" fillId="34" borderId="16" xfId="42" applyNumberFormat="1" applyFont="1" applyFill="1" applyBorder="1" applyAlignment="1" applyProtection="1">
      <alignment horizontal="left"/>
      <protection/>
    </xf>
    <xf numFmtId="0" fontId="56" fillId="34" borderId="14" xfId="42" applyNumberFormat="1" applyFont="1" applyFill="1" applyBorder="1" applyAlignment="1" applyProtection="1">
      <alignment horizontal="left"/>
      <protection/>
    </xf>
    <xf numFmtId="0" fontId="56" fillId="34" borderId="14" xfId="42" applyNumberFormat="1" applyFont="1" applyFill="1" applyBorder="1" applyAlignment="1" applyProtection="1">
      <alignment/>
      <protection/>
    </xf>
    <xf numFmtId="0" fontId="56" fillId="34" borderId="17" xfId="42" applyNumberFormat="1" applyFont="1" applyFill="1" applyBorder="1" applyAlignment="1" applyProtection="1">
      <alignment/>
      <protection/>
    </xf>
    <xf numFmtId="0" fontId="56" fillId="34" borderId="16" xfId="42" applyNumberFormat="1" applyFont="1" applyFill="1" applyBorder="1" applyAlignment="1" applyProtection="1">
      <alignment/>
      <protection/>
    </xf>
    <xf numFmtId="0" fontId="56" fillId="34" borderId="30" xfId="42" applyNumberFormat="1" applyFont="1" applyFill="1" applyBorder="1" applyAlignment="1" applyProtection="1">
      <alignment/>
      <protection/>
    </xf>
    <xf numFmtId="0" fontId="56" fillId="34" borderId="20" xfId="42" applyNumberFormat="1" applyFont="1" applyFill="1" applyBorder="1" applyAlignment="1" applyProtection="1">
      <alignment/>
      <protection/>
    </xf>
    <xf numFmtId="0" fontId="56" fillId="34" borderId="0" xfId="42" applyNumberFormat="1" applyFont="1" applyFill="1" applyBorder="1" applyAlignment="1" applyProtection="1">
      <alignment/>
      <protection/>
    </xf>
    <xf numFmtId="0" fontId="56" fillId="34" borderId="10" xfId="0" applyFont="1" applyFill="1" applyBorder="1" applyAlignment="1">
      <alignment/>
    </xf>
    <xf numFmtId="0" fontId="56" fillId="34" borderId="20" xfId="0" applyFont="1" applyFill="1" applyBorder="1" applyAlignment="1">
      <alignment/>
    </xf>
    <xf numFmtId="0" fontId="56" fillId="34" borderId="31" xfId="42" applyNumberFormat="1" applyFont="1" applyFill="1" applyBorder="1" applyAlignment="1" applyProtection="1">
      <alignment/>
      <protection/>
    </xf>
    <xf numFmtId="0" fontId="56" fillId="34" borderId="32" xfId="42" applyNumberFormat="1" applyFont="1" applyFill="1" applyBorder="1" applyAlignment="1" applyProtection="1">
      <alignment/>
      <protection/>
    </xf>
    <xf numFmtId="0" fontId="76" fillId="34" borderId="20" xfId="42" applyNumberFormat="1" applyFont="1" applyFill="1" applyBorder="1" applyAlignment="1" applyProtection="1">
      <alignment horizontal="left"/>
      <protection/>
    </xf>
    <xf numFmtId="0" fontId="56" fillId="0" borderId="0" xfId="0" applyFont="1" applyAlignment="1">
      <alignment/>
    </xf>
    <xf numFmtId="0" fontId="64" fillId="34" borderId="11" xfId="42" applyNumberFormat="1" applyFont="1" applyFill="1" applyBorder="1" applyAlignment="1" applyProtection="1">
      <alignment horizontal="left"/>
      <protection/>
    </xf>
    <xf numFmtId="0" fontId="64" fillId="34" borderId="10" xfId="42" applyNumberFormat="1" applyFont="1" applyFill="1" applyBorder="1" applyAlignment="1" applyProtection="1">
      <alignment horizontal="left"/>
      <protection/>
    </xf>
    <xf numFmtId="0" fontId="56" fillId="34" borderId="0" xfId="0" applyFont="1" applyFill="1" applyBorder="1" applyAlignment="1">
      <alignment/>
    </xf>
    <xf numFmtId="0" fontId="64" fillId="34" borderId="16" xfId="42" applyNumberFormat="1" applyFont="1" applyFill="1" applyBorder="1" applyAlignment="1" applyProtection="1">
      <alignment horizontal="left"/>
      <protection/>
    </xf>
    <xf numFmtId="0" fontId="64" fillId="34" borderId="20" xfId="42" applyNumberFormat="1" applyFont="1" applyFill="1" applyBorder="1" applyAlignment="1" applyProtection="1">
      <alignment horizontal="left"/>
      <protection/>
    </xf>
    <xf numFmtId="0" fontId="56" fillId="34" borderId="15" xfId="42" applyNumberFormat="1" applyFont="1" applyFill="1" applyBorder="1" applyAlignment="1" applyProtection="1">
      <alignment/>
      <protection/>
    </xf>
    <xf numFmtId="0" fontId="56" fillId="0" borderId="12" xfId="0" applyFont="1" applyBorder="1" applyAlignment="1">
      <alignment/>
    </xf>
    <xf numFmtId="0" fontId="56" fillId="0" borderId="14" xfId="0" applyFont="1" applyBorder="1" applyAlignment="1">
      <alignment/>
    </xf>
    <xf numFmtId="0" fontId="56" fillId="34" borderId="25" xfId="42" applyNumberFormat="1" applyFont="1" applyFill="1" applyBorder="1" applyAlignment="1" applyProtection="1">
      <alignment horizontal="left"/>
      <protection/>
    </xf>
    <xf numFmtId="1" fontId="48" fillId="0" borderId="14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styles" Target="styles.xml" /><Relationship Id="rId126" Type="http://schemas.openxmlformats.org/officeDocument/2006/relationships/sharedStrings" Target="sharedStrings.xml" /><Relationship Id="rId1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6"/>
  <sheetViews>
    <sheetView zoomScalePageLayoutView="0" workbookViewId="0" topLeftCell="A4">
      <selection activeCell="A7" sqref="A7:IV7"/>
    </sheetView>
  </sheetViews>
  <sheetFormatPr defaultColWidth="9.140625" defaultRowHeight="15"/>
  <cols>
    <col min="1" max="1" width="30.57421875" style="207" customWidth="1"/>
    <col min="2" max="2" width="17.8515625" style="180" customWidth="1"/>
    <col min="3" max="3" width="28.421875" style="170" customWidth="1"/>
  </cols>
  <sheetData>
    <row r="1" spans="1:4" ht="28.5">
      <c r="A1" s="162" t="s">
        <v>0</v>
      </c>
      <c r="B1" s="163" t="s">
        <v>1</v>
      </c>
      <c r="C1" s="163" t="s">
        <v>2</v>
      </c>
      <c r="D1" s="2" t="s">
        <v>3</v>
      </c>
    </row>
    <row r="2" spans="1:3" ht="14.25">
      <c r="A2" s="186">
        <v>51150</v>
      </c>
      <c r="B2" s="171">
        <f>'44'!G6+'69'!I7+'107'!I7</f>
        <v>9.102696036869133</v>
      </c>
      <c r="C2" s="164" t="s">
        <v>964</v>
      </c>
    </row>
    <row r="3" spans="1:3" ht="14.25">
      <c r="A3" s="187" t="s">
        <v>4</v>
      </c>
      <c r="B3" s="172">
        <f>'13'!I5</f>
        <v>-1.3089919999999893</v>
      </c>
      <c r="C3" s="165">
        <v>13</v>
      </c>
    </row>
    <row r="4" spans="1:3" ht="14.25">
      <c r="A4" s="187" t="s">
        <v>5</v>
      </c>
      <c r="B4" s="172">
        <f>'12'!I7+'16(2)'!I4+'26'!G7+'29(1)'!G13+'62'!I14</f>
        <v>-0.25754055376455653</v>
      </c>
      <c r="C4" s="165" t="s">
        <v>612</v>
      </c>
    </row>
    <row r="5" spans="1:3" ht="14.25">
      <c r="A5" s="187" t="s">
        <v>937</v>
      </c>
      <c r="B5" s="172">
        <f>'66'!I19</f>
        <v>-0.37688588785044885</v>
      </c>
      <c r="C5" s="165">
        <v>66</v>
      </c>
    </row>
    <row r="6" spans="1:3" ht="14.25">
      <c r="A6" s="209" t="s">
        <v>7</v>
      </c>
      <c r="B6" s="172">
        <f>4!I9+9!I9+'13'!I4+'17'!I15+'18'!I14+'22'!G6+'32'!G5+'42'!G11+'73'!I10+'122'!I10</f>
        <v>-451.9333478417088</v>
      </c>
      <c r="C6" s="165" t="s">
        <v>1108</v>
      </c>
    </row>
    <row r="7" spans="1:3" ht="14.25">
      <c r="A7" s="187" t="s">
        <v>1005</v>
      </c>
      <c r="B7" s="172">
        <f>'114'!I8</f>
        <v>0.2629691213167007</v>
      </c>
      <c r="C7" s="165">
        <v>114</v>
      </c>
    </row>
    <row r="8" spans="1:3" ht="14.25">
      <c r="A8" s="190" t="s">
        <v>1015</v>
      </c>
      <c r="B8" s="172">
        <f>'115'!I4</f>
        <v>8.750056267068999</v>
      </c>
      <c r="C8" s="165">
        <v>115</v>
      </c>
    </row>
    <row r="9" spans="1:3" ht="28.5">
      <c r="A9" s="188" t="s">
        <v>8</v>
      </c>
      <c r="B9" s="172">
        <f>'19'!I8+'25'!G12+'28'!G16+'30'!G7+'34'!G7+'35'!G4+'41'!G4+'51'!H14+'53'!H4+'64'!I9+'82'!I7+'87'!I11+'88'!I10+'92'!I14+'98'!I10+'121'!I7</f>
        <v>0.324901126707573</v>
      </c>
      <c r="C9" s="165" t="s">
        <v>1092</v>
      </c>
    </row>
    <row r="10" spans="1:3" ht="14.25">
      <c r="A10" s="190" t="s">
        <v>696</v>
      </c>
      <c r="B10" s="172">
        <f>'72'!I12+'81'!I12</f>
        <v>9.354004513545306</v>
      </c>
      <c r="C10" s="165" t="s">
        <v>766</v>
      </c>
    </row>
    <row r="11" spans="1:3" ht="14.25">
      <c r="A11" s="190" t="s">
        <v>705</v>
      </c>
      <c r="B11" s="172">
        <f>'73'!I4</f>
        <v>20.4538150793652</v>
      </c>
      <c r="C11" s="165">
        <v>73</v>
      </c>
    </row>
    <row r="12" spans="1:3" ht="14.25">
      <c r="A12" s="188" t="s">
        <v>9</v>
      </c>
      <c r="B12" s="172">
        <f>'17'!I11+'18'!I8+'21'!G12+'22'!G10</f>
        <v>4.369893859560989</v>
      </c>
      <c r="C12" s="165" t="s">
        <v>10</v>
      </c>
    </row>
    <row r="13" spans="1:3" ht="14.25">
      <c r="A13" s="190" t="s">
        <v>791</v>
      </c>
      <c r="B13" s="172">
        <f>'85'!I6</f>
        <v>-33.98408762811141</v>
      </c>
      <c r="C13" s="165">
        <v>85</v>
      </c>
    </row>
    <row r="14" spans="1:3" ht="14.25">
      <c r="A14" s="188" t="s">
        <v>573</v>
      </c>
      <c r="B14" s="172">
        <f>'59'!I8+'93'!I5</f>
        <v>0.07968912931892191</v>
      </c>
      <c r="C14" s="165" t="s">
        <v>863</v>
      </c>
    </row>
    <row r="15" spans="1:3" ht="14.25">
      <c r="A15" s="188" t="s">
        <v>428</v>
      </c>
      <c r="B15" s="172">
        <f>'43'!G10</f>
        <v>1.0875412502582549</v>
      </c>
      <c r="C15" s="165">
        <v>43</v>
      </c>
    </row>
    <row r="16" spans="1:3" ht="14.25">
      <c r="A16" s="188" t="s">
        <v>11</v>
      </c>
      <c r="B16" s="172">
        <f>'27'!G4+'64'!I11+'71'!I6+'101'!I6</f>
        <v>-0.5394698473224935</v>
      </c>
      <c r="C16" s="165" t="s">
        <v>918</v>
      </c>
    </row>
    <row r="17" spans="1:3" ht="14.25">
      <c r="A17" s="181" t="s">
        <v>1068</v>
      </c>
      <c r="B17" s="172">
        <f>'119'!I11+'121'!I8</f>
        <v>4.588956831126325</v>
      </c>
      <c r="C17" s="165" t="s">
        <v>1093</v>
      </c>
    </row>
    <row r="18" spans="1:3" ht="14.25">
      <c r="A18" s="188" t="s">
        <v>762</v>
      </c>
      <c r="B18" s="172">
        <f>'81'!I16+'92'!I15+'114'!I13</f>
        <v>155.99075971824936</v>
      </c>
      <c r="C18" s="165" t="s">
        <v>1013</v>
      </c>
    </row>
    <row r="19" spans="1:3" ht="14.25">
      <c r="A19" s="188" t="s">
        <v>944</v>
      </c>
      <c r="B19" s="172">
        <f>'105'!I8</f>
        <v>0.17770391663657392</v>
      </c>
      <c r="C19" s="165">
        <v>105</v>
      </c>
    </row>
    <row r="20" spans="1:3" ht="14.25">
      <c r="A20" s="190" t="s">
        <v>950</v>
      </c>
      <c r="B20" s="172">
        <f>'106'!I4</f>
        <v>24.71253392491508</v>
      </c>
      <c r="C20" s="165">
        <v>106</v>
      </c>
    </row>
    <row r="21" spans="1:3" ht="14.25">
      <c r="A21" s="187" t="s">
        <v>12</v>
      </c>
      <c r="B21" s="172">
        <f>'29(1)'!G9</f>
        <v>-0.09830079155688054</v>
      </c>
      <c r="C21" s="165" t="s">
        <v>13</v>
      </c>
    </row>
    <row r="22" spans="1:3" ht="14.25">
      <c r="A22" s="188" t="s">
        <v>430</v>
      </c>
      <c r="B22" s="172">
        <f>'43'!G16</f>
        <v>0.9107395409745322</v>
      </c>
      <c r="C22" s="165">
        <v>43</v>
      </c>
    </row>
    <row r="23" spans="1:3" ht="14.25">
      <c r="A23" s="188" t="s">
        <v>14</v>
      </c>
      <c r="B23" s="172">
        <f>'21'!G17+'34'!G11+'66'!I8</f>
        <v>-0.5609288004407063</v>
      </c>
      <c r="C23" s="165" t="s">
        <v>647</v>
      </c>
    </row>
    <row r="24" spans="1:3" ht="14.25">
      <c r="A24" s="208" t="s">
        <v>1102</v>
      </c>
      <c r="B24" s="172">
        <f>'122'!I11</f>
        <v>-2344.546287254062</v>
      </c>
      <c r="C24" s="165">
        <v>122</v>
      </c>
    </row>
    <row r="25" spans="1:3" ht="14.25">
      <c r="A25" s="188" t="s">
        <v>15</v>
      </c>
      <c r="B25" s="172">
        <f>8!I10+9!I11+'12'!I15</f>
        <v>2.434347858294302</v>
      </c>
      <c r="C25" s="165" t="s">
        <v>16</v>
      </c>
    </row>
    <row r="26" spans="1:3" ht="14.25">
      <c r="A26" s="181" t="s">
        <v>661</v>
      </c>
      <c r="B26" s="172">
        <f>'68'!I8+'89'!I10+'97'!I13+'117'!I10</f>
        <v>-1.3529584242170927</v>
      </c>
      <c r="C26" s="165" t="s">
        <v>1048</v>
      </c>
    </row>
    <row r="27" spans="1:3" ht="14.25">
      <c r="A27" s="189" t="s">
        <v>482</v>
      </c>
      <c r="B27" s="172">
        <f>'49'!G6+'71'!I9</f>
        <v>-0.2951632217294673</v>
      </c>
      <c r="C27" s="165" t="s">
        <v>689</v>
      </c>
    </row>
    <row r="28" spans="1:3" ht="14.25">
      <c r="A28" s="190" t="s">
        <v>356</v>
      </c>
      <c r="B28" s="172">
        <f>'40'!G19+'44'!G12+'49'!G11+'66'!I4+'117'!I9+'118'!I10</f>
        <v>-0.3575703420142702</v>
      </c>
      <c r="C28" s="165" t="s">
        <v>1057</v>
      </c>
    </row>
    <row r="29" spans="1:3" ht="14.25">
      <c r="A29" s="190" t="s">
        <v>953</v>
      </c>
      <c r="B29" s="172">
        <f>'106'!I9</f>
        <v>-0.4353367918083677</v>
      </c>
      <c r="C29" s="165">
        <v>106</v>
      </c>
    </row>
    <row r="30" spans="1:3" ht="14.25">
      <c r="A30" s="181" t="s">
        <v>1067</v>
      </c>
      <c r="B30" s="172">
        <f>'119'!I10</f>
        <v>35.09605397042105</v>
      </c>
      <c r="C30" s="165">
        <v>119</v>
      </c>
    </row>
    <row r="31" spans="1:3" ht="14.25">
      <c r="A31" s="182" t="s">
        <v>1007</v>
      </c>
      <c r="B31" s="172">
        <f>'114'!I11+'119'!I21</f>
        <v>2.228313847389586</v>
      </c>
      <c r="C31" s="165" t="s">
        <v>1073</v>
      </c>
    </row>
    <row r="32" spans="1:3" ht="14.25">
      <c r="A32" s="188" t="s">
        <v>17</v>
      </c>
      <c r="B32" s="172">
        <f>'11'!I12</f>
        <v>0.12749727463324234</v>
      </c>
      <c r="C32" s="165">
        <v>11</v>
      </c>
    </row>
    <row r="33" spans="1:3" ht="14.25">
      <c r="A33" s="190" t="s">
        <v>888</v>
      </c>
      <c r="B33" s="172">
        <f>'97'!I11+'103'!I12+'109'!I8+'116'!I9+'118'!I12+'121'!I9</f>
        <v>28.616749008831448</v>
      </c>
      <c r="C33" s="165" t="s">
        <v>1094</v>
      </c>
    </row>
    <row r="34" spans="1:3" ht="14.25">
      <c r="A34" s="188" t="s">
        <v>18</v>
      </c>
      <c r="B34" s="172">
        <f>9!I10+'16(1)'!I10</f>
        <v>-2.040680921612079</v>
      </c>
      <c r="C34" s="165" t="s">
        <v>19</v>
      </c>
    </row>
    <row r="35" spans="1:3" ht="14.25">
      <c r="A35" s="188" t="s">
        <v>760</v>
      </c>
      <c r="B35" s="172">
        <f>'81'!I11+'91'!I6</f>
        <v>5.623645130467651</v>
      </c>
      <c r="C35" s="165" t="s">
        <v>841</v>
      </c>
    </row>
    <row r="36" spans="1:3" ht="14.25">
      <c r="A36" s="187" t="s">
        <v>548</v>
      </c>
      <c r="B36" s="172">
        <f>'56'!I13+'80'!I4+'99'!I5</f>
        <v>-3.175572185214037</v>
      </c>
      <c r="C36" s="165" t="s">
        <v>907</v>
      </c>
    </row>
    <row r="37" spans="1:3" ht="14.25">
      <c r="A37" s="190" t="s">
        <v>846</v>
      </c>
      <c r="B37" s="172">
        <f>'92'!I10+'99'!I13+'115'!I15</f>
        <v>-6.541581651026945</v>
      </c>
      <c r="C37" s="165" t="s">
        <v>1020</v>
      </c>
    </row>
    <row r="38" spans="1:3" ht="14.25">
      <c r="A38" s="188" t="s">
        <v>20</v>
      </c>
      <c r="B38" s="172">
        <f>'12'!I14+'21'!G7</f>
        <v>5.670734018123653</v>
      </c>
      <c r="C38" s="165" t="s">
        <v>21</v>
      </c>
    </row>
    <row r="39" spans="1:3" ht="14.25">
      <c r="A39" s="188" t="s">
        <v>607</v>
      </c>
      <c r="B39" s="172">
        <f>'62'!I15+'82'!I6+'101'!I10</f>
        <v>16.40699998563059</v>
      </c>
      <c r="C39" s="165" t="s">
        <v>917</v>
      </c>
    </row>
    <row r="40" spans="1:3" ht="14.25">
      <c r="A40" s="187" t="s">
        <v>22</v>
      </c>
      <c r="B40" s="172">
        <f>'21'!G15</f>
        <v>2.064372907545703</v>
      </c>
      <c r="C40" s="165">
        <v>21</v>
      </c>
    </row>
    <row r="41" spans="1:3" ht="14.25">
      <c r="A41" s="188" t="s">
        <v>23</v>
      </c>
      <c r="B41" s="172">
        <f>9!I12+'10'!I5+'19'!I11+'26'!G12+'70'!I10+'96'!I10+'112'!I5</f>
        <v>0.49266944390416256</v>
      </c>
      <c r="C41" s="165" t="s">
        <v>990</v>
      </c>
    </row>
    <row r="42" spans="1:3" ht="14.25">
      <c r="A42" s="188" t="s">
        <v>923</v>
      </c>
      <c r="B42" s="172">
        <f>'102'!I6+'104'!I8</f>
        <v>-0.1949949434088012</v>
      </c>
      <c r="C42" s="165" t="s">
        <v>938</v>
      </c>
    </row>
    <row r="43" spans="1:3" ht="14.25">
      <c r="A43" s="188" t="s">
        <v>787</v>
      </c>
      <c r="B43" s="172">
        <f>'84'!I8</f>
        <v>-10.732486793002863</v>
      </c>
      <c r="C43" s="165">
        <v>84</v>
      </c>
    </row>
    <row r="44" spans="1:3" ht="14.25">
      <c r="A44" s="191" t="s">
        <v>24</v>
      </c>
      <c r="B44" s="172">
        <f>'29(2)'!G17+'30'!G8+'31'!G8+'47'!G6+'71'!I12+'82'!I17</f>
        <v>4.476686074476447</v>
      </c>
      <c r="C44" s="165" t="s">
        <v>779</v>
      </c>
    </row>
    <row r="45" spans="1:3" ht="14.25">
      <c r="A45" s="188" t="s">
        <v>409</v>
      </c>
      <c r="B45" s="172">
        <f>'40'!G8+'47'!G7</f>
        <v>-22.674280615426483</v>
      </c>
      <c r="C45" s="165" t="s">
        <v>470</v>
      </c>
    </row>
    <row r="46" spans="1:3" ht="14.25">
      <c r="A46" s="188" t="s">
        <v>685</v>
      </c>
      <c r="B46" s="172">
        <f>'71'!I7+'74'!I7</f>
        <v>27.336688945246237</v>
      </c>
      <c r="C46" s="165" t="s">
        <v>724</v>
      </c>
    </row>
    <row r="47" spans="1:3" ht="14.25">
      <c r="A47" s="188" t="s">
        <v>25</v>
      </c>
      <c r="B47" s="172">
        <f>'26'!G5</f>
        <v>-0.10356042451223857</v>
      </c>
      <c r="C47" s="165">
        <v>26</v>
      </c>
    </row>
    <row r="48" spans="1:3" ht="14.25">
      <c r="A48" s="188" t="s">
        <v>513</v>
      </c>
      <c r="B48" s="172">
        <f>'52'!H6+'56'!I5+'62'!I6</f>
        <v>8.687438034167826</v>
      </c>
      <c r="C48" s="165" t="s">
        <v>610</v>
      </c>
    </row>
    <row r="49" spans="1:3" ht="14.25">
      <c r="A49" s="188" t="s">
        <v>26</v>
      </c>
      <c r="B49" s="173">
        <v>0</v>
      </c>
      <c r="C49" s="165">
        <v>1</v>
      </c>
    </row>
    <row r="50" spans="1:3" ht="14.25">
      <c r="A50" s="188" t="s">
        <v>27</v>
      </c>
      <c r="B50" s="172">
        <f>'25'!G11+'30'!G5</f>
        <v>0.3381755466394907</v>
      </c>
      <c r="C50" s="165" t="s">
        <v>28</v>
      </c>
    </row>
    <row r="51" spans="1:3" ht="14.25">
      <c r="A51" s="188" t="s">
        <v>29</v>
      </c>
      <c r="B51" s="172">
        <f>'23'!G9</f>
        <v>0.3364005144694602</v>
      </c>
      <c r="C51" s="165">
        <v>23</v>
      </c>
    </row>
    <row r="52" spans="1:3" ht="14.25">
      <c r="A52" s="187" t="s">
        <v>30</v>
      </c>
      <c r="B52" s="172">
        <f>'16(2)'!I5</f>
        <v>-0.5701303712178856</v>
      </c>
      <c r="C52" s="165" t="s">
        <v>31</v>
      </c>
    </row>
    <row r="53" spans="1:3" ht="14.25">
      <c r="A53" s="188" t="s">
        <v>719</v>
      </c>
      <c r="B53" s="172">
        <f>'74'!I8</f>
        <v>0.2498641630900238</v>
      </c>
      <c r="C53" s="165">
        <v>74</v>
      </c>
    </row>
    <row r="54" spans="1:3" ht="14.25">
      <c r="A54" s="188" t="s">
        <v>1026</v>
      </c>
      <c r="B54" s="172">
        <f>'116'!I7</f>
        <v>0.4129366047950498</v>
      </c>
      <c r="C54" s="165">
        <v>116</v>
      </c>
    </row>
    <row r="55" spans="1:3" ht="14.25">
      <c r="A55" s="188" t="s">
        <v>443</v>
      </c>
      <c r="B55" s="172">
        <f>'44'!G7+'76'!I5</f>
        <v>23.25500408897142</v>
      </c>
      <c r="C55" s="165" t="s">
        <v>735</v>
      </c>
    </row>
    <row r="56" spans="1:3" ht="14.25">
      <c r="A56" s="188" t="s">
        <v>761</v>
      </c>
      <c r="B56" s="172">
        <f>'81'!I15+'102'!I7+'103'!I4</f>
        <v>12.69181376705194</v>
      </c>
      <c r="C56" s="165" t="s">
        <v>927</v>
      </c>
    </row>
    <row r="57" spans="1:3" ht="14.25">
      <c r="A57" s="188" t="s">
        <v>417</v>
      </c>
      <c r="B57" s="172">
        <f>'41'!G9</f>
        <v>0.3835863126616914</v>
      </c>
      <c r="C57" s="165">
        <v>41</v>
      </c>
    </row>
    <row r="58" spans="1:3" ht="14.25">
      <c r="A58" s="190" t="s">
        <v>932</v>
      </c>
      <c r="B58" s="172">
        <f>'104'!I10</f>
        <v>-0.35355071090054935</v>
      </c>
      <c r="C58" s="165">
        <v>104</v>
      </c>
    </row>
    <row r="59" spans="1:3" ht="14.25">
      <c r="A59" s="190" t="s">
        <v>788</v>
      </c>
      <c r="B59" s="172">
        <f>'84'!I9+'86'!I5+'92'!I12</f>
        <v>-0.23743167206487215</v>
      </c>
      <c r="C59" s="165" t="s">
        <v>854</v>
      </c>
    </row>
    <row r="60" spans="1:3" ht="14.25">
      <c r="A60" s="190" t="s">
        <v>1018</v>
      </c>
      <c r="B60" s="172">
        <f>'113'!I16+'115'!I13</f>
        <v>-0.3841217518377107</v>
      </c>
      <c r="C60" s="165" t="s">
        <v>1021</v>
      </c>
    </row>
    <row r="61" spans="1:3" ht="14.25">
      <c r="A61" s="181" t="s">
        <v>835</v>
      </c>
      <c r="B61" s="172">
        <f>'90'!I7+'119'!I15</f>
        <v>11.705929579164831</v>
      </c>
      <c r="C61" s="165" t="s">
        <v>1074</v>
      </c>
    </row>
    <row r="62" spans="1:3" ht="14.25">
      <c r="A62" s="190" t="s">
        <v>946</v>
      </c>
      <c r="B62" s="172">
        <f>'105'!I14</f>
        <v>0.2837046352857442</v>
      </c>
      <c r="C62" s="165">
        <v>105</v>
      </c>
    </row>
    <row r="63" spans="1:3" ht="14.25">
      <c r="A63" s="188" t="s">
        <v>623</v>
      </c>
      <c r="B63" s="172">
        <f>'64'!I8+'89'!I11</f>
        <v>-0.3134149111997431</v>
      </c>
      <c r="C63" s="165" t="s">
        <v>832</v>
      </c>
    </row>
    <row r="64" spans="1:3" ht="14.25">
      <c r="A64" s="188" t="s">
        <v>914</v>
      </c>
      <c r="B64" s="172">
        <f>'101'!I7</f>
        <v>-1.0051904402515675</v>
      </c>
      <c r="C64" s="165">
        <v>101</v>
      </c>
    </row>
    <row r="65" spans="1:3" ht="14.25">
      <c r="A65" s="188" t="s">
        <v>32</v>
      </c>
      <c r="B65" s="172">
        <f>'25'!G13+'27'!G5+'29(1)'!G8</f>
        <v>1.20741018115433</v>
      </c>
      <c r="C65" s="165" t="s">
        <v>33</v>
      </c>
    </row>
    <row r="66" spans="1:3" ht="14.25">
      <c r="A66" s="188" t="s">
        <v>410</v>
      </c>
      <c r="B66" s="172">
        <f>'40'!G11</f>
        <v>2.5724866361206296</v>
      </c>
      <c r="C66" s="165">
        <v>40</v>
      </c>
    </row>
    <row r="67" spans="1:3" ht="14.25">
      <c r="A67" s="188" t="s">
        <v>34</v>
      </c>
      <c r="B67" s="172">
        <f>'14'!I8+'27'!G7+'29(2)'!G5+'38'!G12+'89'!I7</f>
        <v>-3.9384680425124543</v>
      </c>
      <c r="C67" s="165" t="s">
        <v>830</v>
      </c>
    </row>
    <row r="68" spans="1:3" ht="14.25">
      <c r="A68" s="188" t="s">
        <v>35</v>
      </c>
      <c r="B68" s="172">
        <f>'33'!G19</f>
        <v>3.223134153165347</v>
      </c>
      <c r="C68" s="165">
        <v>33</v>
      </c>
    </row>
    <row r="69" spans="1:3" ht="14.25">
      <c r="A69" s="188" t="s">
        <v>36</v>
      </c>
      <c r="B69" s="172">
        <f>'37'!G9+'39'!G9+'65'!I10+'88'!I13</f>
        <v>-31.691741395181907</v>
      </c>
      <c r="C69" s="165" t="s">
        <v>819</v>
      </c>
    </row>
    <row r="70" spans="1:3" ht="14.25">
      <c r="A70" s="189" t="s">
        <v>880</v>
      </c>
      <c r="B70" s="172">
        <f>'96'!I12</f>
        <v>-0.23008516483503172</v>
      </c>
      <c r="C70" s="165">
        <v>96</v>
      </c>
    </row>
    <row r="71" spans="1:3" ht="14.25">
      <c r="A71" s="188" t="s">
        <v>926</v>
      </c>
      <c r="B71" s="172">
        <f>'103'!I5</f>
        <v>2.606717689530683</v>
      </c>
      <c r="C71" s="165">
        <v>103</v>
      </c>
    </row>
    <row r="72" spans="1:3" ht="14.25">
      <c r="A72" s="188" t="s">
        <v>37</v>
      </c>
      <c r="B72" s="172">
        <f>'37'!G8+'41'!G5</f>
        <v>-0.21599757054173097</v>
      </c>
      <c r="C72" s="165">
        <v>37.41</v>
      </c>
    </row>
    <row r="73" spans="1:3" ht="14.25">
      <c r="A73" s="188" t="s">
        <v>781</v>
      </c>
      <c r="B73" s="172">
        <f>'83'!I8+'96'!I4+'111'!I7</f>
        <v>25.27146664423617</v>
      </c>
      <c r="C73" s="165" t="s">
        <v>985</v>
      </c>
    </row>
    <row r="74" spans="1:3" ht="14.25">
      <c r="A74" s="188" t="s">
        <v>38</v>
      </c>
      <c r="B74" s="172">
        <f>'39'!G7+'45'!G11+'77'!I9</f>
        <v>1.7821592967039805</v>
      </c>
      <c r="C74" s="165" t="s">
        <v>739</v>
      </c>
    </row>
    <row r="75" spans="1:3" ht="14.25">
      <c r="A75" s="191" t="s">
        <v>484</v>
      </c>
      <c r="B75" s="172">
        <f>'49'!G10</f>
        <v>0.14422860052172837</v>
      </c>
      <c r="C75" s="165">
        <v>49</v>
      </c>
    </row>
    <row r="76" spans="1:3" ht="14.25">
      <c r="A76" s="181" t="s">
        <v>1045</v>
      </c>
      <c r="B76" s="172">
        <f>'117'!I7</f>
        <v>3.6086472943593435</v>
      </c>
      <c r="C76" s="165">
        <v>117</v>
      </c>
    </row>
    <row r="77" spans="1:3" ht="14.25">
      <c r="A77" s="188" t="s">
        <v>39</v>
      </c>
      <c r="B77" s="172">
        <f>'27'!G8</f>
        <v>3.157100286533023</v>
      </c>
      <c r="C77" s="165">
        <v>27</v>
      </c>
    </row>
    <row r="78" spans="1:3" ht="14.25">
      <c r="A78" s="191" t="s">
        <v>514</v>
      </c>
      <c r="B78" s="172">
        <f>'52'!H7+'78'!I10</f>
        <v>-0.14170503157475878</v>
      </c>
      <c r="C78" s="165" t="s">
        <v>743</v>
      </c>
    </row>
    <row r="79" spans="1:3" ht="14.25">
      <c r="A79" s="188" t="s">
        <v>676</v>
      </c>
      <c r="B79" s="172">
        <f>'70'!I7</f>
        <v>-0.38662327909878513</v>
      </c>
      <c r="C79" s="165">
        <v>70</v>
      </c>
    </row>
    <row r="80" spans="1:3" ht="14.25">
      <c r="A80" s="191" t="s">
        <v>717</v>
      </c>
      <c r="B80" s="172">
        <f>'74'!I5+'96'!I8</f>
        <v>-26.711768215346865</v>
      </c>
      <c r="C80" s="165" t="s">
        <v>882</v>
      </c>
    </row>
    <row r="81" spans="1:3" ht="14.25">
      <c r="A81" s="191" t="s">
        <v>639</v>
      </c>
      <c r="B81" s="172">
        <f>'66'!I12+'116'!I10</f>
        <v>-0.2656597453579934</v>
      </c>
      <c r="C81" s="165" t="s">
        <v>1033</v>
      </c>
    </row>
    <row r="82" spans="1:3" ht="14.25">
      <c r="A82" s="188" t="s">
        <v>554</v>
      </c>
      <c r="B82" s="172">
        <f>'57'!I8</f>
        <v>-0.29378618863052</v>
      </c>
      <c r="C82" s="165">
        <v>57</v>
      </c>
    </row>
    <row r="83" spans="1:3" ht="14.25">
      <c r="A83" s="188" t="s">
        <v>591</v>
      </c>
      <c r="B83" s="172">
        <f>'61'!I7+'63'!I8+'80'!I12+'101'!I11</f>
        <v>3.2070363184453754</v>
      </c>
      <c r="C83" s="165" t="s">
        <v>919</v>
      </c>
    </row>
    <row r="84" spans="1:3" ht="14.25">
      <c r="A84" s="188" t="s">
        <v>40</v>
      </c>
      <c r="B84" s="172">
        <f>'19'!I13</f>
        <v>-0.3500427184465025</v>
      </c>
      <c r="C84" s="165">
        <v>19</v>
      </c>
    </row>
    <row r="85" spans="1:3" ht="14.25">
      <c r="A85" s="192" t="s">
        <v>41</v>
      </c>
      <c r="B85" s="172">
        <f>'15'!I11+'31'!G6+'51'!H13+'60'!I24+'68'!I5+'81'!I7</f>
        <v>13.383318268918856</v>
      </c>
      <c r="C85" s="165" t="s">
        <v>764</v>
      </c>
    </row>
    <row r="86" spans="1:3" ht="14.25">
      <c r="A86" s="187" t="s">
        <v>809</v>
      </c>
      <c r="B86" s="172">
        <f>'87'!I9</f>
        <v>0.03405853606045639</v>
      </c>
      <c r="C86" s="165">
        <v>87</v>
      </c>
    </row>
    <row r="87" spans="1:3" ht="14.25">
      <c r="A87" s="188" t="s">
        <v>922</v>
      </c>
      <c r="B87" s="172">
        <f>'102'!I4</f>
        <v>-2.8520782370153483</v>
      </c>
      <c r="C87" s="165">
        <v>102</v>
      </c>
    </row>
    <row r="88" spans="1:3" ht="14.25">
      <c r="A88" s="188" t="s">
        <v>881</v>
      </c>
      <c r="B88" s="172">
        <f>'96'!I14</f>
        <v>0.3920759340659288</v>
      </c>
      <c r="C88" s="165">
        <v>96</v>
      </c>
    </row>
    <row r="89" spans="1:3" ht="14.25">
      <c r="A89" s="190" t="s">
        <v>961</v>
      </c>
      <c r="B89" s="172">
        <f>'107'!I9</f>
        <v>3.9928833915211044</v>
      </c>
      <c r="C89" s="165">
        <v>107</v>
      </c>
    </row>
    <row r="90" spans="1:3" ht="14.25">
      <c r="A90" s="191" t="s">
        <v>431</v>
      </c>
      <c r="B90" s="172">
        <f>'43'!G17+'44'!G10</f>
        <v>-0.34656613170989203</v>
      </c>
      <c r="C90" s="165" t="s">
        <v>447</v>
      </c>
    </row>
    <row r="91" spans="1:3" ht="14.25">
      <c r="A91" s="188" t="s">
        <v>877</v>
      </c>
      <c r="B91" s="172">
        <f>'95'!I11</f>
        <v>0.1707368053994287</v>
      </c>
      <c r="C91" s="165">
        <v>95</v>
      </c>
    </row>
    <row r="92" spans="1:3" ht="14.25">
      <c r="A92" s="190" t="s">
        <v>1017</v>
      </c>
      <c r="B92" s="172">
        <f>'115'!I9</f>
        <v>0.28831564306130986</v>
      </c>
      <c r="C92" s="165">
        <v>115</v>
      </c>
    </row>
    <row r="93" spans="1:3" ht="14.25">
      <c r="A93" s="191" t="s">
        <v>521</v>
      </c>
      <c r="B93" s="172">
        <f>'52'!H8+'69'!I10+'78'!I5+'79'!I4</f>
        <v>-58.36647182369211</v>
      </c>
      <c r="C93" s="165" t="s">
        <v>747</v>
      </c>
    </row>
    <row r="94" spans="1:3" ht="14.25">
      <c r="A94" s="191" t="s">
        <v>677</v>
      </c>
      <c r="B94" s="172">
        <f>'70'!I9</f>
        <v>-0.48980403003770334</v>
      </c>
      <c r="C94" s="165">
        <v>70</v>
      </c>
    </row>
    <row r="95" spans="1:3" ht="14.25">
      <c r="A95" s="188" t="s">
        <v>457</v>
      </c>
      <c r="B95" s="172">
        <f>'46'!G7</f>
        <v>63.400171252566906</v>
      </c>
      <c r="C95" s="165">
        <v>46</v>
      </c>
    </row>
    <row r="96" spans="1:3" ht="14.25">
      <c r="A96" s="188" t="s">
        <v>653</v>
      </c>
      <c r="B96" s="172">
        <f>'67'!I6</f>
        <v>9.443398264462758</v>
      </c>
      <c r="C96" s="165">
        <v>67</v>
      </c>
    </row>
    <row r="97" spans="1:3" ht="14.25">
      <c r="A97" s="188" t="s">
        <v>469</v>
      </c>
      <c r="B97" s="172">
        <f>'47'!G15</f>
        <v>-0.20735142774333326</v>
      </c>
      <c r="C97" s="165">
        <v>47</v>
      </c>
    </row>
    <row r="98" spans="1:3" ht="14.25">
      <c r="A98" s="187" t="s">
        <v>42</v>
      </c>
      <c r="B98" s="172">
        <f>2!I12+3!I10+'10'!I7+'11'!I13+'13'!I8</f>
        <v>-0.0363352721572312</v>
      </c>
      <c r="C98" s="165" t="s">
        <v>43</v>
      </c>
    </row>
    <row r="99" spans="1:3" ht="14.25">
      <c r="A99" s="188" t="s">
        <v>44</v>
      </c>
      <c r="B99" s="172">
        <f>'33'!G7+'97'!I8</f>
        <v>9.457844875869455</v>
      </c>
      <c r="C99" s="165" t="s">
        <v>892</v>
      </c>
    </row>
    <row r="100" spans="1:3" ht="14.25">
      <c r="A100" s="188" t="s">
        <v>603</v>
      </c>
      <c r="B100" s="172">
        <f>'62'!I5+'66'!I20+'88'!I9+'113'!I14</f>
        <v>-4.31516247464873</v>
      </c>
      <c r="C100" s="165" t="s">
        <v>1001</v>
      </c>
    </row>
    <row r="101" spans="1:3" ht="14.25">
      <c r="A101" s="188" t="s">
        <v>416</v>
      </c>
      <c r="B101" s="172">
        <f>'41'!G8+'45'!G6+'47'!G13+'50'!H4+'58'!I6+'63'!I13</f>
        <v>-0.17456852775217158</v>
      </c>
      <c r="C101" s="165" t="s">
        <v>619</v>
      </c>
    </row>
    <row r="102" spans="1:3" ht="14.25">
      <c r="A102" s="181" t="s">
        <v>45</v>
      </c>
      <c r="B102" s="172">
        <f>'36'!G14+'51'!H6+'98'!I8</f>
        <v>31.021435481563685</v>
      </c>
      <c r="C102" s="165" t="s">
        <v>900</v>
      </c>
    </row>
    <row r="103" spans="1:3" ht="14.25">
      <c r="A103" s="188" t="s">
        <v>433</v>
      </c>
      <c r="B103" s="172">
        <f>'43'!G9+'62'!I7</f>
        <v>0.683480336778473</v>
      </c>
      <c r="C103" s="165" t="s">
        <v>611</v>
      </c>
    </row>
    <row r="104" spans="1:3" ht="14.25">
      <c r="A104" s="181" t="s">
        <v>1069</v>
      </c>
      <c r="B104" s="172">
        <f>'119'!I14</f>
        <v>6.016572923776948</v>
      </c>
      <c r="C104" s="165">
        <v>119</v>
      </c>
    </row>
    <row r="105" spans="1:3" ht="14.25">
      <c r="A105" s="188" t="s">
        <v>46</v>
      </c>
      <c r="B105" s="172">
        <f>'11'!I10</f>
        <v>-2.452766387141878</v>
      </c>
      <c r="C105" s="165">
        <v>11</v>
      </c>
    </row>
    <row r="106" spans="1:3" ht="14.25">
      <c r="A106" s="181" t="s">
        <v>1066</v>
      </c>
      <c r="B106" s="172">
        <f>'119'!I7</f>
        <v>17.864946985210622</v>
      </c>
      <c r="C106" s="165">
        <v>119</v>
      </c>
    </row>
    <row r="107" spans="1:3" ht="14.25">
      <c r="A107" s="188" t="s">
        <v>47</v>
      </c>
      <c r="B107" s="172">
        <f>'32'!G6</f>
        <v>10.494947741433066</v>
      </c>
      <c r="C107" s="165">
        <v>32</v>
      </c>
    </row>
    <row r="108" spans="1:3" ht="14.25">
      <c r="A108" s="188" t="s">
        <v>904</v>
      </c>
      <c r="B108" s="172">
        <f>'99'!I9+'107'!I11</f>
        <v>-8.153619500830928</v>
      </c>
      <c r="C108" s="165" t="s">
        <v>965</v>
      </c>
    </row>
    <row r="109" spans="1:3" ht="14.25">
      <c r="A109" s="188" t="s">
        <v>542</v>
      </c>
      <c r="B109" s="172">
        <f>'55'!I7</f>
        <v>-0.09191984476069592</v>
      </c>
      <c r="C109" s="165">
        <v>55</v>
      </c>
    </row>
    <row r="110" spans="1:3" ht="14.25">
      <c r="A110" s="188" t="s">
        <v>48</v>
      </c>
      <c r="B110" s="172">
        <f>'10'!I4+'23'!G11+'24'!G4+'29(1)'!G6+'66'!I14</f>
        <v>-0.2774529748785426</v>
      </c>
      <c r="C110" s="165" t="s">
        <v>648</v>
      </c>
    </row>
    <row r="111" spans="1:3" ht="14.25">
      <c r="A111" s="193" t="s">
        <v>718</v>
      </c>
      <c r="B111" s="172">
        <f>'74'!I6+'86'!I8</f>
        <v>8.03431876490231</v>
      </c>
      <c r="C111" s="165" t="s">
        <v>804</v>
      </c>
    </row>
    <row r="112" spans="1:3" ht="14.25">
      <c r="A112" s="181" t="s">
        <v>581</v>
      </c>
      <c r="B112" s="172">
        <f>'60'!I8+'78'!I7+'117'!I13</f>
        <v>-0.2746734450518602</v>
      </c>
      <c r="C112" s="165" t="s">
        <v>1049</v>
      </c>
    </row>
    <row r="113" spans="1:3" ht="14.25">
      <c r="A113" s="190" t="s">
        <v>963</v>
      </c>
      <c r="B113" s="172">
        <f>'107'!I10</f>
        <v>3.0008658354115596</v>
      </c>
      <c r="C113" s="165">
        <v>107</v>
      </c>
    </row>
    <row r="114" spans="1:3" ht="14.25">
      <c r="A114" s="188" t="s">
        <v>943</v>
      </c>
      <c r="B114" s="172">
        <f>'105'!I5</f>
        <v>-0.22081386992431362</v>
      </c>
      <c r="C114" s="165">
        <v>105</v>
      </c>
    </row>
    <row r="115" spans="1:3" ht="14.25">
      <c r="A115" s="188" t="s">
        <v>422</v>
      </c>
      <c r="B115" s="172">
        <f>'42'!G5</f>
        <v>0.33312753340337053</v>
      </c>
      <c r="C115" s="165">
        <v>42</v>
      </c>
    </row>
    <row r="116" spans="1:3" ht="28.5">
      <c r="A116" s="188" t="s">
        <v>49</v>
      </c>
      <c r="B116" s="172">
        <f>2!I5+4!I5+'10'!I9+'12'!I5+'14'!I13+'16(1)'!I5+'21'!G5+'24'!G15+'25'!G5+'28'!G5+'30'!G10+'97'!I6+'98'!I4+'103'!I7+'114'!I4</f>
        <v>-0.12852620463894482</v>
      </c>
      <c r="C116" s="165" t="s">
        <v>1009</v>
      </c>
    </row>
    <row r="117" spans="1:3" ht="28.5">
      <c r="A117" s="188" t="s">
        <v>50</v>
      </c>
      <c r="B117" s="172">
        <f>2!I13+3!I6+'12'!I11+'16(2)'!I16+'20'!I11+'23'!G10+'25'!G9+'32'!G14+'35'!G6+'99'!I4+'106'!I5</f>
        <v>25.412920101711165</v>
      </c>
      <c r="C117" s="165" t="s">
        <v>956</v>
      </c>
    </row>
    <row r="118" spans="1:3" ht="14.25">
      <c r="A118" s="188" t="s">
        <v>51</v>
      </c>
      <c r="B118" s="172">
        <f>5!I8+8!I5+9!I13+'12'!I10+'15'!I5+'68'!I9</f>
        <v>1.3691730867433876</v>
      </c>
      <c r="C118" s="165" t="s">
        <v>663</v>
      </c>
    </row>
    <row r="119" spans="1:3" ht="14.25">
      <c r="A119" s="181" t="s">
        <v>386</v>
      </c>
      <c r="B119" s="172">
        <f>'55'!I13+'59'!I7+'79'!I7+'82'!I10+'91'!I4+'95'!I4+'116'!I14+'117'!I4</f>
        <v>0.36706081918083555</v>
      </c>
      <c r="C119" s="165" t="s">
        <v>1050</v>
      </c>
    </row>
    <row r="120" spans="1:3" ht="14.25">
      <c r="A120" s="188" t="s">
        <v>52</v>
      </c>
      <c r="B120" s="172">
        <f>'33'!G16</f>
        <v>4.363128824681439</v>
      </c>
      <c r="C120" s="165">
        <v>33</v>
      </c>
    </row>
    <row r="121" spans="1:3" ht="28.5">
      <c r="A121" s="181" t="s">
        <v>256</v>
      </c>
      <c r="B121" s="172">
        <f>8!I9+'16(1)'!I11+'19'!I5+'20'!I6+'21'!G10+'22'!G9+'23'!G12+'24'!G13+'28'!G12+'46'!G9+'96'!I11+'115'!I17+'119'!I20</f>
        <v>30.76679512402046</v>
      </c>
      <c r="C121" s="165" t="s">
        <v>1075</v>
      </c>
    </row>
    <row r="122" spans="1:3" ht="14.25">
      <c r="A122" s="188" t="s">
        <v>532</v>
      </c>
      <c r="B122" s="172">
        <f>'54'!I11</f>
        <v>-0.20883596180078712</v>
      </c>
      <c r="C122" s="165">
        <v>54</v>
      </c>
    </row>
    <row r="123" spans="1:3" ht="14.25">
      <c r="A123" s="187" t="s">
        <v>570</v>
      </c>
      <c r="B123" s="172">
        <f>'59'!I9+'60'!I23+'79'!I5+'81'!I6+'106'!I6</f>
        <v>-0.11770615629518488</v>
      </c>
      <c r="C123" s="165" t="s">
        <v>957</v>
      </c>
    </row>
    <row r="124" spans="1:3" ht="14.25">
      <c r="A124" s="187" t="s">
        <v>54</v>
      </c>
      <c r="B124" s="172">
        <f>'29(1)'!G11</f>
        <v>-0.1071081794194697</v>
      </c>
      <c r="C124" s="165" t="s">
        <v>13</v>
      </c>
    </row>
    <row r="125" spans="1:3" ht="14.25">
      <c r="A125" s="187" t="s">
        <v>481</v>
      </c>
      <c r="B125" s="172">
        <f>'49'!G4</f>
        <v>0.06415834022777744</v>
      </c>
      <c r="C125" s="165">
        <v>49</v>
      </c>
    </row>
    <row r="126" spans="1:3" ht="14.25">
      <c r="A126" s="208" t="s">
        <v>1100</v>
      </c>
      <c r="B126" s="172">
        <f>'122'!I8</f>
        <v>18.27950047196026</v>
      </c>
      <c r="C126" s="165">
        <v>122</v>
      </c>
    </row>
    <row r="127" spans="1:3" ht="14.25">
      <c r="A127" s="188" t="s">
        <v>905</v>
      </c>
      <c r="B127" s="172">
        <f>'99'!I10</f>
        <v>-0.10462661478595692</v>
      </c>
      <c r="C127" s="165">
        <v>99</v>
      </c>
    </row>
    <row r="128" spans="1:3" ht="14.25">
      <c r="A128" s="188" t="s">
        <v>642</v>
      </c>
      <c r="B128" s="172">
        <f>'66'!I17</f>
        <v>-0.2568770093458852</v>
      </c>
      <c r="C128" s="165">
        <v>66</v>
      </c>
    </row>
    <row r="129" spans="1:3" ht="14.25">
      <c r="A129" s="188" t="s">
        <v>466</v>
      </c>
      <c r="B129" s="172">
        <f>'47'!G4</f>
        <v>-0.21048304102055226</v>
      </c>
      <c r="C129" s="165">
        <v>47</v>
      </c>
    </row>
    <row r="130" spans="1:3" ht="14.25">
      <c r="A130" s="188" t="s">
        <v>618</v>
      </c>
      <c r="B130" s="172">
        <f>'63'!I7+'112'!I9</f>
        <v>4.817457679327845</v>
      </c>
      <c r="C130" s="165" t="s">
        <v>989</v>
      </c>
    </row>
    <row r="131" spans="1:3" ht="14.25">
      <c r="A131" s="188" t="s">
        <v>625</v>
      </c>
      <c r="B131" s="172">
        <f>'64'!I12</f>
        <v>-7.637241291905184</v>
      </c>
      <c r="C131" s="165">
        <v>64</v>
      </c>
    </row>
    <row r="132" spans="1:3" ht="14.25">
      <c r="A132" s="188" t="s">
        <v>55</v>
      </c>
      <c r="B132" s="172">
        <f>'31'!G7+'34'!G10+'40'!G12</f>
        <v>-0.048372144602794265</v>
      </c>
      <c r="C132" s="165" t="s">
        <v>412</v>
      </c>
    </row>
    <row r="133" spans="1:3" ht="14.25">
      <c r="A133" s="188" t="s">
        <v>860</v>
      </c>
      <c r="B133" s="172">
        <f>'93'!I6</f>
        <v>863.4649194798009</v>
      </c>
      <c r="C133" s="165">
        <v>93</v>
      </c>
    </row>
    <row r="134" spans="1:3" ht="14.25">
      <c r="A134" s="214" t="s">
        <v>56</v>
      </c>
      <c r="B134" s="172">
        <f>7!I7+'16(2)'!I15</f>
        <v>-6.5199731532047736</v>
      </c>
      <c r="C134" s="165" t="s">
        <v>57</v>
      </c>
    </row>
    <row r="135" spans="1:3" ht="14.25">
      <c r="A135" s="181" t="s">
        <v>889</v>
      </c>
      <c r="B135" s="172">
        <f>'97'!I12+'105'!I9+'110'!I4+'113'!I4+'116'!I6</f>
        <v>29.995872033314754</v>
      </c>
      <c r="C135" s="165" t="s">
        <v>1031</v>
      </c>
    </row>
    <row r="136" spans="1:3" ht="14.25">
      <c r="A136" s="181" t="s">
        <v>641</v>
      </c>
      <c r="B136" s="172">
        <f>'66'!I16</f>
        <v>-0.42048205607488853</v>
      </c>
      <c r="C136" s="165">
        <v>66</v>
      </c>
    </row>
    <row r="137" spans="1:3" ht="14.25">
      <c r="A137" s="188" t="s">
        <v>58</v>
      </c>
      <c r="B137" s="172">
        <f>'25'!G4</f>
        <v>3.2010207252521923</v>
      </c>
      <c r="C137" s="165">
        <v>25</v>
      </c>
    </row>
    <row r="138" spans="1:3" ht="14.25">
      <c r="A138" s="188" t="s">
        <v>556</v>
      </c>
      <c r="B138" s="172">
        <f>'57'!I11</f>
        <v>2.671039870800996</v>
      </c>
      <c r="C138" s="165">
        <v>57</v>
      </c>
    </row>
    <row r="139" spans="1:3" ht="14.25">
      <c r="A139" s="181" t="s">
        <v>59</v>
      </c>
      <c r="B139" s="172">
        <f>'37'!G11</f>
        <v>-0.45558693767452496</v>
      </c>
      <c r="C139" s="165">
        <v>37</v>
      </c>
    </row>
    <row r="140" spans="1:3" ht="14.25">
      <c r="A140" s="181" t="str">
        <f>'15'!A13</f>
        <v>kuzia_1 </v>
      </c>
      <c r="B140" s="172">
        <f>'15'!I13</f>
        <v>2.0563573112376616</v>
      </c>
      <c r="C140" s="165">
        <v>15</v>
      </c>
    </row>
    <row r="141" spans="1:3" ht="14.25">
      <c r="A141" s="190" t="s">
        <v>1019</v>
      </c>
      <c r="B141" s="172">
        <f>'115'!I16</f>
        <v>12.664213023182128</v>
      </c>
      <c r="C141" s="165">
        <v>115</v>
      </c>
    </row>
    <row r="142" spans="1:3" ht="14.25">
      <c r="A142" s="187" t="s">
        <v>60</v>
      </c>
      <c r="B142" s="172">
        <f>'12'!I6</f>
        <v>0.6413665167095246</v>
      </c>
      <c r="C142" s="165">
        <v>12</v>
      </c>
    </row>
    <row r="143" spans="1:3" ht="43.5">
      <c r="A143" s="202" t="s">
        <v>61</v>
      </c>
      <c r="B143" s="174">
        <f>4!I6+6!I4+8!I7+'10'!I6+'11'!I5+'12'!I4+'13'!I13+'14'!I4+'15'!I4+'16(1)'!I7+'17'!I12+'18'!I9+'20'!I10+'21'!G4+'22'!G5+'26'!G9+'29(1)'!G5+'31'!G15+'32'!G4+'38'!G7+'39'!G6+'40'!G18+'55'!I10+'99'!I7</f>
        <v>1.0027175069848226</v>
      </c>
      <c r="C143" s="166" t="s">
        <v>909</v>
      </c>
    </row>
    <row r="144" spans="1:3" ht="14.25">
      <c r="A144" s="198" t="s">
        <v>630</v>
      </c>
      <c r="B144" s="174">
        <f>'65'!I7</f>
        <v>-0.10071214285710539</v>
      </c>
      <c r="C144" s="166">
        <v>65</v>
      </c>
    </row>
    <row r="145" spans="1:3" ht="14.25">
      <c r="A145" s="188" t="s">
        <v>62</v>
      </c>
      <c r="B145" s="174">
        <f>5!I10+'24'!G8+'43'!G14</f>
        <v>0.31993872603135287</v>
      </c>
      <c r="C145" s="166" t="s">
        <v>441</v>
      </c>
    </row>
    <row r="146" spans="1:3" ht="14.25">
      <c r="A146" s="181" t="s">
        <v>755</v>
      </c>
      <c r="B146" s="174">
        <f>'80'!I17+'93'!I9+'98'!I12+'106'!I15+'119'!I16</f>
        <v>20.49061142490814</v>
      </c>
      <c r="C146" s="166" t="s">
        <v>1077</v>
      </c>
    </row>
    <row r="147" spans="1:3" ht="14.25">
      <c r="A147" s="190" t="s">
        <v>899</v>
      </c>
      <c r="B147" s="174">
        <f>'98'!I11</f>
        <v>7.753732720989547</v>
      </c>
      <c r="C147" s="166">
        <v>98</v>
      </c>
    </row>
    <row r="148" spans="1:3" ht="14.25">
      <c r="A148" s="190" t="s">
        <v>980</v>
      </c>
      <c r="B148" s="174">
        <f>'110'!I6</f>
        <v>-9.896850036900446</v>
      </c>
      <c r="C148" s="166">
        <v>110</v>
      </c>
    </row>
    <row r="149" spans="1:3" ht="14.25">
      <c r="A149" s="187" t="s">
        <v>637</v>
      </c>
      <c r="B149" s="172">
        <f>'66'!I10</f>
        <v>-0.4980801869158995</v>
      </c>
      <c r="C149" s="165">
        <v>66</v>
      </c>
    </row>
    <row r="150" spans="1:3" ht="14.25">
      <c r="A150" s="188" t="s">
        <v>63</v>
      </c>
      <c r="B150" s="172">
        <f>'20'!I16+'33'!G11+'42'!G7+'44'!G15+'45'!G10+'114'!I7</f>
        <v>-0.25291969207091825</v>
      </c>
      <c r="C150" s="165" t="s">
        <v>1011</v>
      </c>
    </row>
    <row r="151" spans="1:3" ht="14.25">
      <c r="A151" s="188" t="s">
        <v>408</v>
      </c>
      <c r="B151" s="172">
        <f>'40'!G5</f>
        <v>8.634198167239447</v>
      </c>
      <c r="C151" s="165">
        <v>40</v>
      </c>
    </row>
    <row r="152" spans="1:3" ht="14.25">
      <c r="A152" s="188" t="s">
        <v>924</v>
      </c>
      <c r="B152" s="172">
        <f>'102'!I8</f>
        <v>-0.4105017922454408</v>
      </c>
      <c r="C152" s="165">
        <v>102</v>
      </c>
    </row>
    <row r="153" spans="1:3" ht="14.25">
      <c r="A153" s="208" t="s">
        <v>1103</v>
      </c>
      <c r="B153" s="172">
        <f>'122'!I12</f>
        <v>-965.353829892784</v>
      </c>
      <c r="C153" s="165">
        <v>122</v>
      </c>
    </row>
    <row r="154" spans="1:3" ht="14.25">
      <c r="A154" s="188" t="s">
        <v>524</v>
      </c>
      <c r="B154" s="172">
        <f>'53'!H6</f>
        <v>0.23192791776432387</v>
      </c>
      <c r="C154" s="165">
        <v>53</v>
      </c>
    </row>
    <row r="155" spans="1:3" ht="14.25">
      <c r="A155" s="188" t="s">
        <v>64</v>
      </c>
      <c r="B155" s="172">
        <f>'15'!I10+'18'!I4</f>
        <v>1.9258538422906213</v>
      </c>
      <c r="C155" s="165" t="s">
        <v>65</v>
      </c>
    </row>
    <row r="156" spans="1:3" ht="14.25">
      <c r="A156" s="188" t="s">
        <v>66</v>
      </c>
      <c r="B156" s="172">
        <f>'17'!I8+'28'!G7</f>
        <v>0.8226967861533012</v>
      </c>
      <c r="C156" s="165" t="s">
        <v>67</v>
      </c>
    </row>
    <row r="157" spans="1:3" ht="14.25">
      <c r="A157" s="191" t="s">
        <v>68</v>
      </c>
      <c r="B157" s="172">
        <f>'29(2)'!G15</f>
        <v>-0.28377128352008185</v>
      </c>
      <c r="C157" s="165" t="s">
        <v>69</v>
      </c>
    </row>
    <row r="158" spans="1:3" ht="14.25">
      <c r="A158" s="191" t="s">
        <v>534</v>
      </c>
      <c r="B158" s="172">
        <f>'54'!I13</f>
        <v>0.4871589631651432</v>
      </c>
      <c r="C158" s="165">
        <v>54</v>
      </c>
    </row>
    <row r="159" spans="1:3" ht="14.25">
      <c r="A159" s="188" t="s">
        <v>70</v>
      </c>
      <c r="B159" s="172">
        <f>'17'!I10+'31'!G12+'33'!G18+'75'!I7</f>
        <v>0.4051732036039084</v>
      </c>
      <c r="C159" s="165" t="s">
        <v>731</v>
      </c>
    </row>
    <row r="160" spans="1:3" ht="14.25">
      <c r="A160" s="188" t="s">
        <v>987</v>
      </c>
      <c r="B160" s="172">
        <f>'112'!I6</f>
        <v>0.9596030075190356</v>
      </c>
      <c r="C160" s="165">
        <v>112</v>
      </c>
    </row>
    <row r="161" spans="1:3" ht="14.25">
      <c r="A161" s="188" t="s">
        <v>816</v>
      </c>
      <c r="B161" s="172">
        <f>'88'!I7</f>
        <v>0.42999747572798697</v>
      </c>
      <c r="C161" s="165">
        <v>88</v>
      </c>
    </row>
    <row r="162" spans="1:3" ht="14.25">
      <c r="A162" s="187" t="s">
        <v>885</v>
      </c>
      <c r="B162" s="172">
        <f>'97'!I4</f>
        <v>-0.17951760882192502</v>
      </c>
      <c r="C162" s="165">
        <v>97</v>
      </c>
    </row>
    <row r="163" spans="1:3" ht="14.25">
      <c r="A163" s="187" t="s">
        <v>71</v>
      </c>
      <c r="B163" s="172">
        <f>'30'!G4</f>
        <v>-0.008503497517267533</v>
      </c>
      <c r="C163" s="165">
        <v>30</v>
      </c>
    </row>
    <row r="164" spans="1:3" ht="14.25">
      <c r="A164" s="196" t="s">
        <v>467</v>
      </c>
      <c r="B164" s="175">
        <f>'47'!G8</f>
        <v>-0.49154464415141774</v>
      </c>
      <c r="C164" s="168">
        <v>47</v>
      </c>
    </row>
    <row r="165" spans="1:3" ht="14.25">
      <c r="A165" s="215" t="s">
        <v>1070</v>
      </c>
      <c r="B165" s="175">
        <f>'119'!I18</f>
        <v>61.20522875995448</v>
      </c>
      <c r="C165" s="168">
        <v>119</v>
      </c>
    </row>
    <row r="166" spans="1:3" ht="14.25">
      <c r="A166" s="187" t="s">
        <v>72</v>
      </c>
      <c r="B166" s="172">
        <f>'16(1)'!I13</f>
        <v>-0.838772261072279</v>
      </c>
      <c r="C166" s="167" t="s">
        <v>73</v>
      </c>
    </row>
    <row r="167" spans="1:3" ht="14.25">
      <c r="A167" s="188" t="s">
        <v>678</v>
      </c>
      <c r="B167" s="172">
        <f>'70'!I12</f>
        <v>0.28868200250303744</v>
      </c>
      <c r="C167" s="165">
        <v>70</v>
      </c>
    </row>
    <row r="168" spans="1:3" ht="14.25">
      <c r="A168" s="189" t="s">
        <v>753</v>
      </c>
      <c r="B168" s="172">
        <f>'80'!I13</f>
        <v>3.4840596190302904</v>
      </c>
      <c r="C168" s="165">
        <v>80</v>
      </c>
    </row>
    <row r="169" spans="1:3" ht="14.25">
      <c r="A169" s="187" t="s">
        <v>74</v>
      </c>
      <c r="B169" s="172">
        <f>'14'!I19</f>
        <v>5.716481931186308</v>
      </c>
      <c r="C169" s="165">
        <v>14</v>
      </c>
    </row>
    <row r="170" spans="1:3" ht="14.25">
      <c r="A170" s="187" t="s">
        <v>608</v>
      </c>
      <c r="B170" s="172">
        <f>'62'!I16+'78'!I9+'95'!I12</f>
        <v>85.56637370524845</v>
      </c>
      <c r="C170" s="165" t="s">
        <v>878</v>
      </c>
    </row>
    <row r="171" spans="1:3" ht="14.25">
      <c r="A171" s="187" t="s">
        <v>75</v>
      </c>
      <c r="B171" s="172">
        <f>'10'!I11+'31'!G10</f>
        <v>27.309661062351324</v>
      </c>
      <c r="C171" s="165" t="s">
        <v>76</v>
      </c>
    </row>
    <row r="172" spans="1:3" ht="14.25">
      <c r="A172" s="188" t="s">
        <v>913</v>
      </c>
      <c r="B172" s="172">
        <f>'101'!I5+'106'!I12+'109'!I7+'112'!I4+'116'!I5</f>
        <v>31.399307472596092</v>
      </c>
      <c r="C172" s="165" t="s">
        <v>1030</v>
      </c>
    </row>
    <row r="173" spans="1:3" ht="14.25">
      <c r="A173" s="187" t="s">
        <v>77</v>
      </c>
      <c r="B173" s="172">
        <f>'13'!I15+'20'!I12+'22'!G12</f>
        <v>2.8479483632311258</v>
      </c>
      <c r="C173" s="165" t="s">
        <v>78</v>
      </c>
    </row>
    <row r="174" spans="1:3" ht="14.25">
      <c r="A174" s="188" t="s">
        <v>498</v>
      </c>
      <c r="B174" s="172">
        <f>'50'!H11+'51'!H10+'53'!H10+'71'!I5</f>
        <v>0.14013661978242453</v>
      </c>
      <c r="C174" s="165" t="s">
        <v>688</v>
      </c>
    </row>
    <row r="175" spans="1:3" ht="14.25">
      <c r="A175" s="197" t="s">
        <v>79</v>
      </c>
      <c r="B175" s="175">
        <f>'18'!I14</f>
        <v>-0.4312802534318507</v>
      </c>
      <c r="C175" s="168">
        <v>18</v>
      </c>
    </row>
    <row r="176" spans="1:3" ht="14.25">
      <c r="A176" s="188" t="s">
        <v>656</v>
      </c>
      <c r="B176" s="175">
        <f>'67'!I13+'73'!I5</f>
        <v>0.32078178079495956</v>
      </c>
      <c r="C176" s="168" t="s">
        <v>712</v>
      </c>
    </row>
    <row r="177" spans="1:3" ht="14.25">
      <c r="A177" s="192" t="s">
        <v>493</v>
      </c>
      <c r="B177" s="172">
        <f>'50'!H6</f>
        <v>-0.24607687331229045</v>
      </c>
      <c r="C177" s="165">
        <v>50</v>
      </c>
    </row>
    <row r="178" spans="1:3" ht="14.25">
      <c r="A178" s="187" t="s">
        <v>80</v>
      </c>
      <c r="B178" s="172">
        <f>'31'!G17+'51'!H8+'70'!I6</f>
        <v>1.828244467162449</v>
      </c>
      <c r="C178" s="165" t="s">
        <v>683</v>
      </c>
    </row>
    <row r="179" spans="1:3" ht="14.25">
      <c r="A179" s="187" t="s">
        <v>81</v>
      </c>
      <c r="B179" s="172">
        <f>'21'!G13</f>
        <v>0.3739248004119986</v>
      </c>
      <c r="C179" s="165">
        <v>21</v>
      </c>
    </row>
    <row r="180" spans="1:3" ht="14.25">
      <c r="A180" s="187" t="s">
        <v>576</v>
      </c>
      <c r="B180" s="172">
        <f>'59'!I15+'60'!I18</f>
        <v>0.3603045019796127</v>
      </c>
      <c r="C180" s="165" t="s">
        <v>590</v>
      </c>
    </row>
    <row r="181" spans="1:3" ht="14.25">
      <c r="A181" s="187" t="s">
        <v>553</v>
      </c>
      <c r="B181" s="172">
        <f>'57'!I6+'60'!I20+'87'!I10</f>
        <v>6.216436883630649</v>
      </c>
      <c r="C181" s="165" t="s">
        <v>813</v>
      </c>
    </row>
    <row r="182" spans="1:3" ht="14.25">
      <c r="A182" s="188" t="s">
        <v>774</v>
      </c>
      <c r="B182" s="172">
        <f>'82'!I5</f>
        <v>7.5758585080147895</v>
      </c>
      <c r="C182" s="165">
        <v>82</v>
      </c>
    </row>
    <row r="183" spans="1:3" ht="14.25">
      <c r="A183" s="187" t="s">
        <v>82</v>
      </c>
      <c r="B183" s="172">
        <f>'10'!I10</f>
        <v>1.4810559172731246</v>
      </c>
      <c r="C183" s="165">
        <v>10</v>
      </c>
    </row>
    <row r="184" spans="1:3" ht="14.25">
      <c r="A184" s="188" t="s">
        <v>429</v>
      </c>
      <c r="B184" s="172">
        <f>'43'!G13</f>
        <v>0.646448962712725</v>
      </c>
      <c r="C184" s="165">
        <v>43</v>
      </c>
    </row>
    <row r="185" spans="1:3" ht="14.25">
      <c r="A185" s="181" t="s">
        <v>83</v>
      </c>
      <c r="B185" s="172">
        <f>7!I8+'10'!I8+'15'!I6+'19'!I16</f>
        <v>0.15245603827096943</v>
      </c>
      <c r="C185" s="165" t="s">
        <v>84</v>
      </c>
    </row>
    <row r="186" spans="1:3" ht="14.25">
      <c r="A186" s="188" t="s">
        <v>671</v>
      </c>
      <c r="B186" s="172">
        <f>'69'!I8+'105'!I4</f>
        <v>25.081780898311422</v>
      </c>
      <c r="C186" s="165" t="s">
        <v>947</v>
      </c>
    </row>
    <row r="187" spans="1:3" ht="14.25">
      <c r="A187" s="188" t="s">
        <v>85</v>
      </c>
      <c r="B187" s="172">
        <f>'14'!I10+'16(1)'!I6+'17'!I7+'23'!G6</f>
        <v>1.2452742754297788</v>
      </c>
      <c r="C187" s="165" t="s">
        <v>86</v>
      </c>
    </row>
    <row r="188" spans="1:3" ht="14.25">
      <c r="A188" s="188" t="s">
        <v>525</v>
      </c>
      <c r="B188" s="172">
        <f>'53'!H8</f>
        <v>-0.4393068002801783</v>
      </c>
      <c r="C188" s="165">
        <v>53</v>
      </c>
    </row>
    <row r="189" spans="1:3" ht="14.25">
      <c r="A189" s="188" t="s">
        <v>87</v>
      </c>
      <c r="B189" s="172">
        <f>'24'!G11+'61'!I6</f>
        <v>47.80501750630725</v>
      </c>
      <c r="C189" s="167" t="s">
        <v>600</v>
      </c>
    </row>
    <row r="190" spans="1:3" ht="14.25">
      <c r="A190" s="188" t="s">
        <v>674</v>
      </c>
      <c r="B190" s="172">
        <f>'70'!I4</f>
        <v>0.03548966207745252</v>
      </c>
      <c r="C190" s="167">
        <v>70</v>
      </c>
    </row>
    <row r="191" spans="1:3" ht="14.25">
      <c r="A191" s="188" t="s">
        <v>88</v>
      </c>
      <c r="B191" s="172">
        <f>'16(1)'!I4+'29(2)'!G12</f>
        <v>-2.5285534335403668</v>
      </c>
      <c r="C191" s="167" t="s">
        <v>89</v>
      </c>
    </row>
    <row r="192" spans="1:3" ht="14.25">
      <c r="A192" s="187" t="s">
        <v>449</v>
      </c>
      <c r="B192" s="172">
        <f>'45'!G5</f>
        <v>0.24381455290460963</v>
      </c>
      <c r="C192" s="167">
        <v>45</v>
      </c>
    </row>
    <row r="193" spans="1:3" ht="14.25">
      <c r="A193" s="194" t="s">
        <v>742</v>
      </c>
      <c r="B193" s="174">
        <f>'78'!I13+'80'!I7</f>
        <v>0.6728613535310046</v>
      </c>
      <c r="C193" s="217" t="s">
        <v>756</v>
      </c>
    </row>
    <row r="194" spans="1:3" ht="14.25">
      <c r="A194" s="194" t="s">
        <v>862</v>
      </c>
      <c r="B194" s="174">
        <f>'93'!I4+'104'!I11</f>
        <v>5.500494982125872</v>
      </c>
      <c r="C194" s="217" t="s">
        <v>939</v>
      </c>
    </row>
    <row r="195" spans="1:3" ht="14.25">
      <c r="A195" s="190" t="s">
        <v>801</v>
      </c>
      <c r="B195" s="174">
        <f>'86'!I11</f>
        <v>23.143166666666616</v>
      </c>
      <c r="C195" s="217">
        <v>86</v>
      </c>
    </row>
    <row r="196" spans="1:3" ht="14.25">
      <c r="A196" s="211" t="s">
        <v>1099</v>
      </c>
      <c r="B196" s="174">
        <f>'122'!I6</f>
        <v>-1318.1437552946588</v>
      </c>
      <c r="C196" s="166">
        <v>122</v>
      </c>
    </row>
    <row r="197" spans="1:3" ht="14.25">
      <c r="A197" s="183" t="s">
        <v>1046</v>
      </c>
      <c r="B197" s="174">
        <f>'117'!I14</f>
        <v>-8.942660001867807</v>
      </c>
      <c r="C197" s="166">
        <v>117</v>
      </c>
    </row>
    <row r="198" spans="1:3" ht="14.25">
      <c r="A198" s="198" t="s">
        <v>90</v>
      </c>
      <c r="B198" s="174">
        <f>2!I10</f>
        <v>-0.3856628318582125</v>
      </c>
      <c r="C198" s="166">
        <v>2</v>
      </c>
    </row>
    <row r="199" spans="1:3" ht="14.25">
      <c r="A199" s="188" t="s">
        <v>419</v>
      </c>
      <c r="B199" s="172">
        <f>'41'!G13</f>
        <v>-0.41171375443309444</v>
      </c>
      <c r="C199" s="165">
        <v>41</v>
      </c>
    </row>
    <row r="200" spans="1:3" ht="14.25">
      <c r="A200" s="188" t="s">
        <v>91</v>
      </c>
      <c r="B200" s="172">
        <f>'26'!G10+'27'!G13+'28'!G10+'29(1)'!G12+'31'!G11</f>
        <v>5.168956044584547</v>
      </c>
      <c r="C200" s="165" t="s">
        <v>92</v>
      </c>
    </row>
    <row r="201" spans="1:3" ht="14.25">
      <c r="A201" s="190" t="s">
        <v>1056</v>
      </c>
      <c r="B201" s="172">
        <f>'118'!I8</f>
        <v>15.867154919908216</v>
      </c>
      <c r="C201" s="165">
        <v>118</v>
      </c>
    </row>
    <row r="202" spans="1:3" ht="14.25">
      <c r="A202" s="181" t="s">
        <v>1037</v>
      </c>
      <c r="B202" s="172">
        <f>'117'!I8+'119'!I12</f>
        <v>19.66197328791293</v>
      </c>
      <c r="C202" s="165" t="s">
        <v>1078</v>
      </c>
    </row>
    <row r="203" spans="1:3" ht="14.25">
      <c r="A203" s="188" t="s">
        <v>93</v>
      </c>
      <c r="B203" s="172">
        <f>'33'!G6+'34'!G4+'37'!G4+'40'!G6+'47'!G12+'61'!I12+'63'!I6</f>
        <v>0.4658477146278983</v>
      </c>
      <c r="C203" s="165" t="s">
        <v>617</v>
      </c>
    </row>
    <row r="204" spans="1:3" ht="14.25">
      <c r="A204" s="188" t="s">
        <v>529</v>
      </c>
      <c r="B204" s="172">
        <f>'54'!I6+'69'!I12+'71'!I4</f>
        <v>-0.26983592542148926</v>
      </c>
      <c r="C204" s="165" t="s">
        <v>687</v>
      </c>
    </row>
    <row r="205" spans="1:3" ht="14.25">
      <c r="A205" s="188" t="s">
        <v>94</v>
      </c>
      <c r="B205" s="172">
        <f>'33'!G15+'34'!G9</f>
        <v>0.02674281241212384</v>
      </c>
      <c r="C205" s="165" t="s">
        <v>95</v>
      </c>
    </row>
    <row r="206" spans="1:3" ht="14.25">
      <c r="A206" s="188" t="s">
        <v>799</v>
      </c>
      <c r="B206" s="172">
        <f>'86'!I6+'87'!I12</f>
        <v>-0.3985419519194693</v>
      </c>
      <c r="C206" s="165" t="s">
        <v>812</v>
      </c>
    </row>
    <row r="207" spans="1:3" ht="14.25">
      <c r="A207" s="188" t="s">
        <v>821</v>
      </c>
      <c r="B207" s="172">
        <f>'89'!I13</f>
        <v>0.41972364088383074</v>
      </c>
      <c r="C207" s="165">
        <v>89</v>
      </c>
    </row>
    <row r="208" spans="1:3" ht="14.25">
      <c r="A208" s="199" t="s">
        <v>96</v>
      </c>
      <c r="B208" s="172">
        <f>'18'!I13+'19'!I9+'103'!I10+'105'!I10+'111'!I4</f>
        <v>4.599822891349049</v>
      </c>
      <c r="C208" s="165" t="s">
        <v>984</v>
      </c>
    </row>
    <row r="209" spans="1:3" ht="43.5">
      <c r="A209" s="199" t="s">
        <v>97</v>
      </c>
      <c r="B209" s="175">
        <f>'12'!I13+'16(2)'!I6+'18'!I11+'19'!I17+'28'!G9+'29(1)'!G7+'34'!G12+'38'!G6+'39'!G10+'40'!G9+'41'!G11+'45'!G8+'52'!H4+'57'!I5+'78'!I8+'85'!I4+'102'!I12+'116'!I11</f>
        <v>-0.26229243577955685</v>
      </c>
      <c r="C209" s="168" t="s">
        <v>1034</v>
      </c>
    </row>
    <row r="210" spans="1:3" ht="14.25">
      <c r="A210" s="199" t="s">
        <v>98</v>
      </c>
      <c r="B210" s="175">
        <f>8!I6+'19'!I12+'20'!I4+'40'!G16+'60'!I6</f>
        <v>-0.20309481798312845</v>
      </c>
      <c r="C210" s="168" t="s">
        <v>587</v>
      </c>
    </row>
    <row r="211" spans="1:3" ht="14.25">
      <c r="A211" s="187" t="s">
        <v>1040</v>
      </c>
      <c r="B211" s="172">
        <f>'121'!I5</f>
        <v>0.0014141815493076137</v>
      </c>
      <c r="C211" s="165">
        <v>121</v>
      </c>
    </row>
    <row r="212" spans="1:3" ht="14.25">
      <c r="A212" s="198" t="s">
        <v>496</v>
      </c>
      <c r="B212" s="174">
        <f>'50'!H9</f>
        <v>0.3048380198019913</v>
      </c>
      <c r="C212" s="166">
        <v>50</v>
      </c>
    </row>
    <row r="213" spans="1:3" ht="14.25">
      <c r="A213" s="181" t="s">
        <v>585</v>
      </c>
      <c r="B213" s="172">
        <f>'60'!I21+'94'!I7+'97'!I5+'114'!I14+'119'!I17</f>
        <v>39.062765452368524</v>
      </c>
      <c r="C213" s="165" t="s">
        <v>1079</v>
      </c>
    </row>
    <row r="214" spans="1:3" ht="28.5">
      <c r="A214" s="191" t="s">
        <v>99</v>
      </c>
      <c r="B214" s="172">
        <f>'25'!G18+'27'!G12+'29(2)'!G18+'31'!G14+'33'!G4+'36'!G12+'39'!G5+'44'!G14+'48'!G9+'60'!I10</f>
        <v>-0.050709700096888355</v>
      </c>
      <c r="C214" s="165" t="s">
        <v>588</v>
      </c>
    </row>
    <row r="215" spans="1:3" ht="14.25">
      <c r="A215" s="190" t="s">
        <v>752</v>
      </c>
      <c r="B215" s="172">
        <f>'80'!I8</f>
        <v>-2.3357553809696583</v>
      </c>
      <c r="C215" s="165">
        <v>80</v>
      </c>
    </row>
    <row r="216" spans="1:3" ht="14.25">
      <c r="A216" s="188" t="s">
        <v>497</v>
      </c>
      <c r="B216" s="172">
        <f>'50'!H10+'65'!I5</f>
        <v>-0.1057691580942901</v>
      </c>
      <c r="C216" s="165" t="s">
        <v>633</v>
      </c>
    </row>
    <row r="217" spans="1:3" ht="14.25">
      <c r="A217" s="188" t="s">
        <v>593</v>
      </c>
      <c r="B217" s="172">
        <f>'61'!I9+'63'!I16+'64'!I5</f>
        <v>0.016349170954981673</v>
      </c>
      <c r="C217" s="165" t="s">
        <v>627</v>
      </c>
    </row>
    <row r="218" spans="1:3" ht="14.25">
      <c r="A218" s="191" t="s">
        <v>541</v>
      </c>
      <c r="B218" s="172">
        <f>'55'!I6</f>
        <v>0.3086153169469412</v>
      </c>
      <c r="C218" s="165">
        <v>55</v>
      </c>
    </row>
    <row r="219" spans="1:3" ht="14.25">
      <c r="A219" s="191" t="s">
        <v>100</v>
      </c>
      <c r="B219" s="172">
        <f>'37'!G10</f>
        <v>0.07171679028988365</v>
      </c>
      <c r="C219" s="165">
        <v>37</v>
      </c>
    </row>
    <row r="220" spans="1:3" ht="14.25">
      <c r="A220" s="188" t="s">
        <v>479</v>
      </c>
      <c r="B220" s="172">
        <f>'48'!G8</f>
        <v>-0.010499617243226567</v>
      </c>
      <c r="C220" s="165">
        <v>48</v>
      </c>
    </row>
    <row r="221" spans="1:3" ht="14.25">
      <c r="A221" s="188" t="s">
        <v>101</v>
      </c>
      <c r="B221" s="172">
        <f>2!I4+7!I9+'20'!I7+'36'!G8</f>
        <v>6.691978610674255</v>
      </c>
      <c r="C221" s="165" t="s">
        <v>102</v>
      </c>
    </row>
    <row r="222" spans="1:3" ht="14.25">
      <c r="A222" s="188" t="s">
        <v>605</v>
      </c>
      <c r="B222" s="172">
        <f>'62'!I10</f>
        <v>0.09134678833697762</v>
      </c>
      <c r="C222" s="165">
        <v>62</v>
      </c>
    </row>
    <row r="223" spans="1:3" ht="14.25">
      <c r="A223" s="188" t="s">
        <v>103</v>
      </c>
      <c r="B223" s="172">
        <f>'35'!G8</f>
        <v>-0.3058886150813578</v>
      </c>
      <c r="C223" s="165">
        <v>34</v>
      </c>
    </row>
    <row r="224" spans="1:3" ht="14.25">
      <c r="A224" s="188" t="s">
        <v>500</v>
      </c>
      <c r="B224" s="172">
        <f>'50'!H14+'107'!I8</f>
        <v>-0.013923862895580896</v>
      </c>
      <c r="C224" s="165" t="s">
        <v>966</v>
      </c>
    </row>
    <row r="225" spans="1:3" ht="14.25">
      <c r="A225" s="188" t="s">
        <v>516</v>
      </c>
      <c r="B225" s="172">
        <f>'52'!H10+'53'!H7+'54'!I17+'60'!I16+'69'!I9+'85'!I9+'89'!I14+'110'!I10+'121'!I11</f>
        <v>-0.4036208671902841</v>
      </c>
      <c r="C225" s="165" t="s">
        <v>1095</v>
      </c>
    </row>
    <row r="226" spans="1:3" ht="14.25">
      <c r="A226" s="188" t="s">
        <v>660</v>
      </c>
      <c r="B226" s="172">
        <f>'68'!I6+'69'!I4</f>
        <v>4.394107887508085</v>
      </c>
      <c r="C226" s="165" t="s">
        <v>670</v>
      </c>
    </row>
    <row r="227" spans="1:3" ht="28.5">
      <c r="A227" s="208" t="s">
        <v>104</v>
      </c>
      <c r="B227" s="172">
        <f>'21'!G6+'22'!G8+'25'!G6+'63'!I14+'67'!I11+'77'!I10+'90'!I5+'102'!I10+'104'!I5+'117'!I17+'122'!I5</f>
        <v>-1363.0388066675014</v>
      </c>
      <c r="C227" s="165" t="s">
        <v>1107</v>
      </c>
    </row>
    <row r="228" spans="1:3" ht="14.25">
      <c r="A228" s="199" t="s">
        <v>765</v>
      </c>
      <c r="B228" s="175">
        <f>'81'!I10</f>
        <v>6.081244136947191</v>
      </c>
      <c r="C228" s="168">
        <v>81</v>
      </c>
    </row>
    <row r="229" spans="1:3" ht="14.25">
      <c r="A229" s="184" t="s">
        <v>1065</v>
      </c>
      <c r="B229" s="175">
        <f>'29(2)'!G7+'33'!G8+'34'!G6+'44'!G4+'119'!I6</f>
        <v>2.4604108231776536</v>
      </c>
      <c r="C229" s="168" t="s">
        <v>1080</v>
      </c>
    </row>
    <row r="230" spans="1:3" ht="14.25">
      <c r="A230" s="199" t="s">
        <v>106</v>
      </c>
      <c r="B230" s="175">
        <f>'31'!G13</f>
        <v>5.19137691763035</v>
      </c>
      <c r="C230" s="168">
        <v>31</v>
      </c>
    </row>
    <row r="231" spans="1:3" ht="14.25">
      <c r="A231" s="187" t="s">
        <v>107</v>
      </c>
      <c r="B231" s="175">
        <f>'16(2)'!I12+'17'!I6</f>
        <v>-0.311962541435463</v>
      </c>
      <c r="C231" s="168" t="s">
        <v>108</v>
      </c>
    </row>
    <row r="232" spans="1:3" ht="14.25">
      <c r="A232" s="198" t="s">
        <v>109</v>
      </c>
      <c r="B232" s="171">
        <f>'25'!G7</f>
        <v>2.1435862323229458</v>
      </c>
      <c r="C232" s="164">
        <v>25</v>
      </c>
    </row>
    <row r="233" spans="1:3" ht="14.25">
      <c r="A233" s="198" t="s">
        <v>512</v>
      </c>
      <c r="B233" s="174">
        <f>'52'!H5+'54'!I8+'116'!I8</f>
        <v>-0.34188998070798604</v>
      </c>
      <c r="C233" s="166" t="s">
        <v>1032</v>
      </c>
    </row>
    <row r="234" spans="1:3" ht="14.25">
      <c r="A234" s="183" t="s">
        <v>1028</v>
      </c>
      <c r="B234" s="174">
        <f>'116'!I15+'117'!I5</f>
        <v>-6.040206904057584</v>
      </c>
      <c r="C234" s="166" t="s">
        <v>1051</v>
      </c>
    </row>
    <row r="235" spans="1:3" ht="14.25">
      <c r="A235" s="188" t="s">
        <v>694</v>
      </c>
      <c r="B235" s="174">
        <f>'72'!I6</f>
        <v>8.000224019370307</v>
      </c>
      <c r="C235" s="166">
        <v>72</v>
      </c>
    </row>
    <row r="236" spans="1:3" ht="14.25">
      <c r="A236" s="188" t="s">
        <v>640</v>
      </c>
      <c r="B236" s="172">
        <f>'66'!I13</f>
        <v>-0.2575584112149727</v>
      </c>
      <c r="C236" s="165">
        <v>66</v>
      </c>
    </row>
    <row r="237" spans="1:3" ht="14.25">
      <c r="A237" s="188" t="s">
        <v>775</v>
      </c>
      <c r="B237" s="172">
        <f>'82'!I9+'90'!I6+'92'!I4+'108'!I6</f>
        <v>-3.8447664454981805</v>
      </c>
      <c r="C237" s="165" t="s">
        <v>974</v>
      </c>
    </row>
    <row r="238" spans="1:3" ht="14.25">
      <c r="A238" s="190" t="s">
        <v>815</v>
      </c>
      <c r="B238" s="172">
        <f>'88'!I6</f>
        <v>0.18762378640781208</v>
      </c>
      <c r="C238" s="165">
        <v>88</v>
      </c>
    </row>
    <row r="239" spans="1:3" ht="14.25">
      <c r="A239" s="187" t="s">
        <v>110</v>
      </c>
      <c r="B239" s="175">
        <f>'24'!G10</f>
        <v>0.16717291115014632</v>
      </c>
      <c r="C239" s="168">
        <v>24</v>
      </c>
    </row>
    <row r="240" spans="1:3" ht="14.25">
      <c r="A240" s="199" t="s">
        <v>716</v>
      </c>
      <c r="B240" s="175">
        <f>'74'!I4</f>
        <v>0.46479849785373517</v>
      </c>
      <c r="C240" s="168">
        <v>74</v>
      </c>
    </row>
    <row r="241" spans="1:3" ht="14.25">
      <c r="A241" s="199" t="s">
        <v>111</v>
      </c>
      <c r="B241" s="175">
        <f>'16(1)'!I9+'19'!I19+'41'!G14+'42'!G4+'43'!G6+'75'!I6</f>
        <v>-0.025754919339533444</v>
      </c>
      <c r="C241" s="168" t="s">
        <v>730</v>
      </c>
    </row>
    <row r="242" spans="1:3" ht="14.25">
      <c r="A242" s="200" t="s">
        <v>112</v>
      </c>
      <c r="B242" s="171">
        <f>'28'!G14</f>
        <v>6.849864620938206</v>
      </c>
      <c r="C242" s="164">
        <v>28</v>
      </c>
    </row>
    <row r="243" spans="1:3" ht="14.25">
      <c r="A243" s="187" t="s">
        <v>112</v>
      </c>
      <c r="B243" s="171">
        <f>'36'!G5</f>
        <v>8.217451777786096</v>
      </c>
      <c r="C243" s="164">
        <v>36</v>
      </c>
    </row>
    <row r="244" spans="1:3" ht="14.25">
      <c r="A244" s="201" t="s">
        <v>451</v>
      </c>
      <c r="B244" s="171">
        <f>'45'!G12</f>
        <v>-0.016825986385356373</v>
      </c>
      <c r="C244" s="164">
        <v>45</v>
      </c>
    </row>
    <row r="245" spans="1:3" ht="14.25">
      <c r="A245" s="200" t="s">
        <v>113</v>
      </c>
      <c r="B245" s="171">
        <f>'11'!I9+'12'!I9+'25'!G17+'47'!G14</f>
        <v>-0.3471861943304475</v>
      </c>
      <c r="C245" s="164" t="s">
        <v>472</v>
      </c>
    </row>
    <row r="246" spans="1:3" ht="14.25">
      <c r="A246" s="188" t="s">
        <v>519</v>
      </c>
      <c r="B246" s="171">
        <f>'52'!H15+'93'!I7</f>
        <v>-0.42602167242421274</v>
      </c>
      <c r="C246" s="164" t="s">
        <v>864</v>
      </c>
    </row>
    <row r="247" spans="1:3" ht="14.25">
      <c r="A247" s="198" t="s">
        <v>432</v>
      </c>
      <c r="B247" s="174">
        <f>'43'!G4+'55'!I14+'71'!I11</f>
        <v>-3.9182410674770836</v>
      </c>
      <c r="C247" s="166" t="s">
        <v>690</v>
      </c>
    </row>
    <row r="248" spans="1:3" ht="14.25">
      <c r="A248" s="187" t="s">
        <v>631</v>
      </c>
      <c r="B248" s="174">
        <f>'65'!I12</f>
        <v>10.04398428571426</v>
      </c>
      <c r="C248" s="166">
        <v>65</v>
      </c>
    </row>
    <row r="249" spans="1:3" ht="14.25">
      <c r="A249" s="188" t="s">
        <v>734</v>
      </c>
      <c r="B249" s="172">
        <f>'76'!I11</f>
        <v>-0.48678629032247045</v>
      </c>
      <c r="C249" s="165">
        <v>76</v>
      </c>
    </row>
    <row r="250" spans="1:3" ht="14.25">
      <c r="A250" s="188" t="s">
        <v>114</v>
      </c>
      <c r="B250" s="172">
        <f>'14'!I15+'43'!G7</f>
        <v>0.3864277155292939</v>
      </c>
      <c r="C250" s="165" t="s">
        <v>440</v>
      </c>
    </row>
    <row r="251" spans="1:3" ht="14.25">
      <c r="A251" s="188" t="s">
        <v>115</v>
      </c>
      <c r="B251" s="172">
        <f>'30'!G9</f>
        <v>-12.55616773585598</v>
      </c>
      <c r="C251" s="165">
        <v>30</v>
      </c>
    </row>
    <row r="252" spans="1:3" ht="14.25">
      <c r="A252" s="188" t="s">
        <v>604</v>
      </c>
      <c r="B252" s="172">
        <f>'62'!I8+'72'!I14</f>
        <v>3.240004625753727</v>
      </c>
      <c r="C252" s="165" t="s">
        <v>701</v>
      </c>
    </row>
    <row r="253" spans="1:3" ht="14.25">
      <c r="A253" s="188" t="s">
        <v>897</v>
      </c>
      <c r="B253" s="172">
        <f>'98'!I5</f>
        <v>10.21808723899585</v>
      </c>
      <c r="C253" s="165">
        <v>98</v>
      </c>
    </row>
    <row r="254" spans="1:3" ht="14.25">
      <c r="A254" s="188" t="s">
        <v>818</v>
      </c>
      <c r="B254" s="172">
        <f>'88'!I11</f>
        <v>-8.458834951456197</v>
      </c>
      <c r="C254" s="165">
        <v>88</v>
      </c>
    </row>
    <row r="255" spans="1:3" ht="14.25">
      <c r="A255" s="188" t="s">
        <v>116</v>
      </c>
      <c r="B255" s="172">
        <f>'16(2)'!I7</f>
        <v>-0.7833620900073583</v>
      </c>
      <c r="C255" s="165" t="s">
        <v>31</v>
      </c>
    </row>
    <row r="256" spans="1:3" ht="14.25">
      <c r="A256" s="188" t="s">
        <v>945</v>
      </c>
      <c r="B256" s="172">
        <f>'105'!I12</f>
        <v>0.40989040603665217</v>
      </c>
      <c r="C256" s="165">
        <v>105</v>
      </c>
    </row>
    <row r="257" spans="1:3" ht="14.25">
      <c r="A257" s="188" t="s">
        <v>563</v>
      </c>
      <c r="B257" s="172">
        <f>'58'!I12+'67'!I4</f>
        <v>50.44407711365204</v>
      </c>
      <c r="C257" s="165" t="s">
        <v>657</v>
      </c>
    </row>
    <row r="258" spans="1:3" ht="14.25">
      <c r="A258" s="190" t="s">
        <v>976</v>
      </c>
      <c r="B258" s="172">
        <f>'109'!I6</f>
        <v>-0.1166521583654685</v>
      </c>
      <c r="C258" s="165">
        <v>109</v>
      </c>
    </row>
    <row r="259" spans="1:3" ht="14.25">
      <c r="A259" s="188" t="s">
        <v>517</v>
      </c>
      <c r="B259" s="172">
        <f>'52'!H12</f>
        <v>-2.6224207863156153</v>
      </c>
      <c r="C259" s="165">
        <v>52</v>
      </c>
    </row>
    <row r="260" spans="1:3" ht="14.25">
      <c r="A260" s="189" t="s">
        <v>523</v>
      </c>
      <c r="B260" s="172">
        <f>'53'!H5+'56'!I6+'63'!I5+'99'!I11+'115'!I7</f>
        <v>0.2877617980705054</v>
      </c>
      <c r="C260" s="165" t="s">
        <v>1022</v>
      </c>
    </row>
    <row r="261" spans="1:3" ht="14.25">
      <c r="A261" s="189" t="s">
        <v>1027</v>
      </c>
      <c r="B261" s="172">
        <f>'116'!I12</f>
        <v>-26.302467378190386</v>
      </c>
      <c r="C261" s="165">
        <v>116</v>
      </c>
    </row>
    <row r="262" spans="1:3" ht="43.5">
      <c r="A262" s="182" t="s">
        <v>117</v>
      </c>
      <c r="B262" s="172">
        <f>'35'!G10+'36'!G4+'37'!G7+'38'!G4+'39'!G8+'44'!G5+'45'!G7+'49'!G5+'51'!H7+'58'!I10+'60'!I5+'61'!I4+'62'!I11+'64'!I13+'65'!I8+'66'!I9+'69'!I11+'72'!I10+'79'!I15+'80'!I10+'81'!I8+'85'!I5+'94'!I5+'109'!I5+'110'!I9+'119'!I9</f>
        <v>24.364978982206082</v>
      </c>
      <c r="C262" s="165" t="s">
        <v>1081</v>
      </c>
    </row>
    <row r="263" spans="1:3" ht="14.25">
      <c r="A263" s="188" t="s">
        <v>826</v>
      </c>
      <c r="B263" s="172">
        <f>'89'!I6</f>
        <v>-0.33964793370159896</v>
      </c>
      <c r="C263" s="165">
        <v>89</v>
      </c>
    </row>
    <row r="264" spans="1:3" ht="14.25">
      <c r="A264" s="188" t="s">
        <v>666</v>
      </c>
      <c r="B264" s="172">
        <f>'69'!I5+'105'!I11</f>
        <v>11.82408107438016</v>
      </c>
      <c r="C264" s="165" t="s">
        <v>947</v>
      </c>
    </row>
    <row r="265" spans="1:3" ht="14.25">
      <c r="A265" s="187" t="s">
        <v>118</v>
      </c>
      <c r="B265" s="172">
        <f>'14'!I16</f>
        <v>-1.4265045945662678</v>
      </c>
      <c r="C265" s="165">
        <v>14</v>
      </c>
    </row>
    <row r="266" spans="1:3" ht="14.25">
      <c r="A266" s="182" t="s">
        <v>979</v>
      </c>
      <c r="B266" s="172">
        <f>'110'!I5+'120'!I8</f>
        <v>26.861086286593945</v>
      </c>
      <c r="C266" s="165" t="s">
        <v>1082</v>
      </c>
    </row>
    <row r="267" spans="1:3" ht="14.25">
      <c r="A267" s="187" t="s">
        <v>119</v>
      </c>
      <c r="B267" s="172">
        <f>5!I7</f>
        <v>-0.07084366259709896</v>
      </c>
      <c r="C267" s="165">
        <v>5</v>
      </c>
    </row>
    <row r="268" spans="1:3" ht="43.5">
      <c r="A268" s="202" t="s">
        <v>120</v>
      </c>
      <c r="B268" s="172">
        <f>9!I6+'11'!I6+'13'!I10+'16(1)'!I12+'17'!I17+'19'!I4+'20'!I13+'26'!G6+'29(2)'!G19+'32'!G11+'35'!G12+'38'!G9+'41'!G6+45+'59'!I5+'60'!I7+'68'!I10+'82'!I11+'101'!I4+'102'!I9+'103'!I11+'104'!I6</f>
        <v>0.28334756395520344</v>
      </c>
      <c r="C268" s="165" t="s">
        <v>940</v>
      </c>
    </row>
    <row r="269" spans="1:3" ht="14.25">
      <c r="A269" s="190" t="s">
        <v>982</v>
      </c>
      <c r="B269" s="172">
        <f>'111'!I5+'113'!I5+'118'!I5</f>
        <v>25.132024505309516</v>
      </c>
      <c r="C269" s="165" t="s">
        <v>1058</v>
      </c>
    </row>
    <row r="270" spans="1:3" ht="14.25">
      <c r="A270" s="181" t="s">
        <v>1071</v>
      </c>
      <c r="B270" s="172">
        <f>'119'!I19</f>
        <v>30.578743481228685</v>
      </c>
      <c r="C270" s="165">
        <v>119</v>
      </c>
    </row>
    <row r="271" spans="1:3" ht="14.25">
      <c r="A271" s="188" t="s">
        <v>582</v>
      </c>
      <c r="B271" s="172">
        <f>'60'!I9</f>
        <v>-0.2379629080542145</v>
      </c>
      <c r="C271" s="165">
        <v>60</v>
      </c>
    </row>
    <row r="272" spans="1:3" ht="14.25">
      <c r="A272" s="188" t="s">
        <v>121</v>
      </c>
      <c r="B272" s="172">
        <f>'24'!G14+'27'!G10+'46'!G11</f>
        <v>-0.18637757385499754</v>
      </c>
      <c r="C272" s="165" t="s">
        <v>460</v>
      </c>
    </row>
    <row r="273" spans="1:5" ht="14.25">
      <c r="A273" s="187" t="s">
        <v>122</v>
      </c>
      <c r="B273" s="172">
        <f>'20'!I8</f>
        <v>0.23752307692313934</v>
      </c>
      <c r="C273" s="165">
        <v>20</v>
      </c>
      <c r="D273" s="6"/>
      <c r="E273" s="6"/>
    </row>
    <row r="274" spans="1:5" ht="14.25">
      <c r="A274" s="213" t="s">
        <v>415</v>
      </c>
      <c r="B274" s="172">
        <f>'41'!G7+'103'!I6</f>
        <v>2.8633686086324133</v>
      </c>
      <c r="C274" s="165" t="s">
        <v>928</v>
      </c>
      <c r="D274" s="6"/>
      <c r="E274" s="6"/>
    </row>
    <row r="275" spans="1:4" ht="14.25">
      <c r="A275" s="200" t="s">
        <v>123</v>
      </c>
      <c r="B275" s="176">
        <f>'13'!I14+'14'!I5+'18'!I10+'24'!G6</f>
        <v>-5.211545452134828</v>
      </c>
      <c r="C275" s="165" t="s">
        <v>124</v>
      </c>
      <c r="D275" s="6"/>
    </row>
    <row r="276" spans="1:5" ht="14.25">
      <c r="A276" s="186" t="s">
        <v>1008</v>
      </c>
      <c r="B276" s="176">
        <f>'114'!I12</f>
        <v>-0.22529232280339784</v>
      </c>
      <c r="C276" s="165">
        <v>114</v>
      </c>
      <c r="D276" s="6"/>
      <c r="E276" s="6"/>
    </row>
    <row r="277" spans="1:5" ht="14.25">
      <c r="A277" s="186" t="s">
        <v>744</v>
      </c>
      <c r="B277" s="176">
        <f>'78'!I12+'98'!I9</f>
        <v>25.226429738153684</v>
      </c>
      <c r="C277" s="165">
        <v>78.98</v>
      </c>
      <c r="D277" s="6"/>
      <c r="E277" s="6"/>
    </row>
    <row r="278" spans="1:4" ht="14.25">
      <c r="A278" s="200" t="s">
        <v>125</v>
      </c>
      <c r="B278" s="176">
        <f>'23'!G5+'58'!I11</f>
        <v>27.45541820636845</v>
      </c>
      <c r="C278" s="165" t="s">
        <v>565</v>
      </c>
      <c r="D278" s="6"/>
    </row>
    <row r="279" spans="1:4" ht="14.25">
      <c r="A279" s="195" t="s">
        <v>706</v>
      </c>
      <c r="B279" s="172">
        <f>'73'!I6+'121'!I10</f>
        <v>0.472467208349201</v>
      </c>
      <c r="C279" s="165" t="s">
        <v>1096</v>
      </c>
      <c r="D279" s="6"/>
    </row>
    <row r="280" spans="1:4" ht="14.25">
      <c r="A280" s="190" t="s">
        <v>902</v>
      </c>
      <c r="B280" s="172">
        <f>'99'!I12</f>
        <v>-0.3323246359091172</v>
      </c>
      <c r="C280" s="165">
        <v>99</v>
      </c>
      <c r="D280" s="6"/>
    </row>
    <row r="281" spans="1:4" ht="14.25">
      <c r="A281" s="188" t="s">
        <v>544</v>
      </c>
      <c r="B281" s="172">
        <f>'55'!I11</f>
        <v>-0.230588512289728</v>
      </c>
      <c r="C281" s="165">
        <v>55</v>
      </c>
      <c r="D281" s="6"/>
    </row>
    <row r="282" spans="1:4" ht="14.25">
      <c r="A282" s="188" t="s">
        <v>564</v>
      </c>
      <c r="B282" s="172">
        <f>'58'!I13+'75'!I14</f>
        <v>-0.6179583313696639</v>
      </c>
      <c r="C282" s="165" t="s">
        <v>729</v>
      </c>
      <c r="D282" s="6"/>
    </row>
    <row r="283" spans="1:4" ht="14.25">
      <c r="A283" s="188" t="s">
        <v>126</v>
      </c>
      <c r="B283" s="172">
        <f>'39'!G11+'43'!G5</f>
        <v>0.9503643286959687</v>
      </c>
      <c r="C283" s="165">
        <v>39.43</v>
      </c>
      <c r="D283" s="6"/>
    </row>
    <row r="284" spans="1:4" ht="14.25">
      <c r="A284" s="189" t="s">
        <v>876</v>
      </c>
      <c r="B284" s="172">
        <f>'95'!I9+'115'!I12</f>
        <v>6.28822945020147</v>
      </c>
      <c r="C284" s="165" t="s">
        <v>1023</v>
      </c>
      <c r="D284" s="6"/>
    </row>
    <row r="285" spans="1:5" ht="14.25">
      <c r="A285" s="188" t="s">
        <v>127</v>
      </c>
      <c r="B285" s="172">
        <f>'23'!G7+'27'!G6+'28'!G6+'44'!G9</f>
        <v>-0.03051164359342806</v>
      </c>
      <c r="C285" s="165" t="s">
        <v>446</v>
      </c>
      <c r="D285" s="6"/>
      <c r="E285" s="6"/>
    </row>
    <row r="286" spans="1:5" ht="28.5">
      <c r="A286" s="181" t="s">
        <v>128</v>
      </c>
      <c r="B286" s="172">
        <f>'29(2)'!G8+'31'!G18+'65'!I4+'66'!I5+'79'!I14+'89'!I8+'95'!I5+'118'!I7+'120'!I4</f>
        <v>0.4888424284338839</v>
      </c>
      <c r="C286" s="165" t="s">
        <v>1083</v>
      </c>
      <c r="D286" s="6"/>
      <c r="E286" s="6"/>
    </row>
    <row r="287" spans="1:5" ht="14.25">
      <c r="A287" s="187" t="s">
        <v>616</v>
      </c>
      <c r="B287" s="172">
        <f>'63'!I10</f>
        <v>0.21634472680398176</v>
      </c>
      <c r="C287" s="165">
        <v>63</v>
      </c>
      <c r="D287" s="6"/>
      <c r="E287" s="6"/>
    </row>
    <row r="288" spans="1:5" ht="57.75">
      <c r="A288" s="189" t="s">
        <v>129</v>
      </c>
      <c r="B288" s="172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</f>
        <v>346.40163083904866</v>
      </c>
      <c r="C288" s="165" t="s">
        <v>1059</v>
      </c>
      <c r="D288" s="6"/>
      <c r="E288" s="6"/>
    </row>
    <row r="289" spans="1:3" ht="14.25">
      <c r="A289" s="187" t="s">
        <v>130</v>
      </c>
      <c r="B289" s="172">
        <f>6!I5+'64'!I6</f>
        <v>18.270234626092588</v>
      </c>
      <c r="C289" s="165" t="s">
        <v>628</v>
      </c>
    </row>
    <row r="290" spans="1:3" ht="14.25">
      <c r="A290" s="189" t="s">
        <v>418</v>
      </c>
      <c r="B290" s="172">
        <f>'41'!G10+'60'!I22+'61'!I5+'79'!I8+'80'!I9+'86'!I4+'90'!I11+'115'!I10</f>
        <v>4.647024100840838</v>
      </c>
      <c r="C290" s="165" t="s">
        <v>838</v>
      </c>
    </row>
    <row r="291" spans="1:5" ht="14.25">
      <c r="A291" s="187" t="s">
        <v>916</v>
      </c>
      <c r="B291" s="172">
        <f>'101'!I9</f>
        <v>2.052687295597593</v>
      </c>
      <c r="C291" s="165">
        <v>101</v>
      </c>
      <c r="D291" s="6"/>
      <c r="E291" s="6"/>
    </row>
    <row r="292" spans="1:3" ht="14.25">
      <c r="A292" s="187" t="s">
        <v>131</v>
      </c>
      <c r="B292" s="172">
        <f>'16(2)'!I10+'20'!I15+'23'!G14</f>
        <v>62.39444596965927</v>
      </c>
      <c r="C292" s="165" t="s">
        <v>132</v>
      </c>
    </row>
    <row r="293" spans="1:3" ht="14.25">
      <c r="A293" s="187" t="s">
        <v>133</v>
      </c>
      <c r="B293" s="172">
        <f>'14'!I18+'16(2)'!I11</f>
        <v>-2.7323260106788894</v>
      </c>
      <c r="C293" s="165" t="s">
        <v>134</v>
      </c>
    </row>
    <row r="294" spans="1:3" ht="14.25">
      <c r="A294" s="187" t="s">
        <v>592</v>
      </c>
      <c r="B294" s="172">
        <f>'61'!I8</f>
        <v>-73.52554200000009</v>
      </c>
      <c r="C294" s="165">
        <v>61</v>
      </c>
    </row>
    <row r="295" spans="1:3" ht="14.25">
      <c r="A295" s="189" t="s">
        <v>135</v>
      </c>
      <c r="B295" s="172">
        <f>'19'!I10+'26'!G11+'29(2)'!G14+'36'!G11+'118'!I9</f>
        <v>2.7326471754896033</v>
      </c>
      <c r="C295" s="165" t="s">
        <v>1060</v>
      </c>
    </row>
    <row r="296" spans="1:3" ht="14.25">
      <c r="A296" s="187" t="s">
        <v>996</v>
      </c>
      <c r="B296" s="172">
        <f>'113'!I11</f>
        <v>25.442031296625146</v>
      </c>
      <c r="C296" s="165">
        <v>113</v>
      </c>
    </row>
    <row r="297" spans="1:3" ht="14.25">
      <c r="A297" s="187" t="s">
        <v>425</v>
      </c>
      <c r="B297" s="172">
        <f>'42'!G9+'72'!I4</f>
        <v>0.16057859006554054</v>
      </c>
      <c r="C297" s="165" t="s">
        <v>700</v>
      </c>
    </row>
    <row r="298" spans="1:3" ht="14.25">
      <c r="A298" s="188" t="s">
        <v>450</v>
      </c>
      <c r="B298" s="172">
        <f>'45'!G9+'116'!I4</f>
        <v>0.07964599055026156</v>
      </c>
      <c r="C298" s="165" t="s">
        <v>1029</v>
      </c>
    </row>
    <row r="299" spans="1:3" ht="14.25">
      <c r="A299" s="188" t="s">
        <v>477</v>
      </c>
      <c r="B299" s="172">
        <f>'48'!G5</f>
        <v>-8.04356502081248</v>
      </c>
      <c r="C299" s="165">
        <v>48</v>
      </c>
    </row>
    <row r="300" spans="1:4" ht="14.25">
      <c r="A300" s="187" t="s">
        <v>136</v>
      </c>
      <c r="B300" s="172">
        <f>'16(2)'!I8+'19'!I18+'25'!G10+'60'!I13+'64'!I15+'96'!I6+'113'!I15</f>
        <v>9.738283324749347</v>
      </c>
      <c r="C300" s="165" t="s">
        <v>1000</v>
      </c>
      <c r="D300" s="6"/>
    </row>
    <row r="301" spans="1:3" ht="14.25">
      <c r="A301" s="187" t="s">
        <v>546</v>
      </c>
      <c r="B301" s="172">
        <f>'56'!I4</f>
        <v>0.3152323779854669</v>
      </c>
      <c r="C301" s="165">
        <v>56</v>
      </c>
    </row>
    <row r="302" spans="1:3" ht="14.25">
      <c r="A302" s="187" t="s">
        <v>137</v>
      </c>
      <c r="B302" s="172">
        <f>'24'!G7</f>
        <v>-4.938543917967081</v>
      </c>
      <c r="C302" s="165">
        <v>24</v>
      </c>
    </row>
    <row r="303" spans="1:3" ht="14.25">
      <c r="A303" s="188" t="s">
        <v>758</v>
      </c>
      <c r="B303" s="172">
        <f>'81'!I4+'95'!I7+'114'!I9</f>
        <v>-6.296465785841974</v>
      </c>
      <c r="C303" s="165" t="s">
        <v>1012</v>
      </c>
    </row>
    <row r="304" spans="1:3" ht="14.25">
      <c r="A304" s="181" t="s">
        <v>560</v>
      </c>
      <c r="B304" s="172">
        <f>'58'!I7+'75'!I12+'98'!I7+'110'!I7+'119'!I13</f>
        <v>8.258084639146205</v>
      </c>
      <c r="C304" s="165" t="s">
        <v>1084</v>
      </c>
    </row>
    <row r="305" spans="1:3" ht="14.25">
      <c r="A305" s="188" t="s">
        <v>138</v>
      </c>
      <c r="B305" s="172">
        <f>'35'!G7+'70'!I13</f>
        <v>0.09101118428588961</v>
      </c>
      <c r="C305" s="165" t="s">
        <v>680</v>
      </c>
    </row>
    <row r="306" spans="1:3" ht="14.25">
      <c r="A306" s="188" t="s">
        <v>499</v>
      </c>
      <c r="B306" s="172">
        <f>'50'!H13+'52'!H11+'59'!I4+'63'!I11+'65'!I9</f>
        <v>-0.12408941979720112</v>
      </c>
      <c r="C306" s="165" t="s">
        <v>634</v>
      </c>
    </row>
    <row r="307" spans="1:3" ht="14.25">
      <c r="A307" s="187" t="s">
        <v>915</v>
      </c>
      <c r="B307" s="172">
        <f>'101'!I8</f>
        <v>2.5161438993711727</v>
      </c>
      <c r="C307" s="165">
        <v>101</v>
      </c>
    </row>
    <row r="308" spans="1:3" ht="14.25">
      <c r="A308" s="188" t="s">
        <v>807</v>
      </c>
      <c r="B308" s="172">
        <f>'87'!I6+'92'!I6+'104'!I4</f>
        <v>-0.950715321143889</v>
      </c>
      <c r="C308" s="165" t="s">
        <v>933</v>
      </c>
    </row>
    <row r="309" spans="1:3" ht="14.25">
      <c r="A309" s="188" t="s">
        <v>1091</v>
      </c>
      <c r="B309" s="172">
        <f>'121'!I6</f>
        <v>-0.20108427766967907</v>
      </c>
      <c r="C309" s="165">
        <v>121</v>
      </c>
    </row>
    <row r="310" spans="1:3" ht="14.25">
      <c r="A310" s="187" t="s">
        <v>139</v>
      </c>
      <c r="B310" s="172">
        <f>'24'!G5</f>
        <v>64.17885221702636</v>
      </c>
      <c r="C310" s="165">
        <v>24</v>
      </c>
    </row>
    <row r="311" spans="1:3" ht="14.25">
      <c r="A311" s="187" t="s">
        <v>140</v>
      </c>
      <c r="B311" s="172">
        <f>'13'!I9+'16(1)'!I8</f>
        <v>52.913083198135155</v>
      </c>
      <c r="C311" s="165" t="s">
        <v>141</v>
      </c>
    </row>
    <row r="312" spans="1:3" ht="14.25">
      <c r="A312" s="187" t="s">
        <v>817</v>
      </c>
      <c r="B312" s="172">
        <f>'88'!I8+'92'!I7</f>
        <v>50.65728925550775</v>
      </c>
      <c r="C312" s="165" t="s">
        <v>853</v>
      </c>
    </row>
    <row r="313" spans="1:3" ht="28.5">
      <c r="A313" s="187" t="s">
        <v>456</v>
      </c>
      <c r="B313" s="172">
        <f>'46'!G5+'50'!H5+'54'!I16+'56'!I12+'60'!I12+'63'!I15+'75'!I13+'76'!I12+'78'!I6+'79'!I13+'82'!I16</f>
        <v>-0.9376907738488285</v>
      </c>
      <c r="C313" s="165" t="s">
        <v>777</v>
      </c>
    </row>
    <row r="314" spans="1:3" ht="14.25">
      <c r="A314" s="189" t="s">
        <v>728</v>
      </c>
      <c r="B314" s="172">
        <f>'75'!I8+'84'!I11</f>
        <v>-0.357295113039072</v>
      </c>
      <c r="C314" s="165" t="s">
        <v>789</v>
      </c>
    </row>
    <row r="315" spans="1:3" ht="87">
      <c r="A315" s="208" t="s">
        <v>420</v>
      </c>
      <c r="B315" s="172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</f>
        <v>-5031.507306891324</v>
      </c>
      <c r="C315" s="165" t="s">
        <v>1106</v>
      </c>
    </row>
    <row r="316" spans="1:3" ht="14.25">
      <c r="A316" s="187" t="s">
        <v>142</v>
      </c>
      <c r="B316" s="172">
        <f>'29(1)'!G15+'40'!G15+'46'!G6+'80'!I16+'87'!I16+'88'!I12+'94'!I6</f>
        <v>-2.0014749331051007</v>
      </c>
      <c r="C316" s="165" t="s">
        <v>869</v>
      </c>
    </row>
    <row r="317" spans="1:3" ht="14.25">
      <c r="A317" s="187" t="s">
        <v>143</v>
      </c>
      <c r="B317" s="172">
        <f>'32'!G7+'35'!G11+'56'!I11+'63'!I9</f>
        <v>40.64537443730126</v>
      </c>
      <c r="C317" s="165" t="s">
        <v>620</v>
      </c>
    </row>
    <row r="318" spans="1:3" ht="14.25">
      <c r="A318" s="188" t="s">
        <v>533</v>
      </c>
      <c r="B318" s="172">
        <f>'54'!I12+'77'!I5+'82'!I14+'87'!I4</f>
        <v>-0.08159177425159214</v>
      </c>
      <c r="C318" s="165" t="s">
        <v>810</v>
      </c>
    </row>
    <row r="319" spans="1:3" ht="14.25">
      <c r="A319" s="191" t="s">
        <v>144</v>
      </c>
      <c r="B319" s="172">
        <f>'29(2)'!G13</f>
        <v>-0.35793348086440346</v>
      </c>
      <c r="C319" s="165" t="s">
        <v>69</v>
      </c>
    </row>
    <row r="320" spans="1:3" ht="14.25">
      <c r="A320" s="187" t="s">
        <v>145</v>
      </c>
      <c r="B320" s="172">
        <f>2!I8+4!I4+5!I9+'13'!I7+'14'!I7+'16(2)'!I14</f>
        <v>-0.26795477762348696</v>
      </c>
      <c r="C320" s="165" t="s">
        <v>146</v>
      </c>
    </row>
    <row r="321" spans="1:3" ht="14.25">
      <c r="A321" s="187" t="s">
        <v>147</v>
      </c>
      <c r="B321" s="172">
        <f>'33'!G10+'35'!G9+'40'!G10+'49'!G8+'75'!I9+'77'!I11+'88'!I4+'96'!I7+'104'!I7</f>
        <v>-5.496463837106944</v>
      </c>
      <c r="C321" s="165" t="s">
        <v>934</v>
      </c>
    </row>
    <row r="322" spans="1:3" ht="14.25">
      <c r="A322" s="189" t="s">
        <v>786</v>
      </c>
      <c r="B322" s="172">
        <f>'84'!I5+'106'!I7</f>
        <v>-2.2961864458849277</v>
      </c>
      <c r="C322" s="165" t="s">
        <v>958</v>
      </c>
    </row>
    <row r="323" spans="1:3" ht="14.25">
      <c r="A323" s="189" t="s">
        <v>995</v>
      </c>
      <c r="B323" s="172">
        <f>'113'!I10</f>
        <v>-2.932160852575521</v>
      </c>
      <c r="C323" s="165">
        <v>113</v>
      </c>
    </row>
    <row r="324" spans="1:3" ht="14.25">
      <c r="A324" s="188" t="s">
        <v>624</v>
      </c>
      <c r="B324" s="172">
        <f>'64'!I10</f>
        <v>14.06402575633689</v>
      </c>
      <c r="C324" s="165">
        <v>64</v>
      </c>
    </row>
    <row r="325" spans="1:3" ht="14.25">
      <c r="A325" s="182" t="s">
        <v>577</v>
      </c>
      <c r="B325" s="172">
        <f>'59'!I16+'66'!I6+'81'!I5</f>
        <v>22.04753093697707</v>
      </c>
      <c r="C325" s="165" t="s">
        <v>763</v>
      </c>
    </row>
    <row r="326" spans="1:3" ht="14.25">
      <c r="A326" s="182" t="s">
        <v>750</v>
      </c>
      <c r="B326" s="172">
        <f>'80'!I5+'82'!I13+'96'!I5+'120'!I7</f>
        <v>-44.1099686891763</v>
      </c>
      <c r="C326" s="165" t="s">
        <v>1085</v>
      </c>
    </row>
    <row r="327" spans="1:3" ht="14.25">
      <c r="A327" s="187" t="s">
        <v>148</v>
      </c>
      <c r="B327" s="172">
        <f>4!I11</f>
        <v>0.3555208241029959</v>
      </c>
      <c r="C327" s="165">
        <v>4</v>
      </c>
    </row>
    <row r="328" spans="1:3" ht="14.25">
      <c r="A328" s="189" t="s">
        <v>707</v>
      </c>
      <c r="B328" s="172">
        <f>'73'!I7+'75'!I11+'83'!I4+'87'!I14+'92'!I9+'104'!I15+'115'!I8</f>
        <v>5.444065882841755</v>
      </c>
      <c r="C328" s="165" t="s">
        <v>1024</v>
      </c>
    </row>
    <row r="329" spans="1:3" ht="14.25">
      <c r="A329" s="190" t="s">
        <v>952</v>
      </c>
      <c r="B329" s="172">
        <f>'106'!I8</f>
        <v>-0.054130648464138176</v>
      </c>
      <c r="C329" s="165">
        <v>106</v>
      </c>
    </row>
    <row r="330" spans="1:3" ht="14.25">
      <c r="A330" s="188" t="s">
        <v>552</v>
      </c>
      <c r="B330" s="172">
        <f>'57'!I4+'73'!I8+'75'!I5+'76'!I7+'104'!I16+'113'!I17</f>
        <v>25.206462165267567</v>
      </c>
      <c r="C330" s="165" t="s">
        <v>998</v>
      </c>
    </row>
    <row r="331" spans="1:3" ht="14.25">
      <c r="A331" s="187" t="s">
        <v>478</v>
      </c>
      <c r="B331" s="172">
        <f>'48'!G7</f>
        <v>0.15460360748261337</v>
      </c>
      <c r="C331" s="165">
        <v>48</v>
      </c>
    </row>
    <row r="332" spans="1:3" ht="14.25">
      <c r="A332" s="187" t="s">
        <v>444</v>
      </c>
      <c r="B332" s="172">
        <f>'44'!G13</f>
        <v>-0.18921123132406592</v>
      </c>
      <c r="C332" s="165">
        <v>44</v>
      </c>
    </row>
    <row r="333" spans="1:3" ht="14.25">
      <c r="A333" s="187" t="s">
        <v>561</v>
      </c>
      <c r="B333" s="172">
        <f>'58'!I8</f>
        <v>97.86730037594043</v>
      </c>
      <c r="C333" s="165">
        <v>58</v>
      </c>
    </row>
    <row r="334" spans="1:3" ht="14.25">
      <c r="A334" s="202" t="s">
        <v>149</v>
      </c>
      <c r="B334" s="172">
        <f>'28'!G13</f>
        <v>0.9007972322502837</v>
      </c>
      <c r="C334" s="165">
        <v>28</v>
      </c>
    </row>
    <row r="335" spans="1:3" ht="14.25">
      <c r="A335" s="187" t="s">
        <v>495</v>
      </c>
      <c r="B335" s="172">
        <f>'50'!H8</f>
        <v>0.060383711746226254</v>
      </c>
      <c r="C335" s="165">
        <v>50</v>
      </c>
    </row>
    <row r="336" spans="1:3" ht="14.25">
      <c r="A336" s="189" t="s">
        <v>954</v>
      </c>
      <c r="B336" s="172">
        <f>'106'!I10</f>
        <v>19.23542623435742</v>
      </c>
      <c r="C336" s="165">
        <v>106</v>
      </c>
    </row>
    <row r="337" spans="1:3" ht="14.25">
      <c r="A337" s="202" t="s">
        <v>483</v>
      </c>
      <c r="B337" s="172">
        <f>'49'!G9+'77'!I6+'79'!I6+'80'!I15+'108'!I5</f>
        <v>-1.1375638426102341</v>
      </c>
      <c r="C337" s="165" t="s">
        <v>973</v>
      </c>
    </row>
    <row r="338" spans="1:3" ht="14.25">
      <c r="A338" s="202" t="s">
        <v>150</v>
      </c>
      <c r="B338" s="172">
        <f>'37'!G5+'87'!I15</f>
        <v>-1.038624263627014</v>
      </c>
      <c r="C338" s="165">
        <v>37.87</v>
      </c>
    </row>
    <row r="339" spans="1:3" ht="14.25">
      <c r="A339" s="182" t="s">
        <v>1047</v>
      </c>
      <c r="B339" s="172">
        <f>'117'!I18</f>
        <v>-0.17332083675773902</v>
      </c>
      <c r="C339" s="165">
        <v>117</v>
      </c>
    </row>
    <row r="340" spans="1:3" ht="14.25">
      <c r="A340" s="187" t="s">
        <v>151</v>
      </c>
      <c r="B340" s="172">
        <f>'17'!I5</f>
        <v>-1.0175167811578376</v>
      </c>
      <c r="C340" s="165">
        <v>17</v>
      </c>
    </row>
    <row r="341" spans="1:3" ht="14.25">
      <c r="A341" s="187" t="s">
        <v>152</v>
      </c>
      <c r="B341" s="172">
        <f>'14'!I20</f>
        <v>0.385818121263128</v>
      </c>
      <c r="C341" s="165">
        <v>14</v>
      </c>
    </row>
    <row r="342" spans="1:3" ht="14.25">
      <c r="A342" s="187" t="s">
        <v>153</v>
      </c>
      <c r="B342" s="172">
        <f>'28'!G8</f>
        <v>0.8726729843561998</v>
      </c>
      <c r="C342" s="165">
        <v>28</v>
      </c>
    </row>
    <row r="343" spans="1:3" ht="14.25">
      <c r="A343" s="187" t="s">
        <v>505</v>
      </c>
      <c r="B343" s="172">
        <f>'51'!H9</f>
        <v>0.1605030188679848</v>
      </c>
      <c r="C343" s="165">
        <v>51</v>
      </c>
    </row>
    <row r="344" spans="1:3" ht="14.25">
      <c r="A344" s="187" t="s">
        <v>825</v>
      </c>
      <c r="B344" s="172">
        <f>'89'!I5</f>
        <v>-0.4295247734805798</v>
      </c>
      <c r="C344" s="165">
        <v>89</v>
      </c>
    </row>
    <row r="345" spans="1:3" ht="14.25">
      <c r="A345" s="187" t="s">
        <v>154</v>
      </c>
      <c r="B345" s="172">
        <f>'12'!I16+'14'!I12+'38'!G5</f>
        <v>-2.2311829689456317</v>
      </c>
      <c r="C345" s="165" t="s">
        <v>155</v>
      </c>
    </row>
    <row r="346" spans="1:3" ht="14.25">
      <c r="A346" s="187" t="s">
        <v>559</v>
      </c>
      <c r="B346" s="172">
        <f>'58'!I5+'62'!I9</f>
        <v>-0.32373129886809693</v>
      </c>
      <c r="C346" s="165" t="s">
        <v>609</v>
      </c>
    </row>
    <row r="347" spans="1:3" ht="14.25">
      <c r="A347" s="189" t="s">
        <v>875</v>
      </c>
      <c r="B347" s="172">
        <f>'95'!I6</f>
        <v>13.76510434195734</v>
      </c>
      <c r="C347" s="165">
        <v>95</v>
      </c>
    </row>
    <row r="348" spans="1:3" ht="14.25">
      <c r="A348" s="187" t="s">
        <v>156</v>
      </c>
      <c r="B348" s="172">
        <f>'31'!G16</f>
        <v>8.080706160018849</v>
      </c>
      <c r="C348" s="165">
        <v>31</v>
      </c>
    </row>
    <row r="349" spans="1:3" ht="43.5">
      <c r="A349" s="182" t="s">
        <v>157</v>
      </c>
      <c r="B349" s="172">
        <f>'20'!I9+'27'!G9+'29(2)'!G16+'31'!G5+'32'!G9+'34'!G5+'41'!G12+'43'!G8+'46'!G4+'48'!G4+'52'!H9+'54'!I15+'70'!I8+'72'!I11+'76'!I4+'82'!I8+'83'!I6+'102'!I5+'116'!I13+'117'!I12</f>
        <v>10.600653582379067</v>
      </c>
      <c r="C349" s="165" t="s">
        <v>1052</v>
      </c>
    </row>
    <row r="350" spans="1:3" ht="28.5">
      <c r="A350" s="181" t="s">
        <v>638</v>
      </c>
      <c r="B350" s="172">
        <f>'66'!I11+'67'!I14+'72'!I7+'94'!I12+'96'!I13+'105'!I6+'106'!I13+'112'!I8+'115'!I6+'117'!I11+'119'!I8</f>
        <v>0.42001596121428975</v>
      </c>
      <c r="C350" s="165" t="s">
        <v>1086</v>
      </c>
    </row>
    <row r="351" spans="1:3" ht="14.25">
      <c r="A351" s="188" t="s">
        <v>158</v>
      </c>
      <c r="B351" s="172">
        <f>'33'!G13+'42'!G6+'50'!H12</f>
        <v>-0.05134831815144025</v>
      </c>
      <c r="C351" s="165" t="s">
        <v>501</v>
      </c>
    </row>
    <row r="352" spans="1:3" ht="14.25">
      <c r="A352" s="187" t="s">
        <v>159</v>
      </c>
      <c r="B352" s="172">
        <f>'16(2)'!I9</f>
        <v>-5.279036409865057</v>
      </c>
      <c r="C352" s="165" t="s">
        <v>31</v>
      </c>
    </row>
    <row r="353" spans="1:3" ht="14.25">
      <c r="A353" s="187" t="s">
        <v>584</v>
      </c>
      <c r="B353" s="172">
        <f>'60'!I17</f>
        <v>-0.24740339272977963</v>
      </c>
      <c r="C353" s="165">
        <v>60</v>
      </c>
    </row>
    <row r="354" spans="1:3" ht="14.25">
      <c r="A354" s="201" t="s">
        <v>160</v>
      </c>
      <c r="B354" s="177">
        <f>'25'!G16</f>
        <v>5.935818252442459</v>
      </c>
      <c r="C354" s="168">
        <v>25</v>
      </c>
    </row>
    <row r="355" spans="1:3" ht="14.25">
      <c r="A355" s="185" t="s">
        <v>962</v>
      </c>
      <c r="B355" s="178">
        <f>'107'!I5+'113'!I12+'115'!I11+'119'!I4</f>
        <v>40.883141556991575</v>
      </c>
      <c r="C355" s="169" t="s">
        <v>1087</v>
      </c>
    </row>
    <row r="356" spans="1:3" ht="14.25">
      <c r="A356" s="212" t="s">
        <v>994</v>
      </c>
      <c r="B356" s="171">
        <f>'113'!I8+'122'!I13</f>
        <v>-741.1502476367644</v>
      </c>
      <c r="C356" s="164" t="s">
        <v>1105</v>
      </c>
    </row>
    <row r="357" spans="1:3" ht="14.25">
      <c r="A357" s="186" t="s">
        <v>738</v>
      </c>
      <c r="B357" s="171">
        <f>'77'!I7+'92'!I8</f>
        <v>0.4838413889754065</v>
      </c>
      <c r="C357" s="164" t="s">
        <v>852</v>
      </c>
    </row>
    <row r="358" spans="1:3" ht="14.25">
      <c r="A358" s="200" t="s">
        <v>161</v>
      </c>
      <c r="B358" s="171">
        <f>'20'!I14+'21'!G9+'23'!G16+'29(1)'!G10</f>
        <v>4.519749534337251</v>
      </c>
      <c r="C358" s="164" t="s">
        <v>162</v>
      </c>
    </row>
    <row r="359" spans="1:3" ht="14.25">
      <c r="A359" s="186" t="s">
        <v>1055</v>
      </c>
      <c r="B359" s="171">
        <f>'118'!I4</f>
        <v>30.081091990846744</v>
      </c>
      <c r="C359" s="164">
        <v>118</v>
      </c>
    </row>
    <row r="360" spans="1:3" ht="14.25">
      <c r="A360" s="186" t="s">
        <v>468</v>
      </c>
      <c r="B360" s="171">
        <f>'47'!G10</f>
        <v>-0.3522664878969408</v>
      </c>
      <c r="C360" s="164">
        <v>47</v>
      </c>
    </row>
    <row r="361" spans="1:3" ht="14.25">
      <c r="A361" s="186" t="s">
        <v>695</v>
      </c>
      <c r="B361" s="171">
        <f>'72'!I9</f>
        <v>6.4189867312347815</v>
      </c>
      <c r="C361" s="164">
        <v>72</v>
      </c>
    </row>
    <row r="362" spans="1:3" ht="14.25">
      <c r="A362" s="188" t="s">
        <v>163</v>
      </c>
      <c r="B362" s="171">
        <f>3!I5</f>
        <v>-9.799272465160925</v>
      </c>
      <c r="C362" s="164">
        <v>3</v>
      </c>
    </row>
    <row r="363" spans="1:3" ht="14.25">
      <c r="A363" s="199" t="s">
        <v>988</v>
      </c>
      <c r="B363" s="175">
        <f>'112'!I11</f>
        <v>-1.5673263157892734</v>
      </c>
      <c r="C363" s="168">
        <v>112</v>
      </c>
    </row>
    <row r="364" spans="1:3" ht="14.25">
      <c r="A364" s="200" t="s">
        <v>622</v>
      </c>
      <c r="B364" s="171">
        <f>'64'!I7</f>
        <v>39.17221654946843</v>
      </c>
      <c r="C364" s="164">
        <v>64</v>
      </c>
    </row>
    <row r="365" spans="1:3" ht="14.25">
      <c r="A365" s="200" t="s">
        <v>538</v>
      </c>
      <c r="B365" s="171">
        <f>'55'!I12</f>
        <v>0.4477978654591652</v>
      </c>
      <c r="C365" s="164">
        <v>55</v>
      </c>
    </row>
    <row r="366" spans="1:3" ht="14.25">
      <c r="A366" s="200" t="s">
        <v>655</v>
      </c>
      <c r="B366" s="171">
        <f>'67'!I10+'79'!I9+'94'!I13</f>
        <v>3.3446129348080262</v>
      </c>
      <c r="C366" s="164" t="s">
        <v>873</v>
      </c>
    </row>
    <row r="367" spans="1:3" ht="14.25">
      <c r="A367" s="210" t="s">
        <v>164</v>
      </c>
      <c r="B367" s="171">
        <f>'30'!G12+'55'!I8</f>
        <v>-0.1362735207642345</v>
      </c>
      <c r="C367" s="164" t="s">
        <v>545</v>
      </c>
    </row>
    <row r="368" spans="1:3" ht="14.25">
      <c r="A368" s="188" t="s">
        <v>424</v>
      </c>
      <c r="B368" s="171">
        <f>'42'!G8</f>
        <v>-0.33400953310308523</v>
      </c>
      <c r="C368" s="164">
        <v>42</v>
      </c>
    </row>
    <row r="369" spans="1:3" ht="14.25">
      <c r="A369" s="216" t="s">
        <v>898</v>
      </c>
      <c r="B369" s="171">
        <f>'98'!I6+'118'!I11</f>
        <v>41.7016001846514</v>
      </c>
      <c r="C369" s="164" t="s">
        <v>1061</v>
      </c>
    </row>
    <row r="370" spans="1:3" ht="14.25">
      <c r="A370" s="204" t="s">
        <v>165</v>
      </c>
      <c r="B370" s="171">
        <f>2!I6+4!I10+7!I5+'18'!I12+'21'!G14+'22'!G11+'24'!G16</f>
        <v>-3.0264099509668654</v>
      </c>
      <c r="C370" s="164" t="s">
        <v>166</v>
      </c>
    </row>
    <row r="371" spans="1:3" ht="14.25">
      <c r="A371" s="188" t="s">
        <v>167</v>
      </c>
      <c r="B371" s="179">
        <f>'36'!G10</f>
        <v>18.73798828489339</v>
      </c>
      <c r="C371" s="164">
        <v>36</v>
      </c>
    </row>
    <row r="372" spans="1:3" ht="14.25">
      <c r="A372" s="188" t="s">
        <v>168</v>
      </c>
      <c r="B372" s="171">
        <f>'12'!I17+'19'!I7</f>
        <v>0.38755488348715517</v>
      </c>
      <c r="C372" s="164" t="s">
        <v>169</v>
      </c>
    </row>
    <row r="373" spans="1:3" ht="14.25">
      <c r="A373" s="201" t="s">
        <v>170</v>
      </c>
      <c r="B373" s="171">
        <f>'33'!G17+'38'!G10+'59'!I11+'60'!I25+'112'!I7</f>
        <v>-29.116932331433418</v>
      </c>
      <c r="C373" s="164" t="s">
        <v>991</v>
      </c>
    </row>
    <row r="374" spans="1:3" ht="14.25">
      <c r="A374" s="200" t="s">
        <v>632</v>
      </c>
      <c r="B374" s="171">
        <f>'65'!I13+'66'!I7+'79'!I17+'86'!I9</f>
        <v>0.11672922294678756</v>
      </c>
      <c r="C374" s="164" t="s">
        <v>805</v>
      </c>
    </row>
    <row r="375" spans="1:3" ht="14.25">
      <c r="A375" s="200" t="s">
        <v>171</v>
      </c>
      <c r="B375" s="171">
        <f>'31'!G4</f>
        <v>12.114333726693303</v>
      </c>
      <c r="C375" s="164">
        <v>31</v>
      </c>
    </row>
    <row r="376" spans="1:3" ht="14.25">
      <c r="A376" s="201" t="s">
        <v>606</v>
      </c>
      <c r="B376" s="171">
        <f>'62'!I12</f>
        <v>0.02863653563713342</v>
      </c>
      <c r="C376" s="164">
        <v>62</v>
      </c>
    </row>
    <row r="377" spans="1:3" ht="14.25">
      <c r="A377" s="188" t="s">
        <v>993</v>
      </c>
      <c r="B377" s="171">
        <f>'113'!I6</f>
        <v>0.4747035701598179</v>
      </c>
      <c r="C377" s="164">
        <v>113</v>
      </c>
    </row>
    <row r="378" spans="1:3" ht="14.25">
      <c r="A378" s="205" t="s">
        <v>574</v>
      </c>
      <c r="B378" s="171">
        <f>'59'!I12+'78'!I11+'81'!I9+'82'!I15+'86'!I10+'109'!I9</f>
        <v>-0.26593728851133847</v>
      </c>
      <c r="C378" s="164" t="s">
        <v>977</v>
      </c>
    </row>
    <row r="379" spans="1:3" ht="14.25">
      <c r="A379" s="201" t="s">
        <v>971</v>
      </c>
      <c r="B379" s="171">
        <f>'108'!I7</f>
        <v>0.00576464300979751</v>
      </c>
      <c r="C379" s="164">
        <v>108</v>
      </c>
    </row>
    <row r="380" spans="1:3" ht="14.25">
      <c r="A380" s="200" t="s">
        <v>621</v>
      </c>
      <c r="B380" s="171">
        <f>'64'!I4+'84'!I4+'87'!I13+'90'!I9+'91'!I5+'99'!I6</f>
        <v>-0.32252355129466537</v>
      </c>
      <c r="C380" s="164" t="s">
        <v>908</v>
      </c>
    </row>
    <row r="381" spans="1:3" ht="14.25">
      <c r="A381" s="200" t="s">
        <v>172</v>
      </c>
      <c r="B381" s="171">
        <f>'29(2)'!G6</f>
        <v>0.21974550898198686</v>
      </c>
      <c r="C381" s="164" t="s">
        <v>69</v>
      </c>
    </row>
    <row r="382" spans="1:3" ht="14.25">
      <c r="A382" s="189" t="s">
        <v>868</v>
      </c>
      <c r="B382" s="171">
        <f>'94'!I11</f>
        <v>-0.4302895881006634</v>
      </c>
      <c r="C382" s="164">
        <v>94</v>
      </c>
    </row>
    <row r="383" spans="1:3" ht="14.25">
      <c r="A383" s="201" t="s">
        <v>530</v>
      </c>
      <c r="B383" s="171">
        <f>'54'!I7</f>
        <v>-0.18070106411994402</v>
      </c>
      <c r="C383" s="164">
        <v>54</v>
      </c>
    </row>
    <row r="384" spans="1:3" ht="14.25">
      <c r="A384" s="185" t="s">
        <v>1072</v>
      </c>
      <c r="B384" s="171">
        <f>'120'!I6</f>
        <v>-0.3530193876024441</v>
      </c>
      <c r="C384" s="164">
        <v>120</v>
      </c>
    </row>
    <row r="385" spans="1:3" ht="14.25">
      <c r="A385" s="200" t="s">
        <v>173</v>
      </c>
      <c r="B385" s="171">
        <f>'25'!G8</f>
        <v>3.910956074052592</v>
      </c>
      <c r="C385" s="164">
        <v>25</v>
      </c>
    </row>
    <row r="386" spans="1:3" ht="14.25">
      <c r="A386" s="200" t="s">
        <v>174</v>
      </c>
      <c r="B386" s="171">
        <f>'23'!G8</f>
        <v>3.234460964630216</v>
      </c>
      <c r="C386" s="164">
        <v>23</v>
      </c>
    </row>
    <row r="387" spans="1:3" ht="28.5">
      <c r="A387" s="200" t="s">
        <v>175</v>
      </c>
      <c r="B387" s="171">
        <f>'36'!G15+'38'!G8+'40'!G4+'44'!G11+'47'!G5+'51'!H5+'56'!I7+'58'!I4+'60'!I14+'62'!I13+'77'!I8</f>
        <v>7.2242376289225945</v>
      </c>
      <c r="C387" s="164" t="s">
        <v>740</v>
      </c>
    </row>
    <row r="388" spans="1:3" ht="14.25">
      <c r="A388" s="200" t="s">
        <v>595</v>
      </c>
      <c r="B388" s="171">
        <f>'61'!I11</f>
        <v>-0.051879333333317845</v>
      </c>
      <c r="C388" s="164">
        <v>61</v>
      </c>
    </row>
    <row r="389" spans="1:3" ht="14.25">
      <c r="A389" s="200" t="s">
        <v>654</v>
      </c>
      <c r="B389" s="171">
        <f>'67'!I7+'73'!I9+'76'!I10+'92'!I11</f>
        <v>21.128997765785698</v>
      </c>
      <c r="C389" s="164" t="s">
        <v>851</v>
      </c>
    </row>
    <row r="390" spans="1:3" ht="43.5">
      <c r="A390" s="200" t="s">
        <v>176</v>
      </c>
      <c r="B390" s="171">
        <f>3!I9+4!I7+5!I5+'11'!I7+'12'!I12+'18'!I16+'19'!I6+'23'!G4+'24'!G9+'25'!G15+'26'!G4+'28'!G15+'31'!G9+'33'!G5+'34'!G8+'36'!G7+'55'!I15+'66'!I15+'67'!I5+'68'!I4+'86'!I7+'87'!I7+'100'!I5</f>
        <v>-22.52029649267658</v>
      </c>
      <c r="C390" s="164" t="s">
        <v>911</v>
      </c>
    </row>
    <row r="391" spans="1:3" ht="14.25">
      <c r="A391" s="200" t="s">
        <v>177</v>
      </c>
      <c r="B391" s="171">
        <f>2!I11+'13'!I12+'14'!I11+'17'!I14+'23'!G13+'29(1)'!G4+'30'!G11+'47'!G9</f>
        <v>-0.24230741628753094</v>
      </c>
      <c r="C391" s="164" t="s">
        <v>471</v>
      </c>
    </row>
    <row r="392" spans="1:3" ht="14.25">
      <c r="A392" s="200" t="s">
        <v>555</v>
      </c>
      <c r="B392" s="171">
        <f>'57'!I10+'89'!I9</f>
        <v>-0.4540056241238517</v>
      </c>
      <c r="C392" s="164" t="s">
        <v>831</v>
      </c>
    </row>
    <row r="393" spans="1:3" ht="14.25">
      <c r="A393" s="200" t="s">
        <v>411</v>
      </c>
      <c r="B393" s="171">
        <f>'40'!G17+'43'!G11+'46'!G10+'70'!I11+'76'!I8+'83'!I5</f>
        <v>45.41859516109287</v>
      </c>
      <c r="C393" s="164" t="s">
        <v>783</v>
      </c>
    </row>
    <row r="394" spans="1:3" ht="14.25">
      <c r="A394" s="200" t="s">
        <v>518</v>
      </c>
      <c r="B394" s="171">
        <f>'52'!H13+'108'!I9+'113'!I7</f>
        <v>11.522173052637982</v>
      </c>
      <c r="C394" s="164" t="s">
        <v>999</v>
      </c>
    </row>
    <row r="395" spans="1:3" ht="14.25">
      <c r="A395" s="203" t="s">
        <v>180</v>
      </c>
      <c r="B395" s="171">
        <f>'38'!G11+'44'!G8</f>
        <v>0.2441257924558613</v>
      </c>
      <c r="C395" s="164" t="s">
        <v>445</v>
      </c>
    </row>
    <row r="396" spans="1:3" ht="14.25">
      <c r="A396" s="212" t="s">
        <v>1101</v>
      </c>
      <c r="B396" s="171">
        <f>'122'!I9</f>
        <v>-1772.8760624526985</v>
      </c>
      <c r="C396" s="164">
        <v>122</v>
      </c>
    </row>
    <row r="397" spans="1:3" ht="14.25">
      <c r="A397" s="200" t="s">
        <v>722</v>
      </c>
      <c r="B397" s="171">
        <f>'76'!I6</f>
        <v>8.051636290322676</v>
      </c>
      <c r="C397" s="164">
        <v>76</v>
      </c>
    </row>
    <row r="398" spans="1:3" ht="14.25">
      <c r="A398" s="200" t="s">
        <v>178</v>
      </c>
      <c r="B398" s="171">
        <f>2!I7+3!I7+4!I8+5!I6+6!I6+'13'!I6+'18'!I6+'25'!G14</f>
        <v>-0.06785785490546914</v>
      </c>
      <c r="C398" s="164" t="s">
        <v>179</v>
      </c>
    </row>
    <row r="399" spans="1:3" ht="14.25">
      <c r="A399" s="200" t="s">
        <v>847</v>
      </c>
      <c r="B399" s="171">
        <f>'92'!I16+'94'!I9</f>
        <v>32.81994724256697</v>
      </c>
      <c r="C399" s="164" t="s">
        <v>871</v>
      </c>
    </row>
    <row r="400" spans="1:3" ht="14.25">
      <c r="A400" s="200" t="s">
        <v>181</v>
      </c>
      <c r="B400" s="171">
        <f>'14'!I17+'15'!I9</f>
        <v>0.06758883892348422</v>
      </c>
      <c r="C400" s="164" t="s">
        <v>182</v>
      </c>
    </row>
    <row r="401" spans="1:3" ht="14.25">
      <c r="A401" s="185" t="s">
        <v>183</v>
      </c>
      <c r="B401" s="171">
        <f>7!I6+9!I7+'11'!I4+'14'!I14+'15'!I7+'21'!G16+'51'!H12</f>
        <v>1.983580625282002</v>
      </c>
      <c r="C401" s="164" t="s">
        <v>509</v>
      </c>
    </row>
    <row r="402" spans="1:3" ht="14.25">
      <c r="A402" s="200" t="s">
        <v>184</v>
      </c>
      <c r="B402" s="171">
        <f>'19'!I14+'28'!G4+'32'!G10+'34'!G13</f>
        <v>-0.10878419799064432</v>
      </c>
      <c r="C402" s="164" t="s">
        <v>185</v>
      </c>
    </row>
    <row r="403" spans="1:3" ht="14.25">
      <c r="A403" s="200" t="s">
        <v>186</v>
      </c>
      <c r="B403" s="171">
        <f>'28'!G11+'36'!G6</f>
        <v>4.291855236672916</v>
      </c>
      <c r="C403" s="164" t="s">
        <v>187</v>
      </c>
    </row>
    <row r="404" spans="1:3" ht="14.25">
      <c r="A404" s="200" t="s">
        <v>836</v>
      </c>
      <c r="B404" s="171">
        <f>'90'!I8</f>
        <v>0.03478605451948624</v>
      </c>
      <c r="C404" s="164">
        <v>90</v>
      </c>
    </row>
    <row r="405" spans="1:3" ht="14.25">
      <c r="A405" s="200" t="s">
        <v>188</v>
      </c>
      <c r="B405" s="171">
        <f>'33'!G12+'72'!I13</f>
        <v>0.07549991357552699</v>
      </c>
      <c r="C405" s="164" t="s">
        <v>702</v>
      </c>
    </row>
    <row r="406" spans="1:3" ht="14.25">
      <c r="A406" s="200" t="s">
        <v>189</v>
      </c>
      <c r="B406" s="171">
        <f>'13'!I16</f>
        <v>-1.742719999999963</v>
      </c>
      <c r="C406" s="164">
        <v>13</v>
      </c>
    </row>
    <row r="407" spans="1:3" ht="14.25">
      <c r="A407" s="200" t="s">
        <v>872</v>
      </c>
      <c r="B407" s="171">
        <f>'94'!I8</f>
        <v>0.191667620137423</v>
      </c>
      <c r="C407" s="164">
        <v>94</v>
      </c>
    </row>
    <row r="408" spans="1:3" ht="14.25">
      <c r="A408" s="200" t="s">
        <v>983</v>
      </c>
      <c r="B408" s="171">
        <f>'111'!I6</f>
        <v>1.1301677315209417</v>
      </c>
      <c r="C408" s="164">
        <v>111</v>
      </c>
    </row>
    <row r="409" spans="1:3" ht="14.25">
      <c r="A409" s="200" t="s">
        <v>535</v>
      </c>
      <c r="B409" s="171">
        <f>'54'!I14+'55'!I9+'60'!I4</f>
        <v>0.4695145227969988</v>
      </c>
      <c r="C409" s="164" t="s">
        <v>586</v>
      </c>
    </row>
    <row r="410" spans="1:3" ht="14.25">
      <c r="A410" s="186" t="s">
        <v>746</v>
      </c>
      <c r="B410" s="171">
        <f>'79'!I10</f>
        <v>-28.975520627062906</v>
      </c>
      <c r="C410" s="164">
        <v>79</v>
      </c>
    </row>
    <row r="411" spans="1:3" ht="14.25">
      <c r="A411" s="200" t="s">
        <v>190</v>
      </c>
      <c r="B411" s="171">
        <f>3!I11+5!I11+'11'!I11+'22'!G4+'29(2)'!G9+'37'!G6+'83'!I9</f>
        <v>-1.4300498799216257</v>
      </c>
      <c r="C411" s="164" t="s">
        <v>784</v>
      </c>
    </row>
    <row r="412" spans="1:3" ht="14.25">
      <c r="A412" s="185" t="s">
        <v>737</v>
      </c>
      <c r="B412" s="171">
        <f>'77'!I4+'92'!I5+'97'!I9+'102'!I11+'110'!I8+'117'!I16</f>
        <v>-0.3192449888038027</v>
      </c>
      <c r="C412" s="164" t="s">
        <v>1053</v>
      </c>
    </row>
    <row r="413" spans="1:3" ht="14.25">
      <c r="A413" s="206" t="s">
        <v>1004</v>
      </c>
      <c r="B413" s="171">
        <f>'114'!I5</f>
        <v>-9.416141624634975</v>
      </c>
      <c r="C413" s="164">
        <v>114</v>
      </c>
    </row>
    <row r="414" spans="1:3" ht="14.25">
      <c r="A414" s="200" t="s">
        <v>686</v>
      </c>
      <c r="B414" s="171">
        <f>'71'!I10+'97'!I14+'104'!I14+'105'!I13</f>
        <v>0.25048853220960154</v>
      </c>
      <c r="C414" s="164" t="s">
        <v>948</v>
      </c>
    </row>
    <row r="415" spans="1:3" ht="14.25">
      <c r="A415" s="200" t="s">
        <v>191</v>
      </c>
      <c r="B415" s="171">
        <f>'17'!I9</f>
        <v>-1.983577625122507</v>
      </c>
      <c r="C415" s="164">
        <v>17</v>
      </c>
    </row>
    <row r="416" spans="1:3" ht="14.25">
      <c r="A416" s="200" t="s">
        <v>828</v>
      </c>
      <c r="B416" s="171">
        <f>'89'!I12</f>
        <v>0.014457580109592527</v>
      </c>
      <c r="C416" s="164">
        <v>89</v>
      </c>
    </row>
    <row r="417" spans="1:3" ht="14.25">
      <c r="A417" s="200" t="s">
        <v>192</v>
      </c>
      <c r="B417" s="171">
        <f>'36'!G16+'40'!G7+'54'!I9+'57'!I9+'84'!I7+'90'!I4+'114'!I6</f>
        <v>0.10852901408833304</v>
      </c>
      <c r="C417" s="164" t="s">
        <v>1010</v>
      </c>
    </row>
    <row r="418" spans="1:3" ht="14.25">
      <c r="A418" s="186" t="s">
        <v>792</v>
      </c>
      <c r="B418" s="171">
        <f>'85'!I7</f>
        <v>-30.37893762811109</v>
      </c>
      <c r="C418" s="164">
        <v>85</v>
      </c>
    </row>
    <row r="419" spans="1:3" ht="14.25">
      <c r="A419" s="200" t="s">
        <v>193</v>
      </c>
      <c r="B419" s="171">
        <f>'29(2)'!G4</f>
        <v>0.11064846394151573</v>
      </c>
      <c r="C419" s="164" t="s">
        <v>69</v>
      </c>
    </row>
    <row r="420" spans="1:3" ht="14.25">
      <c r="A420" s="200" t="s">
        <v>614</v>
      </c>
      <c r="B420" s="171">
        <f>'63'!I4+'81'!I13+'104'!I12</f>
        <v>0.47308812576011405</v>
      </c>
      <c r="C420" s="164" t="s">
        <v>936</v>
      </c>
    </row>
    <row r="421" spans="1:3" ht="14.25">
      <c r="A421" s="185" t="s">
        <v>794</v>
      </c>
      <c r="B421" s="171">
        <f>'85'!I10+'118'!I13+'120'!I9</f>
        <v>78.0933554611845</v>
      </c>
      <c r="C421" s="164" t="s">
        <v>1088</v>
      </c>
    </row>
    <row r="422" spans="1:3" ht="14.25">
      <c r="A422" s="185" t="s">
        <v>1044</v>
      </c>
      <c r="B422" s="171">
        <f>'117'!I6</f>
        <v>-0.16145575943227186</v>
      </c>
      <c r="C422" s="164">
        <v>117</v>
      </c>
    </row>
    <row r="423" spans="1:3" ht="14.25">
      <c r="A423" s="200" t="s">
        <v>194</v>
      </c>
      <c r="B423" s="171">
        <f>'32'!G8</f>
        <v>0.3626235485697862</v>
      </c>
      <c r="C423" s="164">
        <v>32</v>
      </c>
    </row>
    <row r="424" spans="1:3" ht="14.25">
      <c r="A424" s="200" t="s">
        <v>540</v>
      </c>
      <c r="B424" s="171">
        <f>'55'!I4+'60'!I15</f>
        <v>0.13683914129671848</v>
      </c>
      <c r="C424" s="164" t="s">
        <v>589</v>
      </c>
    </row>
    <row r="425" spans="1:3" ht="14.25">
      <c r="A425" s="200" t="s">
        <v>903</v>
      </c>
      <c r="B425" s="171">
        <f>'99'!I8</f>
        <v>-0.3368053474150656</v>
      </c>
      <c r="C425" s="164">
        <v>99</v>
      </c>
    </row>
    <row r="426" spans="1:3" ht="14.25">
      <c r="A426" s="200" t="s">
        <v>494</v>
      </c>
      <c r="B426" s="171">
        <f>'50'!H7+'72'!I8+'96'!I9</f>
        <v>-0.08970412448888965</v>
      </c>
      <c r="C426" s="164" t="s">
        <v>883</v>
      </c>
    </row>
    <row r="427" spans="1:3" ht="14.25">
      <c r="A427" s="200" t="s">
        <v>195</v>
      </c>
      <c r="B427" s="171">
        <f>'29(2)'!G11+'32'!G13+'35'!G5+'69'!I13+'94'!I10</f>
        <v>18.79827308843994</v>
      </c>
      <c r="C427" s="164" t="s">
        <v>870</v>
      </c>
    </row>
    <row r="428" spans="1:3" ht="14.25">
      <c r="A428" s="200" t="s">
        <v>601</v>
      </c>
      <c r="B428" s="171">
        <f>'14'!I9+'17'!I16+'20'!I5+'21'!G11+'61'!I13+'62'!I4+'78'!I4+'106'!I14</f>
        <v>64.29908165772304</v>
      </c>
      <c r="C428" s="164" t="s">
        <v>959</v>
      </c>
    </row>
    <row r="429" spans="1:3" ht="14.25">
      <c r="A429" s="200" t="s">
        <v>196</v>
      </c>
      <c r="B429" s="171">
        <f>'14'!I6</f>
        <v>6.281968766390378</v>
      </c>
      <c r="C429" s="164">
        <v>14</v>
      </c>
    </row>
    <row r="430" spans="1:3" ht="14.25">
      <c r="A430" s="185" t="s">
        <v>754</v>
      </c>
      <c r="B430" s="171">
        <f>'80'!I14+'81'!I14+'103'!I9+'120'!I5</f>
        <v>90.27587042489631</v>
      </c>
      <c r="C430" s="164" t="s">
        <v>1089</v>
      </c>
    </row>
    <row r="431" spans="1:3" ht="14.25">
      <c r="A431" s="200" t="s">
        <v>197</v>
      </c>
      <c r="B431" s="171">
        <f>2!I9</f>
        <v>157.6688079646019</v>
      </c>
      <c r="C431" s="164">
        <v>2</v>
      </c>
    </row>
    <row r="432" spans="1:3" ht="14.25">
      <c r="A432" s="200" t="s">
        <v>751</v>
      </c>
      <c r="B432" s="171">
        <f>'80'!I6</f>
        <v>41.877081633248395</v>
      </c>
      <c r="C432" s="164">
        <v>80</v>
      </c>
    </row>
    <row r="433" spans="1:3" ht="14.25">
      <c r="A433" s="200" t="s">
        <v>527</v>
      </c>
      <c r="B433" s="171">
        <f>'54'!I5+'59'!I6</f>
        <v>0.0420651730037207</v>
      </c>
      <c r="C433" s="164" t="s">
        <v>578</v>
      </c>
    </row>
    <row r="434" spans="1:3" ht="14.25">
      <c r="A434" s="186" t="s">
        <v>1016</v>
      </c>
      <c r="B434" s="171">
        <f>'91'!I7+'33'!G9+'90'!I10+'115'!I5+'116'!I16</f>
        <v>11.067499458783573</v>
      </c>
      <c r="C434" s="164" t="s">
        <v>1035</v>
      </c>
    </row>
    <row r="435" spans="1:3" ht="14.25">
      <c r="A435" s="200" t="s">
        <v>778</v>
      </c>
      <c r="B435" s="171">
        <f>'82'!I12</f>
        <v>-0.34527743526496124</v>
      </c>
      <c r="C435" s="164">
        <v>82</v>
      </c>
    </row>
    <row r="436" spans="1:3" ht="14.25">
      <c r="A436" s="200" t="s">
        <v>782</v>
      </c>
      <c r="B436" s="171">
        <f>'83'!I10</f>
        <v>33.03891231114403</v>
      </c>
      <c r="C436" s="164">
        <v>83</v>
      </c>
    </row>
    <row r="437" spans="1:3" ht="14.25">
      <c r="A437" s="186" t="s">
        <v>793</v>
      </c>
      <c r="B437" s="171">
        <f>'85'!I8</f>
        <v>0.030218740849250025</v>
      </c>
      <c r="C437" s="164">
        <v>85</v>
      </c>
    </row>
    <row r="438" spans="1:3" ht="14.25">
      <c r="A438" s="200" t="s">
        <v>458</v>
      </c>
      <c r="B438" s="171">
        <f>'46'!G8</f>
        <v>39.27420041067762</v>
      </c>
      <c r="C438" s="164">
        <v>46</v>
      </c>
    </row>
    <row r="439" spans="1:3" ht="14.25">
      <c r="A439" s="200" t="s">
        <v>508</v>
      </c>
      <c r="B439" s="171">
        <f>'51'!H11+'70'!I5</f>
        <v>-0.2720355897704394</v>
      </c>
      <c r="C439" s="164" t="s">
        <v>681</v>
      </c>
    </row>
    <row r="440" spans="1:3" ht="14.25">
      <c r="A440" s="200" t="s">
        <v>531</v>
      </c>
      <c r="B440" s="171">
        <f>'54'!I10</f>
        <v>-0.23449899045027678</v>
      </c>
      <c r="C440" s="164">
        <v>54</v>
      </c>
    </row>
    <row r="441" spans="1:3" ht="14.25">
      <c r="A441" s="200" t="s">
        <v>199</v>
      </c>
      <c r="B441" s="171">
        <f>'23'!G15+'30'!G6+'56'!I8</f>
        <v>-0.311104782440907</v>
      </c>
      <c r="C441" s="164" t="s">
        <v>550</v>
      </c>
    </row>
    <row r="442" spans="1:3" ht="14.25">
      <c r="A442" s="200" t="s">
        <v>200</v>
      </c>
      <c r="B442" s="171">
        <f>'15'!I12+'16(2)'!I13+'17'!I4+'18'!I5+'26'!G8+'33'!G14+'39'!G4+'48'!G6</f>
        <v>-0.172415802181888</v>
      </c>
      <c r="C442" s="164" t="s">
        <v>480</v>
      </c>
    </row>
    <row r="443" spans="1:3" ht="14.25">
      <c r="A443" s="200" t="s">
        <v>829</v>
      </c>
      <c r="B443" s="171">
        <f>'89'!I15</f>
        <v>-0.3210444309393097</v>
      </c>
      <c r="C443" s="164">
        <v>89</v>
      </c>
    </row>
    <row r="444" spans="1:3" ht="14.25">
      <c r="A444" s="200" t="s">
        <v>547</v>
      </c>
      <c r="B444" s="171">
        <f>'56'!I9</f>
        <v>0.18574615264799377</v>
      </c>
      <c r="C444" s="164">
        <v>56</v>
      </c>
    </row>
    <row r="445" spans="1:3" ht="14.25">
      <c r="A445" s="200" t="s">
        <v>887</v>
      </c>
      <c r="B445" s="171">
        <f>'97'!I10+'104'!I9</f>
        <v>-29.64556517811718</v>
      </c>
      <c r="C445" s="164" t="s">
        <v>935</v>
      </c>
    </row>
    <row r="446" spans="1:3" ht="14.25">
      <c r="A446" s="200" t="s">
        <v>626</v>
      </c>
      <c r="B446" s="171">
        <f>'64'!I14+'67'!I12+'79'!I12+'87'!I5</f>
        <v>-0.12698388812123085</v>
      </c>
      <c r="C446" s="164" t="s">
        <v>811</v>
      </c>
    </row>
    <row r="447" spans="1:3" ht="14.25">
      <c r="A447" s="185" t="s">
        <v>1064</v>
      </c>
      <c r="B447" s="171">
        <f>'119'!I5</f>
        <v>13.3002846416382</v>
      </c>
      <c r="C447" s="164">
        <v>119</v>
      </c>
    </row>
    <row r="448" spans="1:3" ht="14.25">
      <c r="A448" s="200" t="s">
        <v>201</v>
      </c>
      <c r="B448" s="171">
        <f>'24'!G12</f>
        <v>-0.0055381148233664135</v>
      </c>
      <c r="C448" s="164">
        <v>24</v>
      </c>
    </row>
    <row r="449" spans="1:3" ht="14.25">
      <c r="A449" s="200" t="s">
        <v>583</v>
      </c>
      <c r="B449" s="171">
        <f>'60'!I11</f>
        <v>-0.17973786885238496</v>
      </c>
      <c r="C449" s="164">
        <v>60</v>
      </c>
    </row>
    <row r="450" spans="1:3" ht="14.25">
      <c r="A450" s="203" t="s">
        <v>202</v>
      </c>
      <c r="B450" s="171">
        <f>'36'!G13+'49'!G7</f>
        <v>0.18773320499064994</v>
      </c>
      <c r="C450" s="164" t="s">
        <v>487</v>
      </c>
    </row>
    <row r="451" spans="1:3" ht="14.25">
      <c r="A451" s="200" t="s">
        <v>594</v>
      </c>
      <c r="B451" s="171">
        <f>'61'!I10+'68'!I7+'70'!I15</f>
        <v>-0.47977619346795564</v>
      </c>
      <c r="C451" s="164" t="s">
        <v>682</v>
      </c>
    </row>
    <row r="452" spans="1:3" ht="14.25">
      <c r="A452" s="200" t="s">
        <v>970</v>
      </c>
      <c r="B452" s="171">
        <f>'108'!I4</f>
        <v>-3.6667948610516987</v>
      </c>
      <c r="C452" s="164">
        <v>108</v>
      </c>
    </row>
    <row r="453" spans="1:3" ht="14.25">
      <c r="A453" s="200" t="s">
        <v>203</v>
      </c>
      <c r="B453" s="171">
        <f>8!I8+9!I5+'11'!I8+'13'!I11+'18'!I7+'19'!I20+'27'!G11+'36'!G9+'40'!G13</f>
        <v>73.94627971089193</v>
      </c>
      <c r="C453" s="164" t="s">
        <v>413</v>
      </c>
    </row>
    <row r="454" spans="1:3" ht="14.25">
      <c r="A454" s="200" t="s">
        <v>204</v>
      </c>
      <c r="B454" s="171">
        <f>'15'!I8</f>
        <v>6.533738024480044</v>
      </c>
      <c r="C454" s="164">
        <v>15</v>
      </c>
    </row>
    <row r="455" spans="1:3" ht="14.25">
      <c r="A455" s="212" t="s">
        <v>205</v>
      </c>
      <c r="B455" s="171">
        <f>3!I8+'12'!I8+'17'!I13+'122'!I7</f>
        <v>-931.3702683638425</v>
      </c>
      <c r="C455" s="164" t="s">
        <v>1104</v>
      </c>
    </row>
    <row r="456" spans="1:3" ht="14.25">
      <c r="A456" s="200" t="s">
        <v>206</v>
      </c>
      <c r="B456" s="171">
        <f>'29(2)'!G10</f>
        <v>0.1805181593334737</v>
      </c>
      <c r="C456" s="164" t="s">
        <v>69</v>
      </c>
    </row>
  </sheetData>
  <sheetProtection selectLockedCells="1" selectUnlockedCells="1"/>
  <hyperlinks>
    <hyperlink ref="A25" r:id="rId1" display="An@stasia"/>
    <hyperlink ref="A111" r:id="rId2" display="Irch@"/>
    <hyperlink ref="A413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207</v>
      </c>
      <c r="B1" s="10">
        <v>41305</v>
      </c>
      <c r="C1" s="10"/>
      <c r="D1" s="11" t="s">
        <v>208</v>
      </c>
      <c r="E1" s="12">
        <v>41.48</v>
      </c>
      <c r="G1" s="8" t="s">
        <v>209</v>
      </c>
    </row>
    <row r="2" s="8" customFormat="1" ht="23.25" customHeight="1">
      <c r="A2" s="33" t="s">
        <v>240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4.2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4.2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4.2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4.25">
      <c r="A8" s="4" t="s">
        <v>83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4.2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4.25">
      <c r="A10" s="4" t="s">
        <v>82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4.2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4.2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4.2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42501</v>
      </c>
      <c r="C1" s="10"/>
      <c r="D1" s="10"/>
      <c r="E1" s="10"/>
      <c r="F1" s="11" t="s">
        <v>208</v>
      </c>
      <c r="G1" s="106">
        <v>76.11</v>
      </c>
      <c r="H1" s="8" t="s">
        <v>209</v>
      </c>
    </row>
    <row r="2" s="8" customFormat="1" ht="23.25" customHeight="1">
      <c r="A2" s="33" t="s">
        <v>895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896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4.25">
      <c r="A5" s="103" t="s">
        <v>897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4.25">
      <c r="A6" s="104" t="s">
        <v>898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4.25">
      <c r="A7" s="103" t="s">
        <v>560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4.25">
      <c r="A8" s="103" t="s">
        <v>507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4.25">
      <c r="A9" s="104" t="s">
        <v>744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4.2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4.25">
      <c r="A11" s="103" t="s">
        <v>899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4.25">
      <c r="A12" s="103" t="s">
        <v>755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4.25">
      <c r="A13" s="103" t="s">
        <v>226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4.25">
      <c r="A18" s="141"/>
    </row>
    <row r="19" ht="14.2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42509</v>
      </c>
      <c r="C1" s="10"/>
      <c r="D1" s="10"/>
      <c r="E1" s="10"/>
      <c r="F1" s="11" t="s">
        <v>208</v>
      </c>
      <c r="G1" s="106">
        <v>76.47</v>
      </c>
      <c r="H1" s="8" t="s">
        <v>209</v>
      </c>
    </row>
    <row r="2" s="8" customFormat="1" ht="23.25" customHeight="1">
      <c r="A2" s="33" t="s">
        <v>901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4.25">
      <c r="A5" s="103" t="s">
        <v>548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4.25">
      <c r="A6" s="104" t="s">
        <v>621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4.2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4.25">
      <c r="A8" s="103" t="s">
        <v>903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4.25">
      <c r="A9" s="104" t="s">
        <v>904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4.25">
      <c r="A10" s="103" t="s">
        <v>905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4.25">
      <c r="A11" s="103" t="s">
        <v>523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4.25">
      <c r="A12" s="103" t="s">
        <v>902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4.25">
      <c r="A13" s="103" t="s">
        <v>846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4.25">
      <c r="A14" s="103" t="s">
        <v>226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4.25">
      <c r="A17" s="141" t="s">
        <v>490</v>
      </c>
    </row>
    <row r="18" spans="1:2" ht="30.75">
      <c r="A18" s="117" t="s">
        <v>846</v>
      </c>
      <c r="B18" s="141" t="s">
        <v>906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42515</v>
      </c>
      <c r="C1" s="10"/>
      <c r="D1" s="10"/>
      <c r="E1" s="10"/>
      <c r="F1" s="11" t="s">
        <v>208</v>
      </c>
      <c r="G1" s="106">
        <v>75.83</v>
      </c>
      <c r="H1" s="8" t="s">
        <v>209</v>
      </c>
    </row>
    <row r="2" s="8" customFormat="1" ht="23.25" customHeight="1">
      <c r="A2" s="33" t="s">
        <v>910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420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4.25">
      <c r="A5" s="103" t="s">
        <v>176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4.25">
      <c r="A6" s="103" t="s">
        <v>226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4.2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4.25">
      <c r="A11" s="141"/>
    </row>
    <row r="12" spans="1:2" ht="14.2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42524</v>
      </c>
      <c r="C1" s="10"/>
      <c r="D1" s="10"/>
      <c r="E1" s="10"/>
      <c r="F1" s="11" t="s">
        <v>208</v>
      </c>
      <c r="G1" s="106">
        <v>76.16</v>
      </c>
      <c r="H1" s="8" t="s">
        <v>209</v>
      </c>
    </row>
    <row r="2" s="8" customFormat="1" ht="23.25" customHeight="1">
      <c r="A2" s="33" t="s">
        <v>912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120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4.25">
      <c r="A5" s="103" t="s">
        <v>913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4.2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4.25">
      <c r="A7" s="103" t="s">
        <v>914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4.25">
      <c r="A8" s="103" t="s">
        <v>915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4.25">
      <c r="A9" s="104" t="s">
        <v>916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4.25">
      <c r="A10" s="103" t="s">
        <v>607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4.25">
      <c r="A11" s="103" t="s">
        <v>591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4.25">
      <c r="A12" s="103" t="s">
        <v>226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4.2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42537</v>
      </c>
      <c r="C1" s="10"/>
      <c r="D1" s="10"/>
      <c r="E1" s="10"/>
      <c r="F1" s="11" t="s">
        <v>208</v>
      </c>
      <c r="G1" s="106">
        <v>75.782</v>
      </c>
      <c r="H1" s="8" t="s">
        <v>209</v>
      </c>
    </row>
    <row r="2" s="8" customFormat="1" ht="23.25" customHeight="1">
      <c r="A2" s="33" t="s">
        <v>920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922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4.25">
      <c r="A5" s="103" t="s">
        <v>157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4.25">
      <c r="A6" s="104" t="s">
        <v>923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4.25">
      <c r="A7" s="103" t="s">
        <v>761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4.25">
      <c r="A8" s="103" t="s">
        <v>924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4.25">
      <c r="A9" s="104" t="s">
        <v>120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4.25">
      <c r="A10" s="103" t="s">
        <v>104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4.25">
      <c r="A11" s="103" t="s">
        <v>737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4.25">
      <c r="A12" s="103" t="s">
        <v>97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4.25">
      <c r="A13" s="103" t="s">
        <v>226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207</v>
      </c>
      <c r="B1" s="10">
        <v>42550</v>
      </c>
      <c r="C1" s="10"/>
      <c r="D1" s="10"/>
      <c r="E1" s="10"/>
      <c r="F1" s="11" t="s">
        <v>208</v>
      </c>
      <c r="G1" s="106">
        <v>73.3</v>
      </c>
      <c r="H1" s="8" t="s">
        <v>209</v>
      </c>
    </row>
    <row r="2" s="8" customFormat="1" ht="23.25" customHeight="1">
      <c r="A2" s="33" t="s">
        <v>925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761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4.25">
      <c r="A5" s="103" t="s">
        <v>926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4.25">
      <c r="A6" s="104" t="s">
        <v>415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4.2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4.25">
      <c r="A8" s="103" t="s">
        <v>420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4.25">
      <c r="A9" s="103" t="s">
        <v>754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4.25">
      <c r="A10" s="104" t="s">
        <v>96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4.25">
      <c r="A11" s="103" t="s">
        <v>120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4.25">
      <c r="A12" s="103" t="s">
        <v>888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4.25">
      <c r="A13" s="104" t="s">
        <v>129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4.25">
      <c r="A14" s="103" t="s">
        <v>226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207</v>
      </c>
      <c r="B1" s="10">
        <v>42564</v>
      </c>
      <c r="C1" s="10"/>
      <c r="D1" s="10"/>
      <c r="E1" s="10"/>
      <c r="F1" s="11" t="s">
        <v>208</v>
      </c>
      <c r="G1" s="106">
        <v>72.2</v>
      </c>
      <c r="H1" s="8" t="s">
        <v>209</v>
      </c>
      <c r="J1" s="154"/>
    </row>
    <row r="2" s="8" customFormat="1" ht="23.25" customHeight="1">
      <c r="A2" s="33" t="s">
        <v>929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807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4.25">
      <c r="A5" s="103" t="s">
        <v>104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4.25">
      <c r="A6" s="104" t="s">
        <v>120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4.25">
      <c r="A7" s="103" t="s">
        <v>930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4.25">
      <c r="A8" s="103" t="s">
        <v>931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4.25">
      <c r="A9" s="103" t="s">
        <v>887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4.25">
      <c r="A10" s="104" t="s">
        <v>932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4.25">
      <c r="A11" s="103" t="s">
        <v>862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4.25">
      <c r="A12" s="103" t="s">
        <v>614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4.25">
      <c r="A13" s="104" t="s">
        <v>420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4.25">
      <c r="A14" s="103" t="s">
        <v>686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4.25">
      <c r="A15" s="103" t="s">
        <v>707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4.25">
      <c r="A16" s="103" t="s">
        <v>552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4.2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207</v>
      </c>
      <c r="B1" s="10">
        <v>42576</v>
      </c>
      <c r="C1" s="10"/>
      <c r="D1" s="10"/>
      <c r="E1" s="10"/>
      <c r="F1" s="11" t="s">
        <v>208</v>
      </c>
      <c r="G1" s="106">
        <v>75</v>
      </c>
      <c r="H1" s="8" t="s">
        <v>209</v>
      </c>
      <c r="J1" s="154"/>
    </row>
    <row r="2" s="8" customFormat="1" ht="23.25" customHeight="1">
      <c r="A2" s="33" t="s">
        <v>942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671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4.25">
      <c r="A5" s="103" t="s">
        <v>943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4.25">
      <c r="A6" s="104" t="s">
        <v>638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4.25">
      <c r="A7" s="103" t="s">
        <v>129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4.25">
      <c r="A8" s="103" t="s">
        <v>944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4.25">
      <c r="A9" s="103" t="s">
        <v>889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4.25">
      <c r="A10" s="104" t="s">
        <v>96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4.25">
      <c r="A11" s="103" t="s">
        <v>666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4.25">
      <c r="A12" s="103" t="s">
        <v>945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4.25">
      <c r="A13" s="104" t="s">
        <v>686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4.25">
      <c r="A14" s="103" t="s">
        <v>946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4.25">
      <c r="A15" s="103" t="s">
        <v>420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4.25">
      <c r="A16" s="103" t="s">
        <v>226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4.2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207</v>
      </c>
      <c r="B1" s="10">
        <v>42585</v>
      </c>
      <c r="C1" s="10"/>
      <c r="D1" s="10"/>
      <c r="E1" s="10"/>
      <c r="F1" s="11" t="s">
        <v>208</v>
      </c>
      <c r="G1" s="106">
        <v>75.02</v>
      </c>
      <c r="H1" s="8" t="s">
        <v>209</v>
      </c>
      <c r="J1" s="154"/>
    </row>
    <row r="2" s="8" customFormat="1" ht="23.25" customHeight="1">
      <c r="A2" s="33" t="s">
        <v>949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950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4.2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4.25">
      <c r="A6" s="104" t="s">
        <v>570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968</v>
      </c>
    </row>
    <row r="7" spans="1:9" s="15" customFormat="1" ht="14.25">
      <c r="A7" s="103" t="s">
        <v>951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4.25">
      <c r="A8" s="103" t="s">
        <v>952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3.5">
      <c r="A9" s="103" t="s">
        <v>953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967</v>
      </c>
    </row>
    <row r="10" spans="1:9" s="8" customFormat="1" ht="14.25">
      <c r="A10" s="104" t="s">
        <v>954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4.25">
      <c r="A11" s="103" t="s">
        <v>420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4.25">
      <c r="A12" s="103" t="s">
        <v>913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4.25">
      <c r="A13" s="104" t="s">
        <v>638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4.25">
      <c r="A14" s="103" t="s">
        <v>596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4.25">
      <c r="A15" s="103" t="s">
        <v>955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4.25">
      <c r="A16" s="103" t="s">
        <v>129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4.25">
      <c r="A17" s="103" t="s">
        <v>226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207</v>
      </c>
      <c r="B1" s="10">
        <v>42597</v>
      </c>
      <c r="C1" s="10"/>
      <c r="D1" s="10"/>
      <c r="E1" s="10"/>
      <c r="F1" s="11" t="s">
        <v>208</v>
      </c>
      <c r="G1" s="106">
        <v>74.28</v>
      </c>
      <c r="H1" s="8" t="s">
        <v>209</v>
      </c>
      <c r="J1" s="154"/>
    </row>
    <row r="2" s="8" customFormat="1" ht="23.25" customHeight="1">
      <c r="A2" s="33" t="s">
        <v>960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129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4.25">
      <c r="A5" s="103" t="s">
        <v>962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4.25">
      <c r="A6" s="103" t="s">
        <v>420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4.2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4.25">
      <c r="A8" s="103" t="s">
        <v>500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4.25">
      <c r="A9" s="103" t="s">
        <v>961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4.25">
      <c r="A10" s="104" t="s">
        <v>963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4.25">
      <c r="A11" s="103" t="s">
        <v>904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4.25">
      <c r="A12" s="103" t="s">
        <v>226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4.25">
      <c r="B82" s="155">
        <f>'107'!I9</f>
        <v>3.9928833915211044</v>
      </c>
      <c r="C82">
        <v>107</v>
      </c>
    </row>
    <row r="202" spans="2:3" ht="14.25">
      <c r="B202" s="155">
        <f>'50'!H14+'107'!I8</f>
        <v>-0.013923862895580896</v>
      </c>
      <c r="C202" t="s">
        <v>966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207</v>
      </c>
      <c r="B1" s="10">
        <v>41307</v>
      </c>
      <c r="C1" s="10"/>
      <c r="D1" s="11" t="s">
        <v>208</v>
      </c>
      <c r="E1" s="12">
        <v>41.74</v>
      </c>
      <c r="G1" s="8" t="s">
        <v>209</v>
      </c>
    </row>
    <row r="2" s="8" customFormat="1" ht="23.25" customHeight="1">
      <c r="A2" s="33"/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183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4.2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238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176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203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241</v>
      </c>
    </row>
    <row r="9" spans="1:9" s="8" customFormat="1" ht="15">
      <c r="A9" s="4" t="s">
        <v>113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190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4.2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4.2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4.25">
      <c r="A14" s="8" t="s">
        <v>226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4.2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207</v>
      </c>
      <c r="B1" s="10">
        <v>42607</v>
      </c>
      <c r="C1" s="10"/>
      <c r="D1" s="10"/>
      <c r="E1" s="10"/>
      <c r="F1" s="11" t="s">
        <v>208</v>
      </c>
      <c r="G1" s="106">
        <v>74.98</v>
      </c>
      <c r="H1" s="8" t="s">
        <v>209</v>
      </c>
      <c r="J1" s="154"/>
    </row>
    <row r="2" s="8" customFormat="1" ht="23.25" customHeight="1">
      <c r="A2" s="33" t="s">
        <v>969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970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4.25">
      <c r="A5" s="103" t="s">
        <v>483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4.25">
      <c r="A6" s="103" t="s">
        <v>775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4.25">
      <c r="A7" s="104" t="s">
        <v>971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4.25">
      <c r="A8" s="103" t="s">
        <v>129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4.25">
      <c r="A9" s="103" t="s">
        <v>518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4.25">
      <c r="A10" s="103" t="s">
        <v>226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597</v>
      </c>
    </row>
    <row r="14" spans="1:2" ht="30.75">
      <c r="A14" s="117" t="s">
        <v>483</v>
      </c>
      <c r="B14" s="138" t="s">
        <v>972</v>
      </c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966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207</v>
      </c>
      <c r="B1" s="10">
        <v>42613</v>
      </c>
      <c r="C1" s="10"/>
      <c r="D1" s="10"/>
      <c r="E1" s="10"/>
      <c r="F1" s="11" t="s">
        <v>208</v>
      </c>
      <c r="G1" s="106">
        <v>75.67</v>
      </c>
      <c r="H1" s="8" t="s">
        <v>209</v>
      </c>
      <c r="J1" s="154"/>
    </row>
    <row r="2" s="8" customFormat="1" ht="23.25" customHeight="1">
      <c r="A2" s="33" t="s">
        <v>975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420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4.25">
      <c r="A5" s="103" t="s">
        <v>117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4.25">
      <c r="A6" s="103" t="s">
        <v>976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4.25">
      <c r="A7" s="104" t="s">
        <v>913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4.25">
      <c r="A8" s="103" t="s">
        <v>888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4.25">
      <c r="A9" s="103" t="s">
        <v>574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4.25">
      <c r="A10" s="103" t="s">
        <v>226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4.25">
      <c r="B74" s="155">
        <f>'107'!I9</f>
        <v>3.9928833915211044</v>
      </c>
      <c r="C74">
        <v>107</v>
      </c>
    </row>
    <row r="194" spans="2:3" ht="14.25">
      <c r="B194" s="155">
        <f>'50'!H14+'107'!I8</f>
        <v>-0.013923862895580896</v>
      </c>
      <c r="C194" t="s">
        <v>966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207</v>
      </c>
      <c r="B1" s="10">
        <v>42620</v>
      </c>
      <c r="C1" s="10"/>
      <c r="D1" s="10"/>
      <c r="E1" s="10"/>
      <c r="F1" s="11" t="s">
        <v>208</v>
      </c>
      <c r="G1" s="106">
        <v>74.23</v>
      </c>
      <c r="H1" s="8" t="s">
        <v>209</v>
      </c>
      <c r="J1" s="154"/>
    </row>
    <row r="2" s="8" customFormat="1" ht="23.25" customHeight="1">
      <c r="A2" s="33" t="s">
        <v>978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889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4.25">
      <c r="A5" s="103" t="s">
        <v>979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4.25">
      <c r="A6" s="103" t="s">
        <v>980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4.25">
      <c r="A7" s="104" t="s">
        <v>560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28.5">
      <c r="A8" s="103" t="s">
        <v>737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1043</v>
      </c>
    </row>
    <row r="9" spans="1:9" s="15" customFormat="1" ht="14.25">
      <c r="A9" s="103" t="s">
        <v>117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4.25">
      <c r="A10" s="103" t="s">
        <v>516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4.25">
      <c r="A11" s="103" t="s">
        <v>226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966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207</v>
      </c>
      <c r="B1" s="10">
        <v>42629</v>
      </c>
      <c r="C1" s="10"/>
      <c r="D1" s="10"/>
      <c r="E1" s="10"/>
      <c r="F1" s="11" t="s">
        <v>208</v>
      </c>
      <c r="G1" s="106">
        <f>74.33</f>
        <v>74.33</v>
      </c>
      <c r="H1" s="8" t="s">
        <v>209</v>
      </c>
      <c r="J1" s="154"/>
    </row>
    <row r="2" s="8" customFormat="1" ht="23.25" customHeight="1">
      <c r="A2" s="33" t="s">
        <v>981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96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4.25">
      <c r="A5" s="103" t="s">
        <v>982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4.25">
      <c r="A6" s="103" t="s">
        <v>983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4.25">
      <c r="A7" s="104" t="s">
        <v>781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4.25">
      <c r="A8" s="103" t="s">
        <v>226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4.2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4.25">
      <c r="B72" s="155">
        <f>'107'!I9</f>
        <v>3.9928833915211044</v>
      </c>
      <c r="C72">
        <v>107</v>
      </c>
    </row>
    <row r="192" spans="2:3" ht="14.25">
      <c r="B192" s="155">
        <f>'50'!H14+'107'!I8</f>
        <v>-0.013923862895580896</v>
      </c>
      <c r="C192" t="s">
        <v>966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207</v>
      </c>
      <c r="B1" s="10">
        <v>42635</v>
      </c>
      <c r="C1" s="10"/>
      <c r="D1" s="10"/>
      <c r="E1" s="10"/>
      <c r="F1" s="11" t="s">
        <v>208</v>
      </c>
      <c r="G1" s="106">
        <f>73.6</f>
        <v>73.6</v>
      </c>
      <c r="H1" s="8" t="s">
        <v>209</v>
      </c>
      <c r="J1" s="154"/>
    </row>
    <row r="2" s="8" customFormat="1" ht="23.25" customHeight="1">
      <c r="A2" s="33" t="s">
        <v>986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913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4.25">
      <c r="A5" s="103" t="s">
        <v>285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28.5">
      <c r="A6" s="103" t="s">
        <v>987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1002</v>
      </c>
    </row>
    <row r="7" spans="1:9" s="8" customFormat="1" ht="14.25">
      <c r="A7" s="104" t="s">
        <v>170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4.25">
      <c r="A8" s="103" t="s">
        <v>638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4.25">
      <c r="A9" s="103" t="s">
        <v>615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4.25">
      <c r="A10" s="103" t="s">
        <v>420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4.25">
      <c r="A11" s="103" t="s">
        <v>988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4.25">
      <c r="A12" s="103" t="s">
        <v>226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4.25">
      <c r="B76" s="155">
        <f>'107'!I9</f>
        <v>3.9928833915211044</v>
      </c>
      <c r="C76">
        <v>107</v>
      </c>
    </row>
    <row r="196" spans="2:3" ht="14.25">
      <c r="B196" s="155">
        <f>'50'!H14+'107'!I8</f>
        <v>-0.013923862895580896</v>
      </c>
      <c r="C196" t="s">
        <v>966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207</v>
      </c>
      <c r="B1" s="10">
        <v>42643</v>
      </c>
      <c r="C1" s="10"/>
      <c r="D1" s="10"/>
      <c r="E1" s="10"/>
      <c r="F1" s="11" t="s">
        <v>208</v>
      </c>
      <c r="G1" s="106">
        <v>71.98</v>
      </c>
      <c r="H1" s="8" t="s">
        <v>209</v>
      </c>
      <c r="J1" s="154"/>
    </row>
    <row r="2" s="8" customFormat="1" ht="23.25" customHeight="1">
      <c r="A2" s="33" t="s">
        <v>992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889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4.25">
      <c r="A5" s="103" t="s">
        <v>982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4.25">
      <c r="A6" s="103" t="s">
        <v>993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4.25">
      <c r="A7" s="104" t="s">
        <v>518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4.25">
      <c r="A8" s="103" t="s">
        <v>994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4.25">
      <c r="A9" s="103" t="s">
        <v>420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4.25">
      <c r="A10" s="103" t="s">
        <v>995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4.25">
      <c r="A11" s="103" t="s">
        <v>996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4.25">
      <c r="A12" s="104" t="s">
        <v>962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4.25">
      <c r="A13" s="103" t="s">
        <v>129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4.25">
      <c r="A14" s="103" t="s">
        <v>603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4.25">
      <c r="A15" s="103" t="s">
        <v>136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4.25">
      <c r="A16" s="103" t="s">
        <v>997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4.25">
      <c r="A17" s="103" t="s">
        <v>552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4.25">
      <c r="A18" s="103" t="s">
        <v>226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4.2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207</v>
      </c>
      <c r="B1" s="10">
        <v>42657</v>
      </c>
      <c r="C1" s="10"/>
      <c r="D1" s="10"/>
      <c r="E1" s="10"/>
      <c r="F1" s="11" t="s">
        <v>208</v>
      </c>
      <c r="G1" s="106">
        <v>71.42</v>
      </c>
      <c r="H1" s="8" t="s">
        <v>209</v>
      </c>
      <c r="J1" s="154"/>
    </row>
    <row r="2" s="8" customFormat="1" ht="14.25">
      <c r="A2" s="33" t="s">
        <v>1003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886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4.25">
      <c r="A5" s="103" t="s">
        <v>1004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4.25">
      <c r="A6" s="104" t="s">
        <v>192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4.2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4.25">
      <c r="A8" s="103" t="s">
        <v>1005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4.25">
      <c r="A9" s="103" t="s">
        <v>1006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4.25">
      <c r="A10" s="103" t="s">
        <v>129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4.25">
      <c r="A11" s="104" t="s">
        <v>1007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4.25">
      <c r="A12" s="103" t="s">
        <v>1008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4.25">
      <c r="A13" s="103" t="s">
        <v>762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4.25">
      <c r="A14" s="103" t="s">
        <v>585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4.25">
      <c r="A15" s="103" t="s">
        <v>226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207</v>
      </c>
      <c r="B1" s="10">
        <v>42664</v>
      </c>
      <c r="C1" s="10"/>
      <c r="D1" s="10"/>
      <c r="E1" s="10"/>
      <c r="F1" s="11" t="s">
        <v>208</v>
      </c>
      <c r="G1" s="106">
        <v>69.33</v>
      </c>
      <c r="H1" s="8" t="s">
        <v>209</v>
      </c>
      <c r="J1" s="154"/>
    </row>
    <row r="2" s="8" customFormat="1" ht="14.25">
      <c r="A2" s="33" t="s">
        <v>1014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1015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4.25">
      <c r="A5" s="103" t="s">
        <v>1016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4.25">
      <c r="A6" s="104" t="s">
        <v>638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4.25">
      <c r="A7" s="103" t="s">
        <v>523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4.25">
      <c r="A8" s="103" t="s">
        <v>707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4.25">
      <c r="A9" s="103" t="s">
        <v>1017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4.25">
      <c r="A10" s="103" t="s">
        <v>418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4.25">
      <c r="A11" s="104" t="s">
        <v>962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4.25">
      <c r="A12" s="103" t="s">
        <v>876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4.25">
      <c r="A13" s="103" t="s">
        <v>1018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4.25">
      <c r="A14" s="103" t="s">
        <v>420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4.25">
      <c r="A15" s="103" t="s">
        <v>846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4.25">
      <c r="A16" s="103" t="s">
        <v>1019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4.25">
      <c r="A17" s="103" t="s">
        <v>256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4.25">
      <c r="A18" s="103" t="s">
        <v>226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207</v>
      </c>
      <c r="B1" s="10">
        <v>42671</v>
      </c>
      <c r="C1" s="10"/>
      <c r="D1" s="10"/>
      <c r="E1" s="10"/>
      <c r="F1" s="11" t="s">
        <v>208</v>
      </c>
      <c r="G1" s="106">
        <v>71.23</v>
      </c>
      <c r="H1" s="8" t="s">
        <v>209</v>
      </c>
      <c r="J1" s="154"/>
    </row>
    <row r="2" s="8" customFormat="1" ht="14.25">
      <c r="A2" s="33" t="s">
        <v>1025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450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4.25">
      <c r="A5" s="103" t="s">
        <v>913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4.25">
      <c r="A6" s="104" t="s">
        <v>889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4.25">
      <c r="A7" s="103" t="s">
        <v>1026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4.25">
      <c r="A8" s="103" t="s">
        <v>512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4.25">
      <c r="A9" s="103" t="s">
        <v>888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4.25">
      <c r="A10" s="103" t="s">
        <v>639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4.25">
      <c r="A11" s="104" t="s">
        <v>97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4.25">
      <c r="A12" s="103" t="s">
        <v>1027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4.25">
      <c r="A13" s="103" t="s">
        <v>157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4.25">
      <c r="A14" s="103" t="s">
        <v>386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4.25">
      <c r="A15" s="103" t="s">
        <v>1028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4.25">
      <c r="A16" s="103" t="s">
        <v>837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4.25">
      <c r="A17" s="103" t="s">
        <v>226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4.2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4">
      <selection activeCell="H19" sqref="H19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207</v>
      </c>
      <c r="B1" s="10">
        <v>42681</v>
      </c>
      <c r="C1" s="10"/>
      <c r="D1" s="10"/>
      <c r="E1" s="10"/>
      <c r="F1" s="11" t="s">
        <v>208</v>
      </c>
      <c r="G1" s="106">
        <v>72.483</v>
      </c>
      <c r="H1" s="8" t="s">
        <v>209</v>
      </c>
      <c r="J1" s="154"/>
    </row>
    <row r="2" s="8" customFormat="1" ht="14.25">
      <c r="A2" s="33" t="s">
        <v>1036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386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4.25">
      <c r="A5" s="103" t="s">
        <v>1028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4.25">
      <c r="A6" s="104" t="s">
        <v>1044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4.25">
      <c r="A7" s="103" t="s">
        <v>1045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4.25">
      <c r="A8" s="103" t="s">
        <v>1037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4.25">
      <c r="A9" s="103" t="s">
        <v>356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4.25">
      <c r="A10" s="103" t="s">
        <v>661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4.25">
      <c r="A11" s="104" t="s">
        <v>638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4.25">
      <c r="A12" s="103" t="s">
        <v>157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4.25">
      <c r="A13" s="103" t="s">
        <v>581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4.25">
      <c r="A14" s="103" t="s">
        <v>1046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v>1250</v>
      </c>
      <c r="I14" s="146">
        <f t="shared" si="3"/>
        <v>-8.942660001867807</v>
      </c>
    </row>
    <row r="15" spans="1:9" s="15" customFormat="1" ht="14.25">
      <c r="A15" s="103" t="s">
        <v>129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4.25">
      <c r="A16" s="103" t="s">
        <v>737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4.25">
      <c r="A17" s="103" t="s">
        <v>104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4.25">
      <c r="A18" s="103" t="s">
        <v>1047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4.2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567</v>
      </c>
    </row>
    <row r="25" spans="1:2" ht="30.75">
      <c r="A25" s="117" t="s">
        <v>1037</v>
      </c>
      <c r="B25" s="141" t="s">
        <v>1038</v>
      </c>
    </row>
    <row r="26" spans="1:2" ht="30.75">
      <c r="A26" s="117" t="s">
        <v>356</v>
      </c>
      <c r="B26" s="141" t="s">
        <v>1039</v>
      </c>
    </row>
    <row r="27" spans="1:2" ht="30.75">
      <c r="A27" s="117" t="s">
        <v>1040</v>
      </c>
      <c r="B27" s="141" t="s">
        <v>459</v>
      </c>
    </row>
    <row r="28" spans="1:2" ht="30.75">
      <c r="A28" s="117" t="s">
        <v>1041</v>
      </c>
      <c r="B28" s="141" t="s">
        <v>1042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207</v>
      </c>
      <c r="B1" s="10">
        <v>41334</v>
      </c>
      <c r="C1" s="10"/>
      <c r="D1" s="11" t="s">
        <v>208</v>
      </c>
      <c r="E1" s="12">
        <f>40.83</f>
        <v>40.83</v>
      </c>
      <c r="G1" s="8" t="s">
        <v>209</v>
      </c>
    </row>
    <row r="2" s="8" customFormat="1" ht="23.25" customHeight="1">
      <c r="A2" s="33"/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4.2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4.2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205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113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4.25">
      <c r="A10" s="4" t="s">
        <v>242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4.2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176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243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4.2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4.25">
      <c r="A16" s="46" t="s">
        <v>154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4.25">
      <c r="A17" s="46" t="s">
        <v>168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4.25">
      <c r="A18" s="5" t="s">
        <v>244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4.2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A1" sqref="A1:IV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207</v>
      </c>
      <c r="B1" s="10">
        <v>42688</v>
      </c>
      <c r="C1" s="10"/>
      <c r="D1" s="10"/>
      <c r="E1" s="10"/>
      <c r="F1" s="11" t="s">
        <v>208</v>
      </c>
      <c r="G1" s="106">
        <v>71.572</v>
      </c>
      <c r="H1" s="8" t="s">
        <v>209</v>
      </c>
      <c r="J1" s="154"/>
    </row>
    <row r="2" s="8" customFormat="1" ht="14.25">
      <c r="A2" s="33" t="s">
        <v>1054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1055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4.25">
      <c r="A5" s="103" t="s">
        <v>982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4.25">
      <c r="A6" s="104" t="s">
        <v>129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4.25">
      <c r="A7" s="103" t="s">
        <v>128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4.25">
      <c r="A8" s="103" t="s">
        <v>1056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4.25">
      <c r="A9" s="103" t="s">
        <v>135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4.25">
      <c r="A10" s="103" t="s">
        <v>356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4.25">
      <c r="A11" s="104" t="s">
        <v>898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4.25">
      <c r="A12" s="103" t="s">
        <v>888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4.25">
      <c r="A13" s="103" t="s">
        <v>794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4.25">
      <c r="A14" s="103" t="s">
        <v>226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6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207</v>
      </c>
      <c r="B1" s="10">
        <v>42704</v>
      </c>
      <c r="C1" s="10"/>
      <c r="D1" s="10"/>
      <c r="E1" s="10"/>
      <c r="F1" s="11" t="s">
        <v>208</v>
      </c>
      <c r="G1" s="106">
        <v>69.64</v>
      </c>
      <c r="H1" s="8" t="s">
        <v>209</v>
      </c>
      <c r="J1" s="154"/>
    </row>
    <row r="2" s="8" customFormat="1" ht="14.25">
      <c r="A2" s="33" t="s">
        <v>1062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962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4.25">
      <c r="A5" s="103" t="s">
        <v>1064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4.25">
      <c r="A6" s="104" t="s">
        <v>1065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4.25">
      <c r="A7" s="103" t="s">
        <v>1066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4.25">
      <c r="A8" s="103" t="s">
        <v>638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4.25">
      <c r="A9" s="103" t="s">
        <v>117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4.25">
      <c r="A10" s="103" t="s">
        <v>1067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4.25">
      <c r="A11" s="104" t="s">
        <v>1068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4.25">
      <c r="A12" s="103" t="s">
        <v>1037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4.25">
      <c r="A13" s="103" t="s">
        <v>560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4.25">
      <c r="A14" s="103" t="s">
        <v>1069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28.5">
      <c r="A15" s="103" t="s">
        <v>835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1076</v>
      </c>
    </row>
    <row r="16" spans="1:9" s="8" customFormat="1" ht="14.25">
      <c r="A16" s="104" t="s">
        <v>755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4.25">
      <c r="A17" s="103" t="s">
        <v>585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4.25">
      <c r="A18" s="103" t="s">
        <v>1070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4.25">
      <c r="A19" s="103" t="s">
        <v>1071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4.25">
      <c r="A20" s="103" t="s">
        <v>256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4.25">
      <c r="A21" s="103" t="s">
        <v>1007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4.25">
      <c r="A22" s="103" t="s">
        <v>226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921</v>
      </c>
    </row>
    <row r="26" ht="28.5">
      <c r="A26" s="107" t="s">
        <v>1063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207</v>
      </c>
      <c r="B1" s="10">
        <v>42704</v>
      </c>
      <c r="C1" s="10"/>
      <c r="D1" s="10"/>
      <c r="E1" s="10"/>
      <c r="F1" s="11" t="s">
        <v>208</v>
      </c>
      <c r="G1" s="106">
        <v>69.64</v>
      </c>
      <c r="H1" s="8" t="s">
        <v>209</v>
      </c>
      <c r="J1" s="154"/>
    </row>
    <row r="2" s="8" customFormat="1" ht="14.25">
      <c r="A2" s="33" t="s">
        <v>1062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128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4.25">
      <c r="A5" s="103" t="s">
        <v>754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4.25">
      <c r="A6" s="103" t="s">
        <v>1072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4.25">
      <c r="A7" s="104" t="s">
        <v>750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v>2647</v>
      </c>
      <c r="I7" s="146">
        <f t="shared" si="4"/>
        <v>-44.56639262135968</v>
      </c>
    </row>
    <row r="8" spans="1:9" s="15" customFormat="1" ht="14.25">
      <c r="A8" s="103" t="s">
        <v>979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v>2269</v>
      </c>
      <c r="I8" s="146">
        <f t="shared" si="4"/>
        <v>27.056388020911527</v>
      </c>
    </row>
    <row r="9" spans="1:9" s="15" customFormat="1" ht="14.25">
      <c r="A9" s="103" t="s">
        <v>794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v>1329</v>
      </c>
      <c r="I9" s="146">
        <f t="shared" si="4"/>
        <v>54.05698849887972</v>
      </c>
    </row>
    <row r="10" spans="1:10" s="8" customFormat="1" ht="14.25">
      <c r="A10" s="103" t="s">
        <v>226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921</v>
      </c>
    </row>
    <row r="17" ht="28.5">
      <c r="A17" s="107" t="s">
        <v>1063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B4" sqref="B4:B11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207</v>
      </c>
      <c r="B1" s="10">
        <v>42711</v>
      </c>
      <c r="C1" s="10"/>
      <c r="D1" s="10"/>
      <c r="E1" s="10"/>
      <c r="F1" s="11" t="s">
        <v>208</v>
      </c>
      <c r="G1" s="106">
        <f>68.6902*1.025</f>
        <v>70.407455</v>
      </c>
      <c r="H1" s="8" t="s">
        <v>209</v>
      </c>
      <c r="J1" s="154"/>
    </row>
    <row r="2" s="8" customFormat="1" ht="14.25">
      <c r="A2" s="33" t="s">
        <v>1090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420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2.647323943661972</v>
      </c>
      <c r="F4" s="84">
        <f aca="true" t="shared" si="2" ref="F4:F9">B4+E4+C4</f>
        <v>59.49532394366197</v>
      </c>
      <c r="G4" s="145">
        <f aca="true" t="shared" si="3" ref="G4:G9">F4*$G$1</f>
        <v>4188.914343273803</v>
      </c>
      <c r="H4" s="119">
        <v>4146</v>
      </c>
      <c r="I4" s="146">
        <f aca="true" t="shared" si="4" ref="I4:I9">H4-G4</f>
        <v>-42.91434327380284</v>
      </c>
    </row>
    <row r="5" spans="1:9" s="15" customFormat="1" ht="14.25">
      <c r="A5" s="103" t="s">
        <v>1040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0.661830985915493</v>
      </c>
      <c r="F5" s="84">
        <f>B5+E5+C5</f>
        <v>14.873830985915493</v>
      </c>
      <c r="G5" s="145">
        <f t="shared" si="3"/>
        <v>1047.2285858184507</v>
      </c>
      <c r="H5" s="150">
        <v>1047.23</v>
      </c>
      <c r="I5" s="146">
        <f>H5-G5</f>
        <v>0.0014141815493076137</v>
      </c>
    </row>
    <row r="6" spans="1:9" s="15" customFormat="1" ht="14.25">
      <c r="A6" s="103" t="s">
        <v>1091</v>
      </c>
      <c r="B6" s="22">
        <v>5.42</v>
      </c>
      <c r="C6" s="22">
        <f t="shared" si="0"/>
        <v>0.542</v>
      </c>
      <c r="D6" s="22">
        <v>230</v>
      </c>
      <c r="E6" s="84">
        <f t="shared" si="1"/>
        <v>1.3838284250960309</v>
      </c>
      <c r="F6" s="84">
        <f t="shared" si="2"/>
        <v>7.34582842509603</v>
      </c>
      <c r="G6" s="145">
        <f t="shared" si="3"/>
        <v>517.2010842776697</v>
      </c>
      <c r="H6" s="132">
        <v>517</v>
      </c>
      <c r="I6" s="146">
        <f t="shared" si="4"/>
        <v>-0.20108427766967907</v>
      </c>
    </row>
    <row r="7" spans="1:9" s="8" customFormat="1" ht="14.25">
      <c r="A7" s="104" t="s">
        <v>8</v>
      </c>
      <c r="B7" s="22">
        <v>14.08</v>
      </c>
      <c r="C7" s="22">
        <f t="shared" si="0"/>
        <v>1.4080000000000001</v>
      </c>
      <c r="D7" s="22">
        <v>440</v>
      </c>
      <c r="E7" s="84">
        <f t="shared" si="1"/>
        <v>2.647323943661972</v>
      </c>
      <c r="F7" s="84">
        <f t="shared" si="2"/>
        <v>18.135323943661973</v>
      </c>
      <c r="G7" s="145">
        <f t="shared" si="3"/>
        <v>1276.862004473803</v>
      </c>
      <c r="H7" s="119">
        <v>1236</v>
      </c>
      <c r="I7" s="146">
        <f t="shared" si="4"/>
        <v>-40.862004473802926</v>
      </c>
    </row>
    <row r="8" spans="1:9" s="15" customFormat="1" ht="14.25">
      <c r="A8" s="103" t="s">
        <v>1068</v>
      </c>
      <c r="B8" s="22">
        <v>9.58</v>
      </c>
      <c r="C8" s="22">
        <f t="shared" si="0"/>
        <v>0.9580000000000001</v>
      </c>
      <c r="D8" s="22">
        <v>170</v>
      </c>
      <c r="E8" s="84">
        <f t="shared" si="1"/>
        <v>1.0228297055057618</v>
      </c>
      <c r="F8" s="84">
        <f t="shared" si="2"/>
        <v>11.560829705505762</v>
      </c>
      <c r="G8" s="145">
        <f t="shared" si="3"/>
        <v>813.9685972530602</v>
      </c>
      <c r="H8" s="119">
        <v>814</v>
      </c>
      <c r="I8" s="146">
        <f t="shared" si="4"/>
        <v>0.03140274693976153</v>
      </c>
    </row>
    <row r="9" spans="1:9" s="15" customFormat="1" ht="14.25">
      <c r="A9" s="103" t="s">
        <v>888</v>
      </c>
      <c r="B9" s="22">
        <v>13.75</v>
      </c>
      <c r="C9" s="22">
        <f t="shared" si="0"/>
        <v>1.375</v>
      </c>
      <c r="D9" s="22">
        <v>350</v>
      </c>
      <c r="E9" s="84">
        <f t="shared" si="1"/>
        <v>2.105825864276569</v>
      </c>
      <c r="F9" s="84">
        <f t="shared" si="2"/>
        <v>17.230825864276568</v>
      </c>
      <c r="G9" s="145">
        <f t="shared" si="3"/>
        <v>1213.1785966518885</v>
      </c>
      <c r="H9" s="160">
        <v>1213</v>
      </c>
      <c r="I9" s="146">
        <f t="shared" si="4"/>
        <v>-0.1785966518884834</v>
      </c>
    </row>
    <row r="10" spans="1:9" s="15" customFormat="1" ht="14.25">
      <c r="A10" s="103" t="s">
        <v>706</v>
      </c>
      <c r="B10" s="22">
        <v>8.06</v>
      </c>
      <c r="C10" s="22">
        <f>B10*0.1</f>
        <v>0.806</v>
      </c>
      <c r="D10" s="22">
        <v>100</v>
      </c>
      <c r="E10" s="84">
        <f>D10/$D$13*$E$13</f>
        <v>0.6016645326504482</v>
      </c>
      <c r="F10" s="84">
        <f>B10+E10+C10</f>
        <v>9.46766453265045</v>
      </c>
      <c r="G10" s="145">
        <f>F10*$G$1</f>
        <v>666.5941645376826</v>
      </c>
      <c r="H10" s="119">
        <v>667</v>
      </c>
      <c r="I10" s="146">
        <f>H10-G10</f>
        <v>0.40583546231744094</v>
      </c>
    </row>
    <row r="11" spans="1:9" s="15" customFormat="1" ht="14.25">
      <c r="A11" s="103" t="s">
        <v>516</v>
      </c>
      <c r="B11" s="22">
        <v>30.17</v>
      </c>
      <c r="C11" s="22">
        <f>B11*0.1</f>
        <v>3.0170000000000003</v>
      </c>
      <c r="D11" s="22">
        <v>370</v>
      </c>
      <c r="E11" s="84">
        <f>D11/$D$13*$E$13</f>
        <v>2.2261587708066584</v>
      </c>
      <c r="F11" s="84">
        <f>B11+E11+C11</f>
        <v>35.41315877080666</v>
      </c>
      <c r="G11" s="145">
        <f>F11*$G$1</f>
        <v>2493.3503825634252</v>
      </c>
      <c r="H11" s="132">
        <v>2493</v>
      </c>
      <c r="I11" s="146">
        <f>H11-G11</f>
        <v>-0.350382563425228</v>
      </c>
    </row>
    <row r="12" spans="1:10" s="8" customFormat="1" ht="14.25">
      <c r="A12" s="103" t="s">
        <v>226</v>
      </c>
      <c r="B12" s="85"/>
      <c r="C12" s="85"/>
      <c r="D12" s="22">
        <v>5600</v>
      </c>
      <c r="E12" s="84">
        <f t="shared" si="1"/>
        <v>33.6932138284251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7810</v>
      </c>
      <c r="E13" s="1">
        <v>46.99</v>
      </c>
      <c r="F13" s="113"/>
      <c r="G13" s="28"/>
      <c r="H13" s="28"/>
      <c r="I13" s="28"/>
    </row>
    <row r="18" ht="28.5">
      <c r="A18" s="107" t="s">
        <v>921</v>
      </c>
    </row>
    <row r="19" ht="28.5">
      <c r="A19" s="107" t="s">
        <v>1063</v>
      </c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207</v>
      </c>
      <c r="B1" s="10">
        <v>42718</v>
      </c>
      <c r="C1" s="10"/>
      <c r="D1" s="10"/>
      <c r="E1" s="10"/>
      <c r="F1" s="11" t="s">
        <v>208</v>
      </c>
      <c r="G1" s="106">
        <f>64.7543*1.025</f>
        <v>66.37315749999999</v>
      </c>
      <c r="H1" s="8" t="s">
        <v>209</v>
      </c>
      <c r="J1" s="154"/>
    </row>
    <row r="2" s="8" customFormat="1" ht="14.25">
      <c r="A2" s="33" t="s">
        <v>1097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420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2.936875</v>
      </c>
      <c r="F4" s="84">
        <f aca="true" t="shared" si="2" ref="F4:F9">B4+E4+C4</f>
        <v>75.811875</v>
      </c>
      <c r="G4" s="145">
        <f aca="true" t="shared" si="3" ref="G4:G9">F4*$G$1</f>
        <v>5031.873519745312</v>
      </c>
      <c r="H4" s="119"/>
      <c r="I4" s="146">
        <f aca="true" t="shared" si="4" ref="I4:I9">H4-G4</f>
        <v>-5031.873519745312</v>
      </c>
    </row>
    <row r="5" spans="1:9" s="15" customFormat="1" ht="14.25">
      <c r="A5" s="103" t="s">
        <v>104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4.912590909090909</v>
      </c>
      <c r="F5" s="84">
        <f>B5+E5+C5</f>
        <v>20.477590909090907</v>
      </c>
      <c r="G5" s="145">
        <f t="shared" si="3"/>
        <v>1359.1623666296587</v>
      </c>
      <c r="H5" s="150"/>
      <c r="I5" s="146">
        <f>H5-G5</f>
        <v>-1359.1623666296587</v>
      </c>
    </row>
    <row r="6" spans="1:9" s="15" customFormat="1" ht="14.25">
      <c r="A6" s="103" t="s">
        <v>1099</v>
      </c>
      <c r="B6" s="22">
        <v>17.86</v>
      </c>
      <c r="C6" s="22">
        <f t="shared" si="0"/>
        <v>1.786</v>
      </c>
      <c r="D6" s="22">
        <v>40</v>
      </c>
      <c r="E6" s="84">
        <f t="shared" si="1"/>
        <v>0.21359090909090908</v>
      </c>
      <c r="F6" s="84">
        <f t="shared" si="2"/>
        <v>19.859590909090908</v>
      </c>
      <c r="G6" s="145">
        <f t="shared" si="3"/>
        <v>1318.1437552946588</v>
      </c>
      <c r="H6" s="132"/>
      <c r="I6" s="146">
        <f t="shared" si="4"/>
        <v>-1318.1437552946588</v>
      </c>
    </row>
    <row r="7" spans="1:9" s="8" customFormat="1" ht="14.25">
      <c r="A7" s="104" t="s">
        <v>205</v>
      </c>
      <c r="B7" s="22">
        <v>11.58</v>
      </c>
      <c r="C7" s="22">
        <f t="shared" si="0"/>
        <v>1.1580000000000001</v>
      </c>
      <c r="D7" s="22">
        <v>240</v>
      </c>
      <c r="E7" s="84">
        <f t="shared" si="1"/>
        <v>1.2815454545454545</v>
      </c>
      <c r="F7" s="84">
        <f t="shared" si="2"/>
        <v>14.019545454545455</v>
      </c>
      <c r="G7" s="145">
        <f t="shared" si="3"/>
        <v>930.5214985329544</v>
      </c>
      <c r="H7" s="119"/>
      <c r="I7" s="146">
        <f t="shared" si="4"/>
        <v>-930.5214985329544</v>
      </c>
    </row>
    <row r="8" spans="1:9" s="15" customFormat="1" ht="14.25">
      <c r="A8" s="103" t="s">
        <v>1100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1.2281477272727273</v>
      </c>
      <c r="F8" s="84">
        <f t="shared" si="2"/>
        <v>4.847147727272727</v>
      </c>
      <c r="G8" s="145">
        <f t="shared" si="3"/>
        <v>321.72049952803974</v>
      </c>
      <c r="H8" s="119">
        <f>340</f>
        <v>340</v>
      </c>
      <c r="I8" s="146">
        <f t="shared" si="4"/>
        <v>18.27950047196026</v>
      </c>
    </row>
    <row r="9" spans="1:9" s="15" customFormat="1" ht="14.25">
      <c r="A9" s="103" t="s">
        <v>1101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6.140738636363636</v>
      </c>
      <c r="F9" s="84">
        <f t="shared" si="2"/>
        <v>26.710738636363637</v>
      </c>
      <c r="G9" s="145">
        <f t="shared" si="3"/>
        <v>1772.8760624526985</v>
      </c>
      <c r="H9" s="160"/>
      <c r="I9" s="146">
        <f t="shared" si="4"/>
        <v>-1772.8760624526985</v>
      </c>
    </row>
    <row r="10" spans="1:9" s="15" customFormat="1" ht="14.25">
      <c r="A10" s="103" t="s">
        <v>7</v>
      </c>
      <c r="B10" s="22">
        <v>5.95</v>
      </c>
      <c r="C10" s="22">
        <f>B10*0.1</f>
        <v>0.5950000000000001</v>
      </c>
      <c r="D10" s="22">
        <v>50</v>
      </c>
      <c r="E10" s="84">
        <f>D10/$D$15*$E$15</f>
        <v>0.2669886363636364</v>
      </c>
      <c r="F10" s="84">
        <f>B10+E10+C10</f>
        <v>6.811988636363636</v>
      </c>
      <c r="G10" s="145">
        <f>F10*$G$1</f>
        <v>452.1331946495738</v>
      </c>
      <c r="H10" s="119"/>
      <c r="I10" s="146">
        <f>H10-G10</f>
        <v>-452.1331946495738</v>
      </c>
    </row>
    <row r="11" spans="1:9" s="15" customFormat="1" ht="14.25">
      <c r="A11" s="103" t="s">
        <v>1102</v>
      </c>
      <c r="B11" s="22">
        <v>54.7</v>
      </c>
      <c r="C11" s="22">
        <f>B11*0.1</f>
        <v>5.470000000000001</v>
      </c>
      <c r="D11" s="22">
        <v>990</v>
      </c>
      <c r="E11" s="84">
        <f>D11/$D$15*$E$15</f>
        <v>5.2863750000000005</v>
      </c>
      <c r="F11" s="84">
        <f>B11+E11+C11</f>
        <v>65.45637500000001</v>
      </c>
      <c r="G11" s="145">
        <f>F11*$G$1</f>
        <v>4344.546287254062</v>
      </c>
      <c r="H11" s="132">
        <f>2000</f>
        <v>2000</v>
      </c>
      <c r="I11" s="146">
        <f>H11-G11</f>
        <v>-2344.546287254062</v>
      </c>
    </row>
    <row r="12" spans="1:9" s="15" customFormat="1" ht="14.25">
      <c r="A12" s="103" t="s">
        <v>1103</v>
      </c>
      <c r="B12" s="22">
        <v>11.96</v>
      </c>
      <c r="C12" s="22">
        <f>B12*0.1</f>
        <v>1.1960000000000002</v>
      </c>
      <c r="D12" s="22">
        <v>260</v>
      </c>
      <c r="E12" s="84">
        <f>D12/$D$15*$E$15</f>
        <v>1.3883409090909091</v>
      </c>
      <c r="F12" s="84">
        <f>B12+E12+C12</f>
        <v>14.54434090909091</v>
      </c>
      <c r="G12" s="145">
        <f>F12*$G$1</f>
        <v>965.353829892784</v>
      </c>
      <c r="H12" s="119"/>
      <c r="I12" s="146">
        <f>H12-G12</f>
        <v>-965.353829892784</v>
      </c>
    </row>
    <row r="13" spans="1:9" s="15" customFormat="1" ht="14.25">
      <c r="A13" s="103" t="s">
        <v>994</v>
      </c>
      <c r="B13" s="22">
        <v>9</v>
      </c>
      <c r="C13" s="22">
        <f>B13*0.1</f>
        <v>0.9</v>
      </c>
      <c r="D13" s="22">
        <v>240</v>
      </c>
      <c r="E13" s="84">
        <f>D13/$D$15*$E$15</f>
        <v>1.2815454545454545</v>
      </c>
      <c r="F13" s="84">
        <f>B13+E13+C13</f>
        <v>11.181545454545455</v>
      </c>
      <c r="G13" s="145">
        <f>F13*$G$1</f>
        <v>742.1544775479545</v>
      </c>
      <c r="H13" s="132"/>
      <c r="I13" s="146">
        <f>H13-G13</f>
        <v>-742.1544775479545</v>
      </c>
    </row>
    <row r="14" spans="1:10" s="8" customFormat="1" ht="14.25">
      <c r="A14" s="103" t="s">
        <v>226</v>
      </c>
      <c r="B14" s="85"/>
      <c r="C14" s="85"/>
      <c r="D14" s="22">
        <v>4130</v>
      </c>
      <c r="E14" s="84">
        <f t="shared" si="1"/>
        <v>22.053261363636363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8800</v>
      </c>
      <c r="E15" s="1">
        <v>46.99</v>
      </c>
      <c r="F15" s="113"/>
      <c r="G15" s="28"/>
      <c r="H15" s="28"/>
      <c r="I15" s="28"/>
    </row>
    <row r="20" ht="28.5">
      <c r="A20" s="107" t="s">
        <v>921</v>
      </c>
    </row>
    <row r="21" ht="28.5">
      <c r="A21" s="107" t="s">
        <v>1098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207</v>
      </c>
      <c r="B1" s="10">
        <v>41349</v>
      </c>
      <c r="C1" s="10"/>
      <c r="D1" s="11" t="s">
        <v>208</v>
      </c>
      <c r="E1" s="12">
        <f>40.96</f>
        <v>40.96</v>
      </c>
      <c r="G1" s="8" t="s">
        <v>209</v>
      </c>
    </row>
    <row r="2" s="8" customFormat="1" ht="23.25" customHeight="1">
      <c r="A2" s="33" t="s">
        <v>245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4.2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4.25">
      <c r="A6" s="4" t="s">
        <v>178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145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140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4.25">
      <c r="A10" s="4" t="s">
        <v>238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4.25">
      <c r="A11" s="4" t="s">
        <v>203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4.25">
      <c r="A12" s="4" t="s">
        <v>177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4.2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4.25">
      <c r="A14" s="4" t="s">
        <v>123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4.25">
      <c r="A15" s="3" t="s">
        <v>77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4.25">
      <c r="A16" s="5" t="s">
        <v>189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4.25">
      <c r="A17" s="5" t="s">
        <v>226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4.2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207</v>
      </c>
      <c r="B1" s="10">
        <v>41362</v>
      </c>
      <c r="C1" s="10"/>
      <c r="D1" s="11" t="s">
        <v>208</v>
      </c>
      <c r="E1" s="12">
        <f>40.59</f>
        <v>40.59</v>
      </c>
      <c r="G1" s="8" t="s">
        <v>209</v>
      </c>
    </row>
    <row r="2" s="8" customFormat="1" ht="23.25" customHeight="1">
      <c r="A2" s="33" t="s">
        <v>246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4.25">
      <c r="A5" s="4" t="s">
        <v>123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4.25">
      <c r="A6" s="4" t="s">
        <v>196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4.25">
      <c r="A7" s="4" t="s">
        <v>145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4.2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4.2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4.25">
      <c r="A10" s="4" t="s">
        <v>85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4.25">
      <c r="A11" s="4" t="s">
        <v>177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4.25">
      <c r="A12" s="4" t="s">
        <v>154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4.2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247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114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118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181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133</v>
      </c>
      <c r="B18" s="48" t="s">
        <v>248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4.2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4.25">
      <c r="A20" s="5" t="s">
        <v>152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249</v>
      </c>
    </row>
    <row r="21" spans="1:9" s="8" customFormat="1" ht="14.25">
      <c r="A21" s="8" t="s">
        <v>226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207</v>
      </c>
      <c r="B1" s="10">
        <v>41375</v>
      </c>
      <c r="C1" s="10"/>
      <c r="D1" s="11" t="s">
        <v>208</v>
      </c>
      <c r="E1" s="12">
        <v>41.22</v>
      </c>
      <c r="G1" s="8" t="s">
        <v>209</v>
      </c>
    </row>
    <row r="2" s="8" customFormat="1" ht="23.25" customHeight="1">
      <c r="A2" s="33" t="s">
        <v>250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4.2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4.25">
      <c r="A6" s="4" t="s">
        <v>83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4.25">
      <c r="A7" s="4" t="s">
        <v>247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4.25">
      <c r="A8" s="4" t="s">
        <v>204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4.25">
      <c r="A9" s="4" t="s">
        <v>181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4.2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4.2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251</v>
      </c>
    </row>
    <row r="12" spans="1:9" s="8" customFormat="1" ht="14.25">
      <c r="A12" s="4" t="s">
        <v>252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4.25">
      <c r="A13" s="4" t="s">
        <v>253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4.25">
      <c r="A14" s="8" t="s">
        <v>226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4.2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207</v>
      </c>
      <c r="B1" s="10">
        <v>41400</v>
      </c>
      <c r="C1" s="10"/>
      <c r="D1" s="11" t="s">
        <v>208</v>
      </c>
      <c r="E1" s="12">
        <v>41.54</v>
      </c>
      <c r="G1" s="8" t="s">
        <v>209</v>
      </c>
    </row>
    <row r="2" s="8" customFormat="1" ht="23.25" customHeight="1">
      <c r="A2" s="33" t="s">
        <v>254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88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4.2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4.25">
      <c r="A6" s="4" t="s">
        <v>85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4.2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4.25">
      <c r="A8" s="4" t="s">
        <v>255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4.25">
      <c r="A9" s="4" t="s">
        <v>111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4.2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4.25">
      <c r="A11" s="4" t="s">
        <v>256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4.25">
      <c r="A12" s="4" t="s">
        <v>238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4.2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4.25">
      <c r="A14" s="8" t="s">
        <v>226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4.2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0.75">
      <c r="A17" s="50" t="s">
        <v>257</v>
      </c>
    </row>
    <row r="18" ht="30.75">
      <c r="A18" s="50" t="s">
        <v>258</v>
      </c>
    </row>
    <row r="19" spans="1:11" ht="30.7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4.25">
      <c r="A20" s="54" t="s">
        <v>259</v>
      </c>
      <c r="B20" s="54"/>
      <c r="C20" s="55"/>
      <c r="D20" s="55">
        <v>1</v>
      </c>
      <c r="E20" s="55"/>
      <c r="F20" s="54">
        <v>5.9</v>
      </c>
      <c r="G20" s="56" t="s">
        <v>260</v>
      </c>
      <c r="H20" s="8"/>
      <c r="I20" s="8"/>
      <c r="J20" s="8"/>
      <c r="K20" s="8"/>
      <c r="O20" s="57"/>
      <c r="P20" s="58" t="s">
        <v>261</v>
      </c>
    </row>
    <row r="21" spans="1:11" ht="14.25">
      <c r="A21" s="55" t="s">
        <v>259</v>
      </c>
      <c r="B21" s="55"/>
      <c r="C21" s="55"/>
      <c r="D21" s="55">
        <v>1</v>
      </c>
      <c r="E21" s="55"/>
      <c r="F21" s="54">
        <v>17.9</v>
      </c>
      <c r="G21" s="59" t="s">
        <v>262</v>
      </c>
      <c r="H21" s="8"/>
      <c r="I21" s="8"/>
      <c r="J21" s="8"/>
      <c r="K21" s="8"/>
    </row>
    <row r="22" spans="1:11" ht="14.25">
      <c r="A22" s="60"/>
      <c r="B22" s="61"/>
      <c r="C22" s="55"/>
      <c r="D22" s="55">
        <v>1</v>
      </c>
      <c r="E22" s="55"/>
      <c r="F22" s="62"/>
      <c r="G22" s="63" t="s">
        <v>263</v>
      </c>
      <c r="H22" s="8"/>
      <c r="I22" s="8"/>
      <c r="J22" s="8"/>
      <c r="K22" s="8"/>
    </row>
    <row r="23" s="51" customFormat="1" ht="30.75">
      <c r="A23" s="51" t="s">
        <v>238</v>
      </c>
    </row>
    <row r="24" spans="1:7" ht="14.25">
      <c r="A24" s="55"/>
      <c r="B24" s="55"/>
      <c r="C24" s="55"/>
      <c r="D24" s="55"/>
      <c r="E24" s="55"/>
      <c r="F24" s="57"/>
      <c r="G24" s="58" t="s">
        <v>264</v>
      </c>
    </row>
    <row r="25" s="51" customFormat="1" ht="30.75">
      <c r="A25" s="51" t="s">
        <v>72</v>
      </c>
    </row>
    <row r="26" spans="1:7" ht="14.25">
      <c r="A26" s="55"/>
      <c r="B26" s="55"/>
      <c r="C26" s="55"/>
      <c r="D26" s="55"/>
      <c r="E26" s="55"/>
      <c r="F26" s="64"/>
      <c r="G26" s="58" t="s">
        <v>265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207</v>
      </c>
      <c r="B1" s="10">
        <v>41400</v>
      </c>
      <c r="C1" s="10"/>
      <c r="D1" s="11" t="s">
        <v>208</v>
      </c>
      <c r="E1" s="12">
        <v>41.54</v>
      </c>
      <c r="G1" s="8" t="s">
        <v>209</v>
      </c>
    </row>
    <row r="2" s="8" customFormat="1" ht="23.25" customHeight="1">
      <c r="A2" s="33" t="s">
        <v>254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4.2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4.25">
      <c r="A6" s="4" t="s">
        <v>97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4.25">
      <c r="A7" s="4" t="s">
        <v>116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4.25">
      <c r="A8" s="4" t="s">
        <v>136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4.25">
      <c r="A9" s="4" t="s">
        <v>159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4.25">
      <c r="A10" s="4" t="s">
        <v>131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266</v>
      </c>
    </row>
    <row r="11" spans="1:9" s="8" customFormat="1" ht="14.25">
      <c r="A11" s="4" t="s">
        <v>133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4.25">
      <c r="A12" s="4" t="s">
        <v>107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4.25">
      <c r="A13" s="4" t="s">
        <v>200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4.25">
      <c r="A14" s="4" t="s">
        <v>145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4.2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4.2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4.25">
      <c r="A17" s="29" t="s">
        <v>226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0.75">
      <c r="A21" s="50" t="s">
        <v>257</v>
      </c>
    </row>
    <row r="22" ht="30.75">
      <c r="A22" s="50" t="s">
        <v>258</v>
      </c>
    </row>
    <row r="23" s="51" customFormat="1" ht="30.75">
      <c r="A23" s="51" t="s">
        <v>136</v>
      </c>
    </row>
    <row r="24" spans="1:7" ht="14.25">
      <c r="A24" s="55"/>
      <c r="B24" s="55"/>
      <c r="C24" s="55"/>
      <c r="D24" s="55"/>
      <c r="E24" s="55"/>
      <c r="F24" s="64"/>
      <c r="G24" s="65" t="s">
        <v>267</v>
      </c>
    </row>
    <row r="25" s="51" customFormat="1" ht="30.75">
      <c r="A25" s="51" t="s">
        <v>159</v>
      </c>
    </row>
    <row r="26" spans="1:10" ht="14.25">
      <c r="A26" s="66"/>
      <c r="D26" s="54"/>
      <c r="E26" s="54"/>
      <c r="F26" s="62"/>
      <c r="G26" s="56" t="s">
        <v>268</v>
      </c>
      <c r="H26" s="8"/>
      <c r="I26" s="8"/>
      <c r="J26" s="8"/>
    </row>
    <row r="27" spans="1:10" ht="14.25">
      <c r="A27" s="66"/>
      <c r="D27" s="55"/>
      <c r="E27" s="55"/>
      <c r="F27" s="62"/>
      <c r="G27" s="59" t="s">
        <v>269</v>
      </c>
      <c r="H27" s="8"/>
      <c r="I27" s="8"/>
      <c r="J27" s="8"/>
    </row>
    <row r="28" s="51" customFormat="1" ht="30.75">
      <c r="A28" s="51" t="s">
        <v>200</v>
      </c>
    </row>
    <row r="29" spans="1:7" ht="14.25">
      <c r="A29" s="67" t="s">
        <v>270</v>
      </c>
      <c r="F29" s="57"/>
      <c r="G29" s="58" t="s">
        <v>271</v>
      </c>
    </row>
    <row r="30" spans="1:7" s="51" customFormat="1" ht="30.75">
      <c r="A30" s="51" t="s">
        <v>50</v>
      </c>
      <c r="G30" s="68"/>
    </row>
    <row r="31" spans="1:7" ht="14.25">
      <c r="A31" s="55"/>
      <c r="B31" s="55"/>
      <c r="C31" s="55"/>
      <c r="D31" s="55"/>
      <c r="E31" s="55"/>
      <c r="F31" s="64"/>
      <c r="G31" s="58" t="s">
        <v>272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207</v>
      </c>
      <c r="B1" s="10">
        <v>41410</v>
      </c>
      <c r="C1" s="10"/>
      <c r="D1" s="11" t="s">
        <v>208</v>
      </c>
      <c r="E1" s="12">
        <v>41.28</v>
      </c>
      <c r="G1" s="8" t="s">
        <v>209</v>
      </c>
    </row>
    <row r="2" s="8" customFormat="1" ht="23.25" customHeight="1">
      <c r="A2" s="33" t="s">
        <v>273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200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4.25">
      <c r="A5" s="4" t="s">
        <v>151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4.25">
      <c r="A6" s="4" t="s">
        <v>107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4.25">
      <c r="A7" s="4" t="s">
        <v>85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4.2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4.25">
      <c r="A9" s="4" t="s">
        <v>191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4.2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4.2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4.2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4.25">
      <c r="A13" s="4" t="s">
        <v>205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4.25">
      <c r="A14" s="4" t="s">
        <v>177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4.2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4.2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4.25">
      <c r="A17" s="29" t="s">
        <v>238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4.25">
      <c r="A18" s="7" t="s">
        <v>226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0.75">
      <c r="A21" s="50"/>
    </row>
    <row r="22" s="69" customFormat="1" ht="30.75">
      <c r="A22" s="50"/>
    </row>
    <row r="23" s="69" customFormat="1" ht="30.75"/>
    <row r="25" ht="30.75">
      <c r="A25" s="50" t="s">
        <v>257</v>
      </c>
    </row>
    <row r="26" ht="30.75">
      <c r="A26" s="50" t="s">
        <v>258</v>
      </c>
    </row>
    <row r="27" spans="1:10" ht="30.7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4.25">
      <c r="A28" s="55"/>
      <c r="B28" s="55"/>
      <c r="C28" s="55"/>
      <c r="D28" s="55"/>
      <c r="E28" s="64"/>
      <c r="F28" s="58" t="s">
        <v>274</v>
      </c>
    </row>
    <row r="29" spans="1:10" ht="30.7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4.25">
      <c r="A30" s="66"/>
      <c r="C30" s="55"/>
      <c r="D30" s="71"/>
      <c r="E30" s="62"/>
      <c r="F30" s="58" t="s">
        <v>275</v>
      </c>
      <c r="G30" s="8"/>
      <c r="H30" s="8"/>
      <c r="I30" s="8"/>
      <c r="J30" s="8"/>
    </row>
    <row r="31" s="51" customFormat="1" ht="30.75">
      <c r="A31" s="51" t="s">
        <v>238</v>
      </c>
    </row>
    <row r="32" spans="1:6" ht="14.25">
      <c r="A32" s="55"/>
      <c r="B32" s="55"/>
      <c r="C32" s="55"/>
      <c r="D32" s="55"/>
      <c r="E32" s="57"/>
      <c r="F32" s="58" t="s">
        <v>264</v>
      </c>
    </row>
    <row r="33" s="51" customFormat="1" ht="30.75">
      <c r="A33" s="51" t="s">
        <v>72</v>
      </c>
    </row>
    <row r="34" spans="1:6" ht="14.25">
      <c r="A34" s="55"/>
      <c r="B34" s="55"/>
      <c r="C34" s="55"/>
      <c r="D34" s="55"/>
      <c r="E34" s="64"/>
      <c r="F34" s="58" t="s">
        <v>265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207</v>
      </c>
      <c r="B1" s="10">
        <v>41425</v>
      </c>
      <c r="C1" s="10"/>
      <c r="D1" s="11" t="s">
        <v>208</v>
      </c>
      <c r="E1" s="12">
        <v>42.24</v>
      </c>
      <c r="G1" s="8" t="s">
        <v>209</v>
      </c>
    </row>
    <row r="2" s="8" customFormat="1" ht="23.25" customHeight="1">
      <c r="A2" s="33" t="s">
        <v>276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4.25">
      <c r="A5" s="4" t="s">
        <v>200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4.25">
      <c r="A6" s="4" t="s">
        <v>178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4.25">
      <c r="A7" s="4" t="s">
        <v>277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4.2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4.2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4.25">
      <c r="A10" s="4" t="s">
        <v>278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4.25">
      <c r="A11" s="4" t="s">
        <v>97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4.25">
      <c r="A12" s="4" t="s">
        <v>165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4.25">
      <c r="A13" s="4" t="s">
        <v>96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4.25">
      <c r="A14" s="4" t="s">
        <v>79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4.2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4.25">
      <c r="A16" s="29" t="s">
        <v>176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4.25">
      <c r="A17" s="7" t="s">
        <v>226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0.75">
      <c r="A20" s="50" t="s">
        <v>279</v>
      </c>
    </row>
    <row r="21" s="69" customFormat="1" ht="30.75">
      <c r="A21" s="50"/>
    </row>
    <row r="23" ht="30.75">
      <c r="A23" s="50" t="s">
        <v>257</v>
      </c>
    </row>
    <row r="24" ht="30.75">
      <c r="A24" s="50" t="s">
        <v>258</v>
      </c>
    </row>
    <row r="25" spans="1:6" s="51" customFormat="1" ht="30.75">
      <c r="A25" s="51" t="s">
        <v>277</v>
      </c>
      <c r="F25" s="68"/>
    </row>
    <row r="26" spans="1:6" ht="14.25">
      <c r="A26" s="55"/>
      <c r="B26" s="55"/>
      <c r="C26" s="55"/>
      <c r="D26" s="55"/>
      <c r="E26" s="64"/>
      <c r="F26" s="58" t="s">
        <v>280</v>
      </c>
    </row>
    <row r="27" spans="1:6" ht="14.25">
      <c r="A27" s="55"/>
      <c r="B27" s="55"/>
      <c r="C27" s="55"/>
      <c r="D27" s="55"/>
      <c r="E27" s="64"/>
      <c r="F27" s="58" t="s">
        <v>281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207</v>
      </c>
      <c r="B1" s="10">
        <v>41214</v>
      </c>
      <c r="C1" s="10"/>
      <c r="D1" s="11" t="s">
        <v>208</v>
      </c>
      <c r="E1" s="12">
        <f>41.18</f>
        <v>41.18</v>
      </c>
      <c r="F1" s="8" t="s">
        <v>209</v>
      </c>
    </row>
    <row r="2" ht="23.25" customHeight="1"/>
    <row r="3" spans="1:9" s="15" customFormat="1" ht="30" customHeight="1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15" customFormat="1" ht="14.25">
      <c r="A4" s="4" t="s">
        <v>219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4.2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220</v>
      </c>
    </row>
    <row r="6" spans="1:9" ht="14.25">
      <c r="A6" s="4" t="s">
        <v>165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4.25">
      <c r="A7" s="4" t="s">
        <v>178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4.25">
      <c r="A8" s="4" t="s">
        <v>145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4.25">
      <c r="A9" s="4" t="s">
        <v>197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221</v>
      </c>
    </row>
    <row r="10" spans="1:10" ht="14.25">
      <c r="A10" s="4" t="s">
        <v>90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222</v>
      </c>
    </row>
    <row r="11" spans="1:10" ht="14.25">
      <c r="A11" s="4" t="s">
        <v>177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223</v>
      </c>
    </row>
    <row r="12" spans="1:10" ht="14.2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224</v>
      </c>
    </row>
    <row r="13" spans="1:9" ht="14.2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4.2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4.25">
      <c r="A18" s="31"/>
    </row>
    <row r="19" ht="14.25">
      <c r="A19" s="31" t="s">
        <v>225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207</v>
      </c>
      <c r="B1" s="10">
        <v>41459</v>
      </c>
      <c r="C1" s="10"/>
      <c r="D1" s="11" t="s">
        <v>208</v>
      </c>
      <c r="E1" s="12">
        <v>43.98</v>
      </c>
      <c r="G1" s="8" t="s">
        <v>209</v>
      </c>
    </row>
    <row r="2" s="8" customFormat="1" ht="23.25" customHeight="1">
      <c r="A2" s="33" t="s">
        <v>282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238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4.25">
      <c r="A5" s="4" t="s">
        <v>256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4.25">
      <c r="A6" s="4" t="s">
        <v>176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4.25">
      <c r="A7" s="4" t="s">
        <v>168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4.2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4.25">
      <c r="A9" s="4" t="s">
        <v>283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4.25">
      <c r="A10" s="4" t="s">
        <v>135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284</v>
      </c>
    </row>
    <row r="11" spans="1:9" s="8" customFormat="1" ht="14.25">
      <c r="A11" s="4" t="s">
        <v>285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4.25">
      <c r="A12" s="4" t="s">
        <v>98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4.2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4.25">
      <c r="A14" s="4" t="s">
        <v>184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4.25">
      <c r="A15" s="4" t="s">
        <v>129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4.25">
      <c r="A16" s="4" t="s">
        <v>83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4.25">
      <c r="A17" s="4" t="s">
        <v>286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4.25">
      <c r="A18" s="4" t="s">
        <v>136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4.25">
      <c r="A19" s="4" t="s">
        <v>111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4.25">
      <c r="A20" s="4" t="s">
        <v>277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4.25">
      <c r="A21" s="7" t="s">
        <v>226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0.75">
      <c r="A25" s="50" t="s">
        <v>257</v>
      </c>
    </row>
    <row r="26" ht="30.75">
      <c r="A26" s="50" t="s">
        <v>258</v>
      </c>
    </row>
    <row r="27" spans="1:6" s="51" customFormat="1" ht="30.75">
      <c r="A27" s="51" t="s">
        <v>98</v>
      </c>
      <c r="F27" s="68"/>
    </row>
    <row r="28" spans="1:6" ht="14.25">
      <c r="A28" s="55"/>
      <c r="B28" s="55"/>
      <c r="C28" s="55"/>
      <c r="D28" s="55"/>
      <c r="E28" s="64"/>
      <c r="F28" s="58" t="s">
        <v>287</v>
      </c>
    </row>
    <row r="29" spans="1:6" ht="14.25">
      <c r="A29" s="55"/>
      <c r="B29" s="55"/>
      <c r="C29" s="55"/>
      <c r="D29" s="55"/>
      <c r="E29" s="64"/>
      <c r="F29" s="58" t="s">
        <v>288</v>
      </c>
    </row>
    <row r="30" spans="1:6" ht="30.75">
      <c r="A30" s="51" t="s">
        <v>289</v>
      </c>
      <c r="B30" s="51"/>
      <c r="C30" s="51"/>
      <c r="D30" s="51"/>
      <c r="E30" s="51"/>
      <c r="F30" s="68"/>
    </row>
    <row r="31" spans="1:6" ht="14.25">
      <c r="A31" s="72"/>
      <c r="B31" s="55"/>
      <c r="C31" s="55"/>
      <c r="D31" s="55"/>
      <c r="E31" s="62"/>
      <c r="F31" s="58" t="s">
        <v>290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207</v>
      </c>
      <c r="B1" s="10">
        <v>41477</v>
      </c>
      <c r="C1" s="10"/>
      <c r="D1" s="11" t="s">
        <v>208</v>
      </c>
      <c r="E1" s="12">
        <v>43.43</v>
      </c>
      <c r="G1" s="8" t="s">
        <v>209</v>
      </c>
    </row>
    <row r="2" s="8" customFormat="1" ht="23.25" customHeight="1">
      <c r="A2" s="33" t="s">
        <v>291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98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4.2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4.25">
      <c r="A6" s="4" t="s">
        <v>256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4.25">
      <c r="A7" s="4" t="s">
        <v>219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4.25">
      <c r="A8" s="4" t="s">
        <v>122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4.25">
      <c r="A9" s="4" t="s">
        <v>157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4.2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4.2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4.25">
      <c r="A12" s="4" t="s">
        <v>77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4.25">
      <c r="A13" s="4" t="s">
        <v>238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4.25">
      <c r="A14" s="4" t="s">
        <v>161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4.25">
      <c r="A15" s="4" t="s">
        <v>292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4.2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4.25">
      <c r="A17" s="7" t="s">
        <v>226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207</v>
      </c>
      <c r="B1" s="10">
        <v>41498</v>
      </c>
      <c r="C1" s="10"/>
      <c r="D1" s="11" t="s">
        <v>208</v>
      </c>
      <c r="E1" s="12">
        <v>44.85</v>
      </c>
      <c r="G1" s="8" t="s">
        <v>209</v>
      </c>
    </row>
    <row r="2" s="8" customFormat="1" ht="23.25" customHeight="1">
      <c r="A2" s="33" t="s">
        <v>293</v>
      </c>
    </row>
    <row r="3" spans="1:7" s="15" customFormat="1" ht="43.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4.2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4.25">
      <c r="A6" s="4" t="s">
        <v>104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129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299</v>
      </c>
    </row>
    <row r="9" spans="1:7" s="8" customFormat="1" ht="15">
      <c r="A9" s="4" t="s">
        <v>300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4.25">
      <c r="A10" s="4" t="s">
        <v>256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4.2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4.2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4.25">
      <c r="A13" s="4" t="s">
        <v>81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4.25">
      <c r="A14" s="4" t="s">
        <v>165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4.2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4.25">
      <c r="A16" s="4" t="s">
        <v>183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4.2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4.25">
      <c r="A18" s="7" t="s">
        <v>226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4.2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301</v>
      </c>
    </row>
    <row r="25" spans="1:6" s="78" customFormat="1" ht="30.7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302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207</v>
      </c>
      <c r="B1" s="10">
        <v>41536</v>
      </c>
      <c r="C1" s="10"/>
      <c r="D1" s="11" t="s">
        <v>208</v>
      </c>
      <c r="E1" s="12">
        <v>43.86</v>
      </c>
      <c r="G1" s="8" t="s">
        <v>209</v>
      </c>
    </row>
    <row r="2" s="8" customFormat="1" ht="23.25" customHeight="1">
      <c r="A2" s="33" t="s">
        <v>303</v>
      </c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190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4.2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4.2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4.25">
      <c r="A7" s="4" t="s">
        <v>129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4.25">
      <c r="A8" s="4" t="s">
        <v>104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4.25">
      <c r="A9" s="4" t="s">
        <v>256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4.25">
      <c r="A10" s="4" t="s">
        <v>304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4.25">
      <c r="A11" s="4" t="s">
        <v>165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4.25">
      <c r="A12" s="4" t="s">
        <v>77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4.25">
      <c r="A13" s="7" t="s">
        <v>226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4.2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4.2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207</v>
      </c>
      <c r="B1" s="10">
        <v>41561</v>
      </c>
      <c r="C1" s="10"/>
      <c r="D1" s="11" t="s">
        <v>208</v>
      </c>
      <c r="E1" s="12">
        <v>44.58</v>
      </c>
      <c r="G1" s="8" t="s">
        <v>209</v>
      </c>
    </row>
    <row r="2" s="8" customFormat="1" ht="23.25" customHeight="1">
      <c r="A2" s="33" t="s">
        <v>305</v>
      </c>
    </row>
    <row r="3" spans="1:7" s="15" customFormat="1" ht="43.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176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4.25">
      <c r="A5" s="4" t="s">
        <v>125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4.25">
      <c r="A6" s="4" t="s">
        <v>85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4.25">
      <c r="A7" s="4" t="s">
        <v>127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4.25">
      <c r="A8" s="4" t="s">
        <v>174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4.2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4.2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4.2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4.25">
      <c r="A12" s="4" t="s">
        <v>256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4.25">
      <c r="A13" s="4" t="s">
        <v>177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4.25">
      <c r="A14" s="4" t="s">
        <v>292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4.25">
      <c r="A15" s="4" t="s">
        <v>199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4.25">
      <c r="A16" s="7" t="s">
        <v>161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4.25">
      <c r="A17" s="7" t="s">
        <v>226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4.2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207</v>
      </c>
      <c r="B1" s="10">
        <v>41582</v>
      </c>
      <c r="C1" s="10"/>
      <c r="D1" s="11" t="s">
        <v>208</v>
      </c>
      <c r="E1" s="12">
        <v>44.68</v>
      </c>
      <c r="G1" s="8" t="s">
        <v>209</v>
      </c>
    </row>
    <row r="2" spans="1:2" s="8" customFormat="1" ht="23.25" customHeight="1">
      <c r="A2" s="33" t="s">
        <v>306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4.25">
      <c r="A5" s="4" t="s">
        <v>139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4.25">
      <c r="A6" s="4" t="s">
        <v>123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4.25">
      <c r="A7" s="4" t="s">
        <v>137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4.2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307</v>
      </c>
    </row>
    <row r="9" spans="1:8" s="8" customFormat="1" ht="14.25">
      <c r="A9" s="4" t="s">
        <v>176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308</v>
      </c>
    </row>
    <row r="10" spans="1:7" s="8" customFormat="1" ht="14.25">
      <c r="A10" s="4" t="s">
        <v>110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4.25">
      <c r="A11" s="4" t="s">
        <v>87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4.25">
      <c r="A12" s="4" t="s">
        <v>201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4.25">
      <c r="A13" s="4" t="s">
        <v>256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4.25">
      <c r="A14" s="4" t="s">
        <v>121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4.2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309</v>
      </c>
    </row>
    <row r="16" spans="1:7" s="8" customFormat="1" ht="14.25">
      <c r="A16" s="7" t="s">
        <v>165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4.25">
      <c r="A17" s="7" t="s">
        <v>226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4.25">
      <c r="C19" s="88"/>
    </row>
    <row r="20" ht="23.25">
      <c r="A20" s="89" t="s">
        <v>310</v>
      </c>
    </row>
    <row r="21" spans="1:47" s="51" customFormat="1" ht="30.75">
      <c r="A21" s="51" t="s">
        <v>238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58" t="s">
        <v>311</v>
      </c>
    </row>
    <row r="23" spans="1:3" ht="26.25" customHeight="1">
      <c r="A23" s="51" t="s">
        <v>137</v>
      </c>
      <c r="B23" s="52"/>
      <c r="C23" s="52"/>
    </row>
    <row r="24" spans="1:3" ht="14.25">
      <c r="A24" s="55"/>
      <c r="B24" s="58" t="s">
        <v>312</v>
      </c>
      <c r="C24" s="55"/>
    </row>
    <row r="25" spans="1:3" ht="14.25">
      <c r="A25" s="55"/>
      <c r="B25" s="58" t="s">
        <v>313</v>
      </c>
      <c r="C25" s="55"/>
    </row>
    <row r="26" spans="1:3" ht="14.25">
      <c r="A26" s="55"/>
      <c r="B26" s="58" t="s">
        <v>314</v>
      </c>
      <c r="C26" s="55"/>
    </row>
    <row r="27" spans="1:48" s="51" customFormat="1" ht="30.7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55"/>
      <c r="B28" s="58" t="s">
        <v>315</v>
      </c>
      <c r="C28" s="55"/>
    </row>
    <row r="31" ht="30.75">
      <c r="A31" s="50" t="s">
        <v>316</v>
      </c>
    </row>
    <row r="32" ht="30.75">
      <c r="A32" s="50" t="s">
        <v>317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207</v>
      </c>
      <c r="B1" s="10">
        <v>41609</v>
      </c>
      <c r="C1" s="10"/>
      <c r="D1" s="11" t="s">
        <v>208</v>
      </c>
      <c r="E1" s="12">
        <v>45.95</v>
      </c>
      <c r="G1" s="8" t="s">
        <v>209</v>
      </c>
    </row>
    <row r="2" spans="1:2" s="8" customFormat="1" ht="23.25" customHeight="1">
      <c r="A2" s="33" t="s">
        <v>318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4.2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4.25">
      <c r="A6" s="4" t="s">
        <v>104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4.25">
      <c r="A7" s="4" t="s">
        <v>109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4.25">
      <c r="A8" s="4" t="s">
        <v>173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4.2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4.25">
      <c r="A10" s="4" t="s">
        <v>136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4.2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319</v>
      </c>
    </row>
    <row r="12" spans="1:7" s="8" customFormat="1" ht="14.2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4.2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4.25">
      <c r="A14" s="4" t="s">
        <v>178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4.25">
      <c r="A15" s="4" t="s">
        <v>176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4.25">
      <c r="A16" s="4" t="s">
        <v>160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4.25">
      <c r="A17" s="7" t="s">
        <v>320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4.25">
      <c r="A18" s="7" t="s">
        <v>99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4.25">
      <c r="A19" s="7" t="s">
        <v>226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4.25">
      <c r="C21" s="88"/>
    </row>
    <row r="22" ht="23.25">
      <c r="A22" s="89" t="s">
        <v>310</v>
      </c>
    </row>
    <row r="23" spans="1:47" s="51" customFormat="1" ht="30.7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321</v>
      </c>
      <c r="B24" s="58"/>
    </row>
    <row r="25" spans="1:3" ht="26.25" customHeight="1">
      <c r="A25" s="92" t="s">
        <v>109</v>
      </c>
      <c r="B25" s="52"/>
      <c r="C25" s="52"/>
    </row>
    <row r="26" spans="1:3" ht="14.25">
      <c r="A26" s="58" t="s">
        <v>322</v>
      </c>
      <c r="B26" s="59"/>
      <c r="C26" s="55"/>
    </row>
    <row r="27" spans="1:3" ht="30.75">
      <c r="A27" s="92" t="s">
        <v>27</v>
      </c>
      <c r="B27" s="52"/>
      <c r="C27" s="52"/>
    </row>
    <row r="28" spans="1:3" ht="14.25">
      <c r="A28" s="58" t="s">
        <v>323</v>
      </c>
      <c r="B28" s="59"/>
      <c r="C28" s="55"/>
    </row>
    <row r="29" spans="1:48" s="51" customFormat="1" ht="30.7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58" t="s">
        <v>315</v>
      </c>
      <c r="C30" s="55"/>
    </row>
    <row r="31" spans="1:3" ht="30.75">
      <c r="A31" s="92" t="s">
        <v>8</v>
      </c>
      <c r="B31" s="51"/>
      <c r="C31" s="51"/>
    </row>
    <row r="32" ht="14.25">
      <c r="A32" s="58" t="s">
        <v>324</v>
      </c>
    </row>
    <row r="35" ht="30.75">
      <c r="A35" s="50" t="s">
        <v>325</v>
      </c>
    </row>
    <row r="36" ht="30.75">
      <c r="A36" s="50" t="s">
        <v>317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207</v>
      </c>
      <c r="B1" s="10">
        <v>41638</v>
      </c>
      <c r="C1" s="10"/>
      <c r="D1" s="11" t="s">
        <v>208</v>
      </c>
      <c r="E1" s="12">
        <v>45.99</v>
      </c>
      <c r="G1" s="8" t="s">
        <v>209</v>
      </c>
    </row>
    <row r="2" spans="1:2" s="8" customFormat="1" ht="23.25" customHeight="1">
      <c r="A2" s="33" t="s">
        <v>326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176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4.2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4.25">
      <c r="A6" s="4" t="s">
        <v>238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4.2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4.25">
      <c r="A8" s="4" t="s">
        <v>200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4.2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4.25">
      <c r="A10" s="4" t="s">
        <v>91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4.25">
      <c r="A11" s="4" t="s">
        <v>135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4.25">
      <c r="A12" s="4" t="s">
        <v>285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4.25">
      <c r="A13" s="7" t="s">
        <v>226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4.25">
      <c r="C15" s="88"/>
    </row>
    <row r="16" ht="23.25">
      <c r="A16" s="89" t="s">
        <v>310</v>
      </c>
    </row>
    <row r="17" spans="1:47" s="51" customFormat="1" ht="30.7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58" t="s">
        <v>327</v>
      </c>
      <c r="B18" s="58"/>
    </row>
    <row r="19" spans="1:3" ht="26.25" customHeight="1">
      <c r="A19" s="51" t="s">
        <v>157</v>
      </c>
      <c r="B19" s="52"/>
      <c r="C19" s="52"/>
    </row>
    <row r="20" spans="1:3" ht="14.25">
      <c r="A20" s="93" t="s">
        <v>328</v>
      </c>
      <c r="B20" s="59"/>
      <c r="C20" s="55"/>
    </row>
    <row r="21" spans="1:3" ht="30.75">
      <c r="A21" s="51" t="s">
        <v>109</v>
      </c>
      <c r="B21" s="52"/>
      <c r="C21" s="52"/>
    </row>
    <row r="22" spans="1:3" ht="14.25">
      <c r="A22" s="58" t="s">
        <v>329</v>
      </c>
      <c r="B22" s="59"/>
      <c r="C22" s="55"/>
    </row>
    <row r="24" ht="30.75">
      <c r="A24" s="50" t="s">
        <v>330</v>
      </c>
    </row>
    <row r="25" ht="30.75">
      <c r="A25" s="50" t="s">
        <v>317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207</v>
      </c>
      <c r="B1" s="10">
        <v>41651</v>
      </c>
      <c r="C1" s="10"/>
      <c r="D1" s="11" t="s">
        <v>208</v>
      </c>
      <c r="E1" s="12">
        <v>45.98</v>
      </c>
      <c r="G1" s="8" t="s">
        <v>209</v>
      </c>
    </row>
    <row r="2" spans="1:2" s="8" customFormat="1" ht="23.25" customHeight="1">
      <c r="A2" s="33" t="s">
        <v>331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4.2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4.25">
      <c r="A6" s="4" t="s">
        <v>127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4.25">
      <c r="A7" s="4" t="s">
        <v>332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4.2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4.25">
      <c r="A9" s="4" t="s">
        <v>157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4.25">
      <c r="A10" s="4" t="s">
        <v>333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4.25">
      <c r="A11" s="4" t="s">
        <v>334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4.25">
      <c r="A12" s="7" t="s">
        <v>99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4.25">
      <c r="A13" s="7" t="s">
        <v>91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4.25">
      <c r="A14" s="7" t="s">
        <v>226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4.25">
      <c r="C16" s="88"/>
    </row>
    <row r="17" ht="23.25">
      <c r="A17" s="89" t="s">
        <v>310</v>
      </c>
    </row>
    <row r="18" spans="1:47" s="51" customFormat="1" ht="30.7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58" t="s">
        <v>327</v>
      </c>
      <c r="B19" s="58"/>
    </row>
    <row r="20" spans="1:3" ht="26.25" customHeight="1">
      <c r="A20" s="51" t="s">
        <v>91</v>
      </c>
      <c r="B20" s="52"/>
      <c r="C20" s="52"/>
    </row>
    <row r="21" spans="1:3" ht="14.25">
      <c r="A21" s="58" t="s">
        <v>335</v>
      </c>
      <c r="B21" s="59"/>
      <c r="C21" s="55"/>
    </row>
    <row r="22" spans="1:3" ht="30.75">
      <c r="A22" s="51" t="s">
        <v>109</v>
      </c>
      <c r="B22" s="52"/>
      <c r="C22" s="52"/>
    </row>
    <row r="23" spans="1:3" ht="14.25">
      <c r="A23" s="58" t="s">
        <v>329</v>
      </c>
      <c r="B23" s="59"/>
      <c r="C23" s="55"/>
    </row>
    <row r="24" spans="1:3" ht="30.75">
      <c r="A24" s="51" t="s">
        <v>11</v>
      </c>
      <c r="B24" s="52"/>
      <c r="C24" s="52"/>
    </row>
    <row r="25" spans="1:3" ht="14.25">
      <c r="A25" s="58" t="s">
        <v>336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207</v>
      </c>
      <c r="B1" s="10">
        <v>41664</v>
      </c>
      <c r="C1" s="10"/>
      <c r="D1" s="11" t="s">
        <v>208</v>
      </c>
      <c r="E1" s="12">
        <v>46.75</v>
      </c>
      <c r="G1" s="8" t="s">
        <v>209</v>
      </c>
    </row>
    <row r="2" spans="1:2" s="8" customFormat="1" ht="23.25" customHeight="1">
      <c r="A2" s="33" t="s">
        <v>337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184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4.2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4.25">
      <c r="A6" s="4" t="s">
        <v>127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4.2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4.25">
      <c r="A8" s="4" t="s">
        <v>153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4.25">
      <c r="A9" s="4" t="s">
        <v>286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4.25">
      <c r="A10" s="4" t="s">
        <v>91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4.25">
      <c r="A11" s="4" t="s">
        <v>338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4.25">
      <c r="A12" s="7" t="s">
        <v>256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4.25">
      <c r="A13" s="7" t="s">
        <v>149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4.25">
      <c r="A14" s="7" t="s">
        <v>112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4.25">
      <c r="A15" s="7" t="s">
        <v>176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4.2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4.25">
      <c r="A17" s="7" t="s">
        <v>226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310</v>
      </c>
    </row>
    <row r="23" spans="1:47" s="51" customFormat="1" ht="30.7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327</v>
      </c>
      <c r="B24" s="58"/>
    </row>
    <row r="25" spans="1:3" ht="26.25" customHeight="1">
      <c r="A25" s="51" t="s">
        <v>133</v>
      </c>
      <c r="B25" s="52"/>
      <c r="C25" s="52"/>
    </row>
    <row r="26" spans="1:3" ht="14.25">
      <c r="A26" s="93" t="s">
        <v>339</v>
      </c>
      <c r="B26" s="59"/>
      <c r="C26" s="55"/>
    </row>
    <row r="27" spans="1:3" ht="30.75">
      <c r="A27" s="51" t="s">
        <v>176</v>
      </c>
      <c r="B27" s="52"/>
      <c r="C27" s="52"/>
    </row>
    <row r="28" spans="1:3" ht="14.25">
      <c r="A28" s="58" t="s">
        <v>340</v>
      </c>
      <c r="B28" s="59"/>
      <c r="C28" s="55"/>
    </row>
    <row r="29" spans="1:3" ht="30.7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207</v>
      </c>
      <c r="B1" s="10">
        <v>41220</v>
      </c>
      <c r="C1" s="10"/>
      <c r="D1" s="11" t="s">
        <v>208</v>
      </c>
      <c r="E1" s="12">
        <v>41.2</v>
      </c>
      <c r="F1" s="8" t="s">
        <v>209</v>
      </c>
    </row>
    <row r="2" ht="23.25" customHeight="1"/>
    <row r="3" spans="1:9" s="15" customFormat="1" ht="43.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15" customFormat="1" ht="14.25">
      <c r="A4" s="4" t="s">
        <v>226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4.25">
      <c r="A5" s="4" t="s">
        <v>163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4.2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4.25">
      <c r="A7" s="4" t="s">
        <v>178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4.25">
      <c r="A8" s="4" t="s">
        <v>205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4.25">
      <c r="A9" s="4" t="s">
        <v>176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4.2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227</v>
      </c>
    </row>
    <row r="11" spans="1:9" ht="14.25">
      <c r="A11" s="4" t="s">
        <v>190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4.2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207</v>
      </c>
      <c r="B1" s="10">
        <v>41682</v>
      </c>
      <c r="C1" s="10"/>
      <c r="D1" s="11" t="s">
        <v>208</v>
      </c>
      <c r="E1" s="12">
        <v>48.38</v>
      </c>
      <c r="G1" s="8" t="s">
        <v>209</v>
      </c>
    </row>
    <row r="2" spans="1:2" s="8" customFormat="1" ht="23.25" customHeight="1">
      <c r="A2" s="33" t="s">
        <v>341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177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4.2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4.2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4.25">
      <c r="A7" s="4" t="s">
        <v>97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4.2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4.2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4.25">
      <c r="A10" s="4" t="s">
        <v>161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4.2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4.25">
      <c r="A12" s="7" t="s">
        <v>91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4.2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4.25">
      <c r="A14" s="7" t="s">
        <v>129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4.25">
      <c r="A15" s="7" t="s">
        <v>142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342</v>
      </c>
    </row>
    <row r="16" spans="1:7" s="8" customFormat="1" ht="14.25">
      <c r="A16" s="7" t="s">
        <v>226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4.2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310</v>
      </c>
    </row>
    <row r="21" spans="1:47" s="51" customFormat="1" ht="30.75">
      <c r="A21" s="51" t="s">
        <v>177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59" t="s">
        <v>343</v>
      </c>
      <c r="B22" s="58"/>
    </row>
    <row r="23" spans="1:3" ht="14.2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207</v>
      </c>
      <c r="B1" s="10">
        <v>41682</v>
      </c>
      <c r="C1" s="10"/>
      <c r="D1" s="11" t="s">
        <v>208</v>
      </c>
      <c r="E1" s="12">
        <v>48.38</v>
      </c>
      <c r="G1" s="8" t="s">
        <v>209</v>
      </c>
    </row>
    <row r="2" spans="1:2" s="8" customFormat="1" ht="23.25" customHeight="1">
      <c r="A2" s="33" t="s">
        <v>341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193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4.25">
      <c r="A5" s="4" t="s">
        <v>332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4.25">
      <c r="A6" s="4" t="s">
        <v>172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4.25">
      <c r="A7" s="4" t="s">
        <v>105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4.25">
      <c r="A8" s="4" t="s">
        <v>128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4.25">
      <c r="A9" s="4" t="s">
        <v>190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4.25">
      <c r="A10" s="4" t="s">
        <v>206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4.25">
      <c r="A11" s="4" t="s">
        <v>195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4.25">
      <c r="A12" s="7" t="s">
        <v>344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4.25">
      <c r="A13" s="7" t="s">
        <v>144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4.25">
      <c r="A14" s="7" t="s">
        <v>135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4.2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4.25">
      <c r="A16" s="7" t="s">
        <v>157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345</v>
      </c>
    </row>
    <row r="17" spans="1:8" s="8" customFormat="1" ht="14.2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4.25">
      <c r="A18" s="7" t="s">
        <v>99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4.25">
      <c r="A19" s="7" t="s">
        <v>120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4.25">
      <c r="A20" s="7" t="s">
        <v>244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4.2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207</v>
      </c>
      <c r="B1" s="10">
        <v>41701</v>
      </c>
      <c r="C1" s="10"/>
      <c r="D1" s="11" t="s">
        <v>208</v>
      </c>
      <c r="E1" s="12">
        <v>50.96</v>
      </c>
      <c r="G1" s="8" t="s">
        <v>209</v>
      </c>
    </row>
    <row r="2" spans="1:2" s="8" customFormat="1" ht="23.25" customHeight="1">
      <c r="A2" s="33" t="s">
        <v>346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4.2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4.25">
      <c r="A6" s="4" t="s">
        <v>199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4.25">
      <c r="A7" s="4" t="s">
        <v>347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4.2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348</v>
      </c>
    </row>
    <row r="9" spans="1:7" s="8" customFormat="1" ht="14.25">
      <c r="A9" s="4" t="s">
        <v>115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4.2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349</v>
      </c>
    </row>
    <row r="11" spans="1:8" s="8" customFormat="1" ht="14.25">
      <c r="A11" s="4" t="s">
        <v>177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4.25">
      <c r="A12" s="7" t="s">
        <v>164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4.25">
      <c r="A13" s="7" t="s">
        <v>244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310</v>
      </c>
    </row>
    <row r="17" spans="1:3" ht="30.75">
      <c r="A17" s="51" t="s">
        <v>71</v>
      </c>
      <c r="B17" s="94"/>
      <c r="C17" s="94"/>
    </row>
    <row r="18" ht="14.25">
      <c r="A18" s="58" t="s">
        <v>350</v>
      </c>
    </row>
    <row r="19" ht="14.25">
      <c r="A19" s="58" t="s">
        <v>351</v>
      </c>
    </row>
    <row r="20" ht="14.25">
      <c r="A20" s="58" t="s">
        <v>352</v>
      </c>
    </row>
    <row r="21" spans="1:3" ht="30.75">
      <c r="A21" s="51" t="s">
        <v>49</v>
      </c>
      <c r="B21" s="51"/>
      <c r="C21" s="51"/>
    </row>
    <row r="22" ht="14.25">
      <c r="A22" s="58" t="s">
        <v>353</v>
      </c>
    </row>
    <row r="23" spans="1:3" ht="30.75">
      <c r="A23" s="51" t="s">
        <v>354</v>
      </c>
      <c r="B23" s="51"/>
      <c r="C23" s="51"/>
    </row>
    <row r="24" ht="14.25">
      <c r="A24" s="58" t="s">
        <v>355</v>
      </c>
    </row>
    <row r="25" spans="1:3" ht="30.75">
      <c r="A25" s="51" t="s">
        <v>356</v>
      </c>
      <c r="B25" s="51"/>
      <c r="C25" s="51"/>
    </row>
    <row r="26" ht="14.25">
      <c r="A26" s="58" t="s">
        <v>357</v>
      </c>
    </row>
    <row r="27" spans="1:3" ht="30.75">
      <c r="A27" s="51" t="s">
        <v>5</v>
      </c>
      <c r="B27" s="51"/>
      <c r="C27" s="51"/>
    </row>
    <row r="28" ht="14.25">
      <c r="A28" s="58" t="s">
        <v>358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207</v>
      </c>
      <c r="B1" s="10">
        <v>41722</v>
      </c>
      <c r="C1" s="10"/>
      <c r="D1" s="11" t="s">
        <v>208</v>
      </c>
      <c r="E1" s="12">
        <v>50.71</v>
      </c>
      <c r="G1" s="8" t="s">
        <v>209</v>
      </c>
    </row>
    <row r="2" spans="1:2" s="8" customFormat="1" ht="23.25" customHeight="1">
      <c r="A2" s="33" t="s">
        <v>359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171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4.25">
      <c r="A5" s="4" t="s">
        <v>157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4.2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4.2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4.25">
      <c r="A8" s="4" t="s">
        <v>360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361</v>
      </c>
    </row>
    <row r="9" spans="1:8" s="8" customFormat="1" ht="14.25">
      <c r="A9" s="4" t="s">
        <v>176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4.2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4.25">
      <c r="A11" s="4" t="s">
        <v>91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4.2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4.25">
      <c r="A13" s="4" t="s">
        <v>106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4.25">
      <c r="A14" s="4" t="s">
        <v>362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4.25">
      <c r="A15" s="4" t="s">
        <v>363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4.25">
      <c r="A16" s="4" t="s">
        <v>156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4.25">
      <c r="A17" s="4" t="s">
        <v>80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4.25">
      <c r="A18" s="7" t="s">
        <v>128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4.25">
      <c r="A19" s="7" t="s">
        <v>244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310</v>
      </c>
    </row>
    <row r="23" spans="1:2" ht="30.75">
      <c r="A23" s="51" t="s">
        <v>106</v>
      </c>
      <c r="B23" s="95" t="s">
        <v>364</v>
      </c>
    </row>
    <row r="24" ht="14.25">
      <c r="A24" s="58" t="s">
        <v>365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207</v>
      </c>
      <c r="B1" s="10">
        <v>41746</v>
      </c>
      <c r="C1" s="10"/>
      <c r="D1" s="11" t="s">
        <v>208</v>
      </c>
      <c r="E1" s="12">
        <v>50.11</v>
      </c>
      <c r="G1" s="8" t="s">
        <v>209</v>
      </c>
    </row>
    <row r="2" spans="1:2" s="8" customFormat="1" ht="23.25" customHeight="1">
      <c r="A2" s="33" t="s">
        <v>366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363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4.2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4.2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4.25">
      <c r="A7" s="4" t="s">
        <v>143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4.25">
      <c r="A8" s="4" t="s">
        <v>194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367</v>
      </c>
    </row>
    <row r="9" spans="1:8" s="8" customFormat="1" ht="14.25">
      <c r="A9" s="4" t="s">
        <v>157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4.25">
      <c r="A10" s="4" t="s">
        <v>184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368</v>
      </c>
    </row>
    <row r="11" spans="1:8" s="8" customFormat="1" ht="14.25">
      <c r="A11" s="4" t="s">
        <v>120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369</v>
      </c>
    </row>
    <row r="12" spans="1:8" s="8" customFormat="1" ht="14.25">
      <c r="A12" s="4" t="s">
        <v>129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4.25">
      <c r="A13" s="4" t="s">
        <v>195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4.2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370</v>
      </c>
    </row>
    <row r="15" spans="1:7" s="8" customFormat="1" ht="14.25">
      <c r="A15" s="7" t="s">
        <v>244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4.2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207</v>
      </c>
      <c r="B1" s="10">
        <v>41749</v>
      </c>
      <c r="C1" s="10"/>
      <c r="D1" s="11" t="s">
        <v>208</v>
      </c>
      <c r="E1" s="12">
        <v>48.33</v>
      </c>
      <c r="G1" s="8" t="s">
        <v>209</v>
      </c>
    </row>
    <row r="2" spans="1:2" s="8" customFormat="1" ht="23.25" customHeight="1">
      <c r="A2" s="33" t="s">
        <v>371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362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4.25">
      <c r="A5" s="4" t="s">
        <v>176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4.25">
      <c r="A6" s="4" t="s">
        <v>93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4.2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4.25">
      <c r="A8" s="4" t="s">
        <v>105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4.25">
      <c r="A9" s="4" t="s">
        <v>198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372</v>
      </c>
    </row>
    <row r="10" spans="1:8" s="8" customFormat="1" ht="14.25">
      <c r="A10" s="4" t="s">
        <v>147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4.2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4.25">
      <c r="A12" s="4" t="s">
        <v>188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4.25">
      <c r="A13" s="4" t="s">
        <v>158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4.25">
      <c r="A14" s="4" t="s">
        <v>200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4.25">
      <c r="A15" s="4" t="s">
        <v>94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4.2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4.25">
      <c r="A17" s="4" t="s">
        <v>170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4.2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4.2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4.25">
      <c r="A20" s="7" t="s">
        <v>244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0.75">
      <c r="A23" s="50"/>
    </row>
    <row r="24" ht="30.75">
      <c r="A24" s="50"/>
    </row>
    <row r="26" ht="23.25">
      <c r="A26" s="89" t="s">
        <v>310</v>
      </c>
    </row>
    <row r="27" ht="30.75">
      <c r="A27" s="51" t="s">
        <v>176</v>
      </c>
    </row>
    <row r="28" ht="14.25">
      <c r="A28" s="58" t="s">
        <v>373</v>
      </c>
    </row>
    <row r="29" ht="30.75">
      <c r="A29" s="51" t="s">
        <v>93</v>
      </c>
    </row>
    <row r="30" ht="14.25">
      <c r="A30" s="59" t="s">
        <v>374</v>
      </c>
    </row>
    <row r="31" ht="30.75">
      <c r="A31" s="51" t="s">
        <v>94</v>
      </c>
    </row>
    <row r="32" ht="14.25">
      <c r="A32" s="59" t="s">
        <v>375</v>
      </c>
    </row>
    <row r="33" ht="14.25">
      <c r="A33" s="59" t="s">
        <v>376</v>
      </c>
    </row>
    <row r="34" ht="30.75">
      <c r="A34" s="51" t="s">
        <v>157</v>
      </c>
    </row>
    <row r="35" ht="14.25">
      <c r="A35" s="58" t="s">
        <v>377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207</v>
      </c>
      <c r="B1" s="10">
        <v>41758</v>
      </c>
      <c r="C1" s="10"/>
      <c r="D1" s="11" t="s">
        <v>208</v>
      </c>
      <c r="E1" s="12">
        <v>48.13</v>
      </c>
      <c r="G1" s="8" t="s">
        <v>209</v>
      </c>
    </row>
    <row r="2" spans="1:2" s="8" customFormat="1" ht="23.25" customHeight="1">
      <c r="A2" s="33" t="s">
        <v>378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93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4.25">
      <c r="A5" s="4" t="s">
        <v>157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4.25">
      <c r="A6" s="4" t="s">
        <v>105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4.2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4.25">
      <c r="A8" s="4" t="s">
        <v>176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4.25">
      <c r="A9" s="4" t="s">
        <v>94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379</v>
      </c>
    </row>
    <row r="10" spans="1:8" s="8" customFormat="1" ht="14.2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4.2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4.25">
      <c r="A12" s="4" t="s">
        <v>97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380</v>
      </c>
    </row>
    <row r="13" spans="1:8" s="8" customFormat="1" ht="14.25">
      <c r="A13" s="4" t="s">
        <v>184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381</v>
      </c>
    </row>
    <row r="14" spans="1:7" s="8" customFormat="1" ht="14.25">
      <c r="A14" s="7" t="s">
        <v>244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310</v>
      </c>
    </row>
    <row r="19" ht="30.75">
      <c r="A19" s="51" t="s">
        <v>8</v>
      </c>
    </row>
    <row r="20" ht="14.25">
      <c r="A20" s="58" t="s">
        <v>382</v>
      </c>
    </row>
    <row r="21" ht="14.25">
      <c r="A21" s="58" t="s">
        <v>383</v>
      </c>
    </row>
    <row r="22" ht="30.75">
      <c r="A22" s="51" t="s">
        <v>157</v>
      </c>
    </row>
    <row r="23" spans="1:2" ht="14.25">
      <c r="A23" s="58" t="s">
        <v>384</v>
      </c>
      <c r="B23" t="s">
        <v>385</v>
      </c>
    </row>
    <row r="24" ht="30.75">
      <c r="A24" s="51" t="s">
        <v>386</v>
      </c>
    </row>
    <row r="25" ht="14.25">
      <c r="A25" s="58" t="s">
        <v>387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207</v>
      </c>
      <c r="B1" s="10">
        <v>41804</v>
      </c>
      <c r="C1" s="10"/>
      <c r="D1" s="11" t="s">
        <v>208</v>
      </c>
      <c r="E1" s="12">
        <v>47.41</v>
      </c>
      <c r="G1" s="8" t="s">
        <v>209</v>
      </c>
    </row>
    <row r="2" spans="1:2" s="8" customFormat="1" ht="23.25" customHeight="1">
      <c r="A2" s="33" t="s">
        <v>388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4.25">
      <c r="A5" s="4" t="s">
        <v>195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4.2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4.25">
      <c r="A7" s="4" t="s">
        <v>138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4.25">
      <c r="A8" s="4" t="s">
        <v>103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4.25">
      <c r="A9" s="4" t="s">
        <v>389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4.25">
      <c r="A10" s="4" t="s">
        <v>117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4.25">
      <c r="A11" s="4" t="s">
        <v>390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4.25">
      <c r="A12" s="4" t="s">
        <v>120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4.25">
      <c r="A13" s="7" t="s">
        <v>244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310</v>
      </c>
    </row>
    <row r="18" ht="30.75">
      <c r="A18" s="51" t="s">
        <v>8</v>
      </c>
    </row>
    <row r="19" ht="14.25">
      <c r="A19" s="58" t="s">
        <v>383</v>
      </c>
    </row>
    <row r="20" ht="30.75">
      <c r="A20" s="92" t="s">
        <v>103</v>
      </c>
    </row>
    <row r="21" ht="14.25">
      <c r="A21" s="58" t="s">
        <v>391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207</v>
      </c>
      <c r="B1" s="10">
        <v>41813</v>
      </c>
      <c r="C1" s="10"/>
      <c r="D1" s="11" t="s">
        <v>208</v>
      </c>
      <c r="E1" s="12">
        <v>47</v>
      </c>
      <c r="G1" s="8" t="s">
        <v>209</v>
      </c>
    </row>
    <row r="2" spans="1:2" s="8" customFormat="1" ht="23.25" customHeight="1">
      <c r="A2" s="33" t="s">
        <v>392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117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4.25">
      <c r="A5" s="4" t="s">
        <v>112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4.25">
      <c r="A6" s="4" t="s">
        <v>186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4.25">
      <c r="A7" s="4" t="s">
        <v>176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4.25">
      <c r="A8" s="4" t="s">
        <v>101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4.25">
      <c r="A9" s="4" t="s">
        <v>203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4.25">
      <c r="A10" s="4" t="s">
        <v>167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4.25">
      <c r="A11" s="4" t="s">
        <v>135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393</v>
      </c>
    </row>
    <row r="12" spans="1:8" s="8" customFormat="1" ht="14.25">
      <c r="A12" s="7" t="s">
        <v>99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4.25">
      <c r="A13" s="7" t="s">
        <v>202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4.2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4.25">
      <c r="A15" s="4" t="s">
        <v>175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4.25">
      <c r="A16" s="4" t="s">
        <v>192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4.25">
      <c r="A17" s="7" t="s">
        <v>226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310</v>
      </c>
    </row>
    <row r="22" ht="30.75">
      <c r="A22" s="92" t="s">
        <v>101</v>
      </c>
    </row>
    <row r="23" ht="14.25">
      <c r="A23" s="58" t="s">
        <v>394</v>
      </c>
    </row>
    <row r="24" ht="30.75">
      <c r="A24" s="92" t="s">
        <v>99</v>
      </c>
    </row>
    <row r="25" ht="14.25">
      <c r="A25" s="58" t="s">
        <v>395</v>
      </c>
    </row>
    <row r="26" ht="30.75">
      <c r="A26" s="92" t="s">
        <v>202</v>
      </c>
    </row>
    <row r="27" ht="14.25">
      <c r="A27" s="58" t="s">
        <v>396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207</v>
      </c>
      <c r="B1" s="10">
        <v>41831</v>
      </c>
      <c r="C1" s="10"/>
      <c r="D1" s="11" t="s">
        <v>208</v>
      </c>
      <c r="E1" s="12">
        <v>47.19</v>
      </c>
      <c r="G1" s="8" t="s">
        <v>209</v>
      </c>
    </row>
    <row r="2" spans="1:2" s="8" customFormat="1" ht="23.25" customHeight="1">
      <c r="A2" s="33" t="s">
        <v>397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93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4.25">
      <c r="A5" s="4" t="s">
        <v>150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4.25">
      <c r="A6" s="4" t="s">
        <v>190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4.25">
      <c r="A7" s="4" t="s">
        <v>117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398</v>
      </c>
    </row>
    <row r="8" spans="1:8" s="8" customFormat="1" ht="14.2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4.2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4.25">
      <c r="A10" s="4" t="s">
        <v>100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4.2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4.25">
      <c r="A12" s="7" t="s">
        <v>226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4.2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310</v>
      </c>
    </row>
    <row r="17" ht="30.75">
      <c r="A17" s="51" t="s">
        <v>190</v>
      </c>
    </row>
    <row r="18" ht="14.25">
      <c r="A18" t="s">
        <v>399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207</v>
      </c>
      <c r="B1" s="10">
        <v>41232</v>
      </c>
      <c r="C1" s="10"/>
      <c r="D1" s="11" t="s">
        <v>208</v>
      </c>
      <c r="E1" s="12">
        <f>40.86</f>
        <v>40.86</v>
      </c>
      <c r="F1" s="8" t="s">
        <v>209</v>
      </c>
    </row>
    <row r="2" ht="23.25" customHeight="1">
      <c r="A2" s="33" t="s">
        <v>228</v>
      </c>
    </row>
    <row r="3" spans="1:9" s="15" customFormat="1" ht="43.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15" customFormat="1" ht="14.25">
      <c r="A4" s="4" t="s">
        <v>145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4.2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4.2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229</v>
      </c>
    </row>
    <row r="7" spans="1:10" ht="14.25">
      <c r="A7" s="4" t="s">
        <v>176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230</v>
      </c>
    </row>
    <row r="8" spans="1:9" ht="14.25">
      <c r="A8" s="4" t="s">
        <v>178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4.2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231</v>
      </c>
    </row>
    <row r="10" spans="1:9" ht="14.25">
      <c r="A10" s="4" t="s">
        <v>165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4.25">
      <c r="A11" s="4" t="s">
        <v>148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4.25">
      <c r="A12" s="4" t="s">
        <v>226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4.2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207</v>
      </c>
      <c r="B1" s="10">
        <v>41844</v>
      </c>
      <c r="C1" s="10"/>
      <c r="D1" s="11" t="s">
        <v>208</v>
      </c>
      <c r="E1" s="12">
        <v>48.07</v>
      </c>
      <c r="G1" s="8" t="s">
        <v>209</v>
      </c>
    </row>
    <row r="2" spans="1:2" s="8" customFormat="1" ht="23.25" customHeight="1">
      <c r="A2" s="33" t="s">
        <v>400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117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4.25">
      <c r="A5" s="4" t="s">
        <v>154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4.25">
      <c r="A6" s="4" t="s">
        <v>97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4.2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401</v>
      </c>
    </row>
    <row r="8" spans="1:8" s="8" customFormat="1" ht="14.25">
      <c r="A8" s="4" t="s">
        <v>175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4.25">
      <c r="A9" s="4" t="s">
        <v>120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4.25">
      <c r="A10" s="4" t="s">
        <v>170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4.25">
      <c r="A11" s="7" t="s">
        <v>180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4.25">
      <c r="A12" s="7" t="s">
        <v>332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4.25">
      <c r="A13" s="7" t="s">
        <v>226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207</v>
      </c>
      <c r="B1" s="10">
        <v>41863</v>
      </c>
      <c r="C1" s="10"/>
      <c r="D1" s="11" t="s">
        <v>208</v>
      </c>
      <c r="E1" s="12">
        <v>49.24</v>
      </c>
      <c r="G1" s="8" t="s">
        <v>209</v>
      </c>
    </row>
    <row r="2" spans="1:2" s="8" customFormat="1" ht="23.25" customHeight="1">
      <c r="A2" s="33" t="s">
        <v>402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200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4.25">
      <c r="A5" s="4" t="s">
        <v>99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4.2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4.2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4.25">
      <c r="A8" s="4" t="s">
        <v>117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4.2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4.25">
      <c r="A10" s="4" t="s">
        <v>97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4.25">
      <c r="A11" s="7" t="s">
        <v>126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4.25">
      <c r="A12" s="7" t="s">
        <v>226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0.75">
      <c r="A15" s="50" t="s">
        <v>403</v>
      </c>
    </row>
    <row r="16" ht="30.75">
      <c r="A16" s="50" t="s">
        <v>317</v>
      </c>
    </row>
    <row r="17" ht="33.75" customHeight="1">
      <c r="A17" s="89" t="s">
        <v>310</v>
      </c>
    </row>
    <row r="18" ht="30.75">
      <c r="A18" s="51" t="s">
        <v>200</v>
      </c>
    </row>
    <row r="19" ht="14.25">
      <c r="A19" s="58" t="s">
        <v>404</v>
      </c>
    </row>
    <row r="20" ht="30.75">
      <c r="A20" s="51" t="s">
        <v>126</v>
      </c>
    </row>
    <row r="21" ht="14.25">
      <c r="A21" s="58" t="s">
        <v>405</v>
      </c>
    </row>
    <row r="22" ht="14.25">
      <c r="A22" s="58" t="s">
        <v>406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207</v>
      </c>
      <c r="B1" s="10">
        <v>41891</v>
      </c>
      <c r="C1" s="10"/>
      <c r="D1" s="11" t="s">
        <v>208</v>
      </c>
      <c r="E1" s="12">
        <v>48.99</v>
      </c>
      <c r="G1" s="8" t="s">
        <v>209</v>
      </c>
    </row>
    <row r="2" spans="1:2" s="8" customFormat="1" ht="23.25" customHeight="1">
      <c r="A2" s="33" t="s">
        <v>407</v>
      </c>
      <c r="B2" s="87"/>
    </row>
    <row r="3" spans="1:7" s="15" customFormat="1" ht="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5">
      <c r="A4" s="4" t="s">
        <v>175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408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93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192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409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97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147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410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4.25">
      <c r="A13" s="4" t="s">
        <v>203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4.25">
      <c r="A14" s="4" t="s">
        <v>129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4.25">
      <c r="A15" s="4" t="s">
        <v>142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4.25">
      <c r="A16" s="4" t="s">
        <v>98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4.25">
      <c r="A17" s="4" t="s">
        <v>411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4.2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4.25">
      <c r="A19" s="7" t="s">
        <v>356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4.25">
      <c r="A20" s="97" t="s">
        <v>226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207</v>
      </c>
      <c r="B1" s="10">
        <v>41902</v>
      </c>
      <c r="C1" s="10"/>
      <c r="D1" s="11" t="s">
        <v>208</v>
      </c>
      <c r="E1" s="12">
        <v>50.52</v>
      </c>
      <c r="G1" s="8" t="s">
        <v>209</v>
      </c>
    </row>
    <row r="2" spans="1:2" s="8" customFormat="1" ht="23.25" customHeight="1">
      <c r="A2" s="33" t="s">
        <v>414</v>
      </c>
      <c r="B2" s="87"/>
    </row>
    <row r="3" spans="1:7" s="15" customFormat="1" ht="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120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415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416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417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418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97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426</v>
      </c>
    </row>
    <row r="12" spans="1:7" s="8" customFormat="1" ht="15">
      <c r="A12" s="4" t="s">
        <v>157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419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4.25">
      <c r="A14" s="4" t="s">
        <v>111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4.25">
      <c r="A15" s="4" t="s">
        <v>420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4.25">
      <c r="A16" s="97" t="s">
        <v>226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207</v>
      </c>
      <c r="B1" s="10">
        <v>41919</v>
      </c>
      <c r="C1" s="10"/>
      <c r="D1" s="11" t="s">
        <v>208</v>
      </c>
      <c r="E1" s="12">
        <v>51.85</v>
      </c>
      <c r="G1" s="8" t="s">
        <v>209</v>
      </c>
    </row>
    <row r="2" spans="1:2" s="8" customFormat="1" ht="23.25" customHeight="1">
      <c r="A2" s="33" t="s">
        <v>421</v>
      </c>
      <c r="B2" s="87"/>
    </row>
    <row r="3" spans="1:7" s="15" customFormat="1" ht="53.2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111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4.25">
      <c r="A5" s="4" t="s">
        <v>422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4.25">
      <c r="A6" s="4" t="s">
        <v>423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4.2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4.25">
      <c r="A8" s="4" t="s">
        <v>424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4.25">
      <c r="A9" s="4" t="s">
        <v>425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4.25">
      <c r="A10" s="4" t="s">
        <v>420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4.2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4.25">
      <c r="A12" s="97" t="s">
        <v>226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207</v>
      </c>
      <c r="B1" s="10">
        <v>41932</v>
      </c>
      <c r="C1" s="10"/>
      <c r="D1" s="11" t="s">
        <v>208</v>
      </c>
      <c r="E1" s="12">
        <v>53.52</v>
      </c>
      <c r="G1" s="8" t="s">
        <v>209</v>
      </c>
    </row>
    <row r="2" spans="1:2" s="8" customFormat="1" ht="23.25" customHeight="1">
      <c r="A2" s="33" t="s">
        <v>427</v>
      </c>
      <c r="B2" s="87"/>
    </row>
    <row r="3" spans="1:7" s="15" customFormat="1" ht="53.2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432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4.25">
      <c r="A5" s="4" t="s">
        <v>126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4.25">
      <c r="A6" s="4" t="s">
        <v>111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4.25">
      <c r="A7" s="4" t="s">
        <v>114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4.25">
      <c r="A8" s="4" t="s">
        <v>157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4.25">
      <c r="A9" s="4" t="s">
        <v>433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4.25">
      <c r="A10" s="4" t="s">
        <v>428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4.25">
      <c r="A11" s="4" t="s">
        <v>411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4.25">
      <c r="A12" s="4" t="s">
        <v>129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503</v>
      </c>
    </row>
    <row r="13" spans="1:8" s="8" customFormat="1" ht="14.25">
      <c r="A13" s="4" t="s">
        <v>429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4.2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4.25">
      <c r="A15" s="4" t="s">
        <v>420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4.25">
      <c r="A16" s="4" t="s">
        <v>430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4.25">
      <c r="A17" s="97" t="s">
        <v>431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4.25">
      <c r="A18" s="97" t="s">
        <v>226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4.2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4.25">
      <c r="A22" s="102" t="s">
        <v>434</v>
      </c>
    </row>
    <row r="23" ht="30.75">
      <c r="A23" s="99" t="s">
        <v>126</v>
      </c>
    </row>
    <row r="24" ht="14.25">
      <c r="A24" s="101" t="s">
        <v>436</v>
      </c>
    </row>
    <row r="25" ht="30.75">
      <c r="A25" s="99" t="s">
        <v>433</v>
      </c>
    </row>
    <row r="26" ht="14.25">
      <c r="A26" s="100" t="s">
        <v>435</v>
      </c>
    </row>
    <row r="27" ht="30.75">
      <c r="A27" s="99" t="s">
        <v>428</v>
      </c>
    </row>
    <row r="28" ht="14.25">
      <c r="A28" s="101" t="s">
        <v>437</v>
      </c>
    </row>
    <row r="29" ht="14.25">
      <c r="A29" s="101" t="s">
        <v>438</v>
      </c>
    </row>
    <row r="30" ht="30.75">
      <c r="A30" s="99" t="s">
        <v>420</v>
      </c>
    </row>
    <row r="31" ht="14.25">
      <c r="A31" s="100" t="s">
        <v>439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207</v>
      </c>
      <c r="B1" s="10">
        <v>41943</v>
      </c>
      <c r="C1" s="10"/>
      <c r="D1" s="11" t="s">
        <v>208</v>
      </c>
      <c r="E1" s="12">
        <v>53.86</v>
      </c>
      <c r="G1" s="8" t="s">
        <v>209</v>
      </c>
    </row>
    <row r="2" spans="1:2" s="8" customFormat="1" ht="23.25" customHeight="1">
      <c r="A2" s="33" t="s">
        <v>442</v>
      </c>
      <c r="B2" s="87"/>
    </row>
    <row r="3" spans="1:7" s="15" customFormat="1" ht="53.2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8" s="8" customFormat="1" ht="14.25">
      <c r="A4" s="4" t="s">
        <v>105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454</v>
      </c>
    </row>
    <row r="5" spans="1:7" s="8" customFormat="1" ht="14.25">
      <c r="A5" s="4" t="s">
        <v>117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4.2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4.25">
      <c r="A7" s="4" t="s">
        <v>443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4.25">
      <c r="A8" s="4" t="s">
        <v>180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4.25">
      <c r="A9" s="4" t="s">
        <v>127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4.25">
      <c r="A10" s="4" t="s">
        <v>431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4.25">
      <c r="A11" s="4" t="s">
        <v>175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4.25">
      <c r="A12" s="4" t="s">
        <v>356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4.25">
      <c r="A13" s="4" t="s">
        <v>444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4.25">
      <c r="A14" s="4" t="s">
        <v>99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4.2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4.25">
      <c r="A16" s="97" t="s">
        <v>226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0.75">
      <c r="A19" s="50"/>
    </row>
    <row r="20" ht="30.7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207</v>
      </c>
      <c r="B1" s="10">
        <v>41950</v>
      </c>
      <c r="C1" s="10"/>
      <c r="D1" s="11" t="s">
        <v>208</v>
      </c>
      <c r="E1" s="12">
        <v>60.73</v>
      </c>
      <c r="G1" s="8" t="s">
        <v>209</v>
      </c>
    </row>
    <row r="2" spans="1:2" s="8" customFormat="1" ht="23.25" customHeight="1">
      <c r="A2" s="33" t="s">
        <v>448</v>
      </c>
      <c r="B2" s="87"/>
    </row>
    <row r="3" spans="1:7" s="15" customFormat="1" ht="53.2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120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4.25">
      <c r="A5" s="4" t="s">
        <v>449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4.25">
      <c r="A6" s="103" t="s">
        <v>416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4.25">
      <c r="A7" s="4" t="s">
        <v>117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4.25">
      <c r="A8" s="4" t="s">
        <v>97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4.25">
      <c r="A9" s="4" t="s">
        <v>450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4.2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4.2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4.25">
      <c r="A12" s="4" t="s">
        <v>451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4.25">
      <c r="A13" s="4" t="s">
        <v>420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4.25">
      <c r="A14" s="97" t="s">
        <v>226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4.25">
      <c r="A18" t="s">
        <v>452</v>
      </c>
    </row>
    <row r="19" ht="30.75">
      <c r="A19" s="99" t="s">
        <v>451</v>
      </c>
    </row>
    <row r="20" ht="14.25">
      <c r="A20" s="100" t="s">
        <v>453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207</v>
      </c>
      <c r="B1" s="10">
        <v>41963</v>
      </c>
      <c r="C1" s="10"/>
      <c r="D1" s="11" t="s">
        <v>208</v>
      </c>
      <c r="E1" s="12">
        <v>58.57</v>
      </c>
      <c r="G1" s="8" t="s">
        <v>209</v>
      </c>
    </row>
    <row r="2" spans="1:2" s="8" customFormat="1" ht="23.25" customHeight="1">
      <c r="A2" s="33" t="s">
        <v>455</v>
      </c>
      <c r="B2" s="87"/>
    </row>
    <row r="3" spans="1:7" s="15" customFormat="1" ht="53.2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8" s="8" customFormat="1" ht="14.25">
      <c r="A4" s="4" t="s">
        <v>157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474</v>
      </c>
    </row>
    <row r="5" spans="1:7" s="8" customFormat="1" ht="14.25">
      <c r="A5" s="4" t="s">
        <v>456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4.25">
      <c r="A6" s="103" t="s">
        <v>142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4.25">
      <c r="A7" s="4" t="s">
        <v>457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462</v>
      </c>
    </row>
    <row r="8" spans="1:8" s="8" customFormat="1" ht="14.25">
      <c r="A8" s="4" t="s">
        <v>458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4.25">
      <c r="A9" s="4" t="s">
        <v>256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461</v>
      </c>
    </row>
    <row r="10" spans="1:7" s="8" customFormat="1" ht="14.25">
      <c r="A10" s="4" t="s">
        <v>411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4.25">
      <c r="A11" s="4" t="s">
        <v>333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473</v>
      </c>
    </row>
    <row r="12" spans="1:8" s="8" customFormat="1" ht="14.25">
      <c r="A12" s="4" t="s">
        <v>420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4.25">
      <c r="A13" s="97" t="s">
        <v>226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4.25">
      <c r="A16" t="s">
        <v>452</v>
      </c>
    </row>
    <row r="17" ht="30.75">
      <c r="A17" s="99" t="s">
        <v>420</v>
      </c>
    </row>
    <row r="18" ht="14.25">
      <c r="A18" s="100" t="s">
        <v>459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207</v>
      </c>
      <c r="B1" s="10">
        <v>41978</v>
      </c>
      <c r="C1" s="10"/>
      <c r="D1" s="11" t="s">
        <v>208</v>
      </c>
      <c r="E1" s="12">
        <v>67.29</v>
      </c>
      <c r="G1" s="8" t="s">
        <v>209</v>
      </c>
    </row>
    <row r="2" spans="1:2" s="8" customFormat="1" ht="23.25" customHeight="1">
      <c r="A2" s="33" t="s">
        <v>463</v>
      </c>
      <c r="B2" s="87"/>
    </row>
    <row r="3" spans="1:7" s="15" customFormat="1" ht="53.2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466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4.25">
      <c r="A5" s="4" t="s">
        <v>175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4.2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4.25">
      <c r="A7" s="4" t="s">
        <v>409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4.25">
      <c r="A8" s="4" t="s">
        <v>467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4.25">
      <c r="A9" s="4" t="s">
        <v>177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488</v>
      </c>
    </row>
    <row r="10" spans="1:7" s="8" customFormat="1" ht="14.25">
      <c r="A10" s="103" t="s">
        <v>468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4.25">
      <c r="A11" s="4" t="s">
        <v>420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489</v>
      </c>
    </row>
    <row r="12" spans="1:8" s="8" customFormat="1" ht="14.25">
      <c r="A12" s="4" t="s">
        <v>93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4.25">
      <c r="A13" s="4" t="s">
        <v>416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4.25">
      <c r="A14" s="4" t="s">
        <v>320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4.25">
      <c r="A15" s="4" t="s">
        <v>469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4.25">
      <c r="A16" s="97" t="s">
        <v>226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4.25">
      <c r="A19" t="s">
        <v>452</v>
      </c>
    </row>
    <row r="20" spans="1:2" ht="30.75">
      <c r="A20" s="99" t="s">
        <v>464</v>
      </c>
      <c r="B20" s="105"/>
    </row>
    <row r="21" ht="14.25">
      <c r="A21" s="100" t="s">
        <v>465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207</v>
      </c>
      <c r="B1" s="10">
        <v>41248</v>
      </c>
      <c r="C1" s="10"/>
      <c r="D1" s="11" t="s">
        <v>208</v>
      </c>
      <c r="E1" s="12">
        <v>40.862</v>
      </c>
      <c r="F1" s="8" t="s">
        <v>209</v>
      </c>
    </row>
    <row r="2" s="8" customFormat="1" ht="23.25" customHeight="1">
      <c r="A2" s="33" t="s">
        <v>232</v>
      </c>
    </row>
    <row r="3" spans="1:9" s="15" customFormat="1" ht="43.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15" customFormat="1" ht="14.25">
      <c r="A4" s="4" t="s">
        <v>226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4.25">
      <c r="A5" s="4" t="s">
        <v>176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233</v>
      </c>
    </row>
    <row r="6" spans="1:10" s="8" customFormat="1" ht="14.25">
      <c r="A6" s="4" t="s">
        <v>178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4.25">
      <c r="A7" s="4" t="s">
        <v>119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4.2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4.25">
      <c r="A9" s="4" t="s">
        <v>145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4.2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4.25">
      <c r="A11" s="4" t="s">
        <v>190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4.2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4.25">
      <c r="B13">
        <f>D12/B12</f>
        <v>0.07954125046244914</v>
      </c>
    </row>
    <row r="15" ht="23.25">
      <c r="A15" s="30"/>
    </row>
    <row r="16" ht="14.2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207</v>
      </c>
      <c r="B1" s="10">
        <v>41999</v>
      </c>
      <c r="C1" s="10"/>
      <c r="D1" s="11" t="s">
        <v>208</v>
      </c>
      <c r="E1" s="12">
        <v>70.45</v>
      </c>
      <c r="G1" s="8" t="s">
        <v>209</v>
      </c>
    </row>
    <row r="2" spans="1:2" s="8" customFormat="1" ht="23.25" customHeight="1">
      <c r="A2" s="33" t="s">
        <v>475</v>
      </c>
      <c r="B2" s="87"/>
    </row>
    <row r="3" spans="1:7" s="15" customFormat="1" ht="49.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157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4.25">
      <c r="A5" s="4" t="s">
        <v>477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4.25">
      <c r="A6" s="103" t="s">
        <v>252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4.25">
      <c r="A7" s="4" t="s">
        <v>478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502</v>
      </c>
    </row>
    <row r="8" spans="1:8" s="8" customFormat="1" ht="14.25">
      <c r="A8" s="4" t="s">
        <v>479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4.25">
      <c r="A9" s="4" t="s">
        <v>99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4.25">
      <c r="A10" s="97" t="s">
        <v>226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4.2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4.25">
      <c r="A14" t="s">
        <v>452</v>
      </c>
    </row>
    <row r="15" spans="1:4" ht="30.75">
      <c r="A15" s="99" t="s">
        <v>157</v>
      </c>
      <c r="B15" s="105"/>
      <c r="C15" s="105"/>
      <c r="D15" s="105"/>
    </row>
    <row r="16" ht="14.25">
      <c r="A16" s="100" t="s">
        <v>476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207</v>
      </c>
      <c r="B1" s="10">
        <v>42013</v>
      </c>
      <c r="C1" s="10"/>
      <c r="D1" s="11" t="s">
        <v>208</v>
      </c>
      <c r="E1" s="12">
        <v>70.45</v>
      </c>
      <c r="G1" s="8" t="s">
        <v>209</v>
      </c>
    </row>
    <row r="2" spans="1:2" s="8" customFormat="1" ht="23.25" customHeight="1">
      <c r="A2" s="33" t="s">
        <v>486</v>
      </c>
      <c r="B2" s="87"/>
    </row>
    <row r="3" spans="1:7" s="15" customFormat="1" ht="49.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481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4.25">
      <c r="A5" s="4" t="s">
        <v>117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4.25">
      <c r="A6" s="103" t="s">
        <v>482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4.25">
      <c r="A7" s="4" t="s">
        <v>202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4.25">
      <c r="A8" s="4" t="s">
        <v>147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4.25">
      <c r="A9" s="4" t="s">
        <v>483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4.25">
      <c r="A10" s="97" t="s">
        <v>484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4.25">
      <c r="A11" s="97" t="s">
        <v>356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4.25">
      <c r="A12" s="97" t="s">
        <v>226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4.25">
      <c r="A16" t="s">
        <v>452</v>
      </c>
    </row>
    <row r="17" spans="1:4" ht="30.75">
      <c r="A17" s="99" t="s">
        <v>481</v>
      </c>
      <c r="B17" s="105"/>
      <c r="C17" s="105"/>
      <c r="D17" s="105"/>
    </row>
    <row r="18" ht="14.25">
      <c r="A18" s="100" t="s">
        <v>485</v>
      </c>
    </row>
    <row r="22" ht="30.75">
      <c r="A22" s="50"/>
    </row>
    <row r="23" ht="30.75">
      <c r="A23" s="50"/>
    </row>
    <row r="24" ht="30.75">
      <c r="A24" s="50"/>
    </row>
    <row r="25" ht="30.7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207</v>
      </c>
      <c r="B1" s="10">
        <v>42027</v>
      </c>
      <c r="C1" s="10"/>
      <c r="D1" s="10"/>
      <c r="E1" s="11" t="s">
        <v>208</v>
      </c>
      <c r="F1" s="106">
        <v>78.47</v>
      </c>
      <c r="G1" s="8" t="s">
        <v>209</v>
      </c>
    </row>
    <row r="2" s="8" customFormat="1" ht="23.25" customHeight="1">
      <c r="A2" s="33" t="s">
        <v>491</v>
      </c>
    </row>
    <row r="3" spans="1:8" s="15" customFormat="1" ht="57.75">
      <c r="A3" s="13" t="s">
        <v>210</v>
      </c>
      <c r="B3" s="14" t="s">
        <v>294</v>
      </c>
      <c r="C3" s="14" t="s">
        <v>492</v>
      </c>
      <c r="D3" s="14" t="s">
        <v>295</v>
      </c>
      <c r="E3" s="13" t="s">
        <v>296</v>
      </c>
      <c r="F3" s="13" t="s">
        <v>216</v>
      </c>
      <c r="G3" s="13" t="s">
        <v>297</v>
      </c>
      <c r="H3" s="13" t="s">
        <v>298</v>
      </c>
    </row>
    <row r="4" spans="1:9" s="8" customFormat="1" ht="14.25">
      <c r="A4" s="4" t="s">
        <v>416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510</v>
      </c>
    </row>
    <row r="5" spans="1:8" s="8" customFormat="1" ht="14.25">
      <c r="A5" s="3" t="s">
        <v>456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4.25">
      <c r="A6" s="4" t="s">
        <v>493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4.25">
      <c r="A7" s="4" t="s">
        <v>494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4.25">
      <c r="A8" s="4" t="s">
        <v>495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4.25">
      <c r="A9" s="3" t="s">
        <v>496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4.25">
      <c r="A10" s="4" t="s">
        <v>497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4.25">
      <c r="A11" s="4" t="s">
        <v>498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4.25">
      <c r="A12" s="3" t="s">
        <v>423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4.25">
      <c r="A13" s="4" t="s">
        <v>499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4.25">
      <c r="A14" s="4" t="s">
        <v>500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4.25">
      <c r="A15" s="4" t="s">
        <v>420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4.25">
      <c r="A16" s="4" t="s">
        <v>226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490</v>
      </c>
    </row>
    <row r="20" ht="30.75">
      <c r="A20" s="99" t="s">
        <v>420</v>
      </c>
    </row>
    <row r="21" ht="14.25">
      <c r="A21" s="100" t="s">
        <v>459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207</v>
      </c>
      <c r="B1" s="10">
        <v>42033</v>
      </c>
      <c r="C1" s="10"/>
      <c r="D1" s="10"/>
      <c r="E1" s="11" t="s">
        <v>208</v>
      </c>
      <c r="F1" s="106">
        <v>78.94</v>
      </c>
      <c r="G1" s="8" t="s">
        <v>209</v>
      </c>
    </row>
    <row r="2" s="8" customFormat="1" ht="23.25" customHeight="1">
      <c r="A2" s="33" t="s">
        <v>504</v>
      </c>
    </row>
    <row r="3" spans="1:8" s="15" customFormat="1" ht="57.75">
      <c r="A3" s="13" t="s">
        <v>210</v>
      </c>
      <c r="B3" s="14" t="s">
        <v>294</v>
      </c>
      <c r="C3" s="14" t="s">
        <v>492</v>
      </c>
      <c r="D3" s="14" t="s">
        <v>295</v>
      </c>
      <c r="E3" s="13" t="s">
        <v>296</v>
      </c>
      <c r="F3" s="13" t="s">
        <v>216</v>
      </c>
      <c r="G3" s="13" t="s">
        <v>297</v>
      </c>
      <c r="H3" s="13" t="s">
        <v>298</v>
      </c>
    </row>
    <row r="4" spans="1:8" s="8" customFormat="1" ht="14.25">
      <c r="A4" s="4" t="s">
        <v>420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4.25">
      <c r="A5" s="3" t="s">
        <v>175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4.25">
      <c r="A6" s="4" t="s">
        <v>507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4.25">
      <c r="A7" s="4" t="s">
        <v>117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4.25">
      <c r="A8" s="4" t="s">
        <v>80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4.25">
      <c r="A9" s="3" t="s">
        <v>505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4.25">
      <c r="A10" s="4" t="s">
        <v>498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4.25">
      <c r="A11" s="4" t="s">
        <v>508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4.25">
      <c r="A12" s="3" t="s">
        <v>183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4.2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4.2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4.25">
      <c r="A15" s="4" t="s">
        <v>226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4.2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490</v>
      </c>
    </row>
    <row r="19" ht="30.75">
      <c r="A19" s="99" t="s">
        <v>505</v>
      </c>
    </row>
    <row r="20" ht="14.25">
      <c r="A20" s="110" t="s">
        <v>506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207</v>
      </c>
      <c r="B1" s="10">
        <v>42041</v>
      </c>
      <c r="C1" s="10"/>
      <c r="D1" s="10"/>
      <c r="E1" s="11" t="s">
        <v>208</v>
      </c>
      <c r="F1" s="106">
        <v>77.27</v>
      </c>
      <c r="G1" s="8" t="s">
        <v>209</v>
      </c>
    </row>
    <row r="2" s="8" customFormat="1" ht="23.25" customHeight="1">
      <c r="A2" s="33" t="s">
        <v>511</v>
      </c>
    </row>
    <row r="3" spans="1:8" s="15" customFormat="1" ht="57.75">
      <c r="A3" s="13" t="s">
        <v>210</v>
      </c>
      <c r="B3" s="14" t="s">
        <v>294</v>
      </c>
      <c r="C3" s="14" t="s">
        <v>492</v>
      </c>
      <c r="D3" s="14" t="s">
        <v>295</v>
      </c>
      <c r="E3" s="13" t="s">
        <v>296</v>
      </c>
      <c r="F3" s="13" t="s">
        <v>216</v>
      </c>
      <c r="G3" s="13" t="s">
        <v>297</v>
      </c>
      <c r="H3" s="13" t="s">
        <v>298</v>
      </c>
    </row>
    <row r="4" spans="1:8" s="8" customFormat="1" ht="14.25">
      <c r="A4" s="3" t="s">
        <v>97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4.25">
      <c r="A5" s="4" t="s">
        <v>512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4.25">
      <c r="A6" s="4" t="s">
        <v>513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4.25">
      <c r="A7" s="4" t="s">
        <v>514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4.25">
      <c r="A8" s="3" t="s">
        <v>515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4.25">
      <c r="A9" s="4" t="s">
        <v>157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4.25">
      <c r="A10" s="4" t="s">
        <v>516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4.25">
      <c r="A11" s="4" t="s">
        <v>499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4.25">
      <c r="A12" s="3" t="s">
        <v>517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4.25">
      <c r="A13" s="4" t="s">
        <v>518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4.25">
      <c r="A14" s="4" t="s">
        <v>420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522</v>
      </c>
    </row>
    <row r="15" spans="1:8" s="8" customFormat="1" ht="14.25">
      <c r="A15" s="4" t="s">
        <v>519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4.25">
      <c r="A16" s="4" t="s">
        <v>226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490</v>
      </c>
    </row>
    <row r="20" ht="30.75">
      <c r="A20" s="99" t="s">
        <v>420</v>
      </c>
    </row>
    <row r="21" ht="14.25">
      <c r="A21" s="100" t="s">
        <v>520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207</v>
      </c>
      <c r="B1" s="10">
        <v>42050</v>
      </c>
      <c r="C1" s="10"/>
      <c r="D1" s="10"/>
      <c r="E1" s="11" t="s">
        <v>208</v>
      </c>
      <c r="F1" s="106">
        <v>73.23</v>
      </c>
      <c r="G1" s="8" t="s">
        <v>209</v>
      </c>
    </row>
    <row r="2" s="8" customFormat="1" ht="23.25" customHeight="1">
      <c r="A2" s="33"/>
    </row>
    <row r="3" spans="1:8" s="15" customFormat="1" ht="57.75">
      <c r="A3" s="13" t="s">
        <v>210</v>
      </c>
      <c r="B3" s="14" t="s">
        <v>294</v>
      </c>
      <c r="C3" s="14" t="s">
        <v>492</v>
      </c>
      <c r="D3" s="14" t="s">
        <v>295</v>
      </c>
      <c r="E3" s="13" t="s">
        <v>296</v>
      </c>
      <c r="F3" s="13" t="s">
        <v>216</v>
      </c>
      <c r="G3" s="13" t="s">
        <v>297</v>
      </c>
      <c r="H3" s="13" t="s">
        <v>298</v>
      </c>
    </row>
    <row r="4" spans="1:8" s="8" customFormat="1" ht="14.2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4.25">
      <c r="A5" s="4" t="s">
        <v>523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4.25">
      <c r="A6" s="4" t="s">
        <v>524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4.25">
      <c r="A7" s="4" t="s">
        <v>516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4.25">
      <c r="A8" s="3" t="s">
        <v>525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4.25">
      <c r="A9" s="4" t="s">
        <v>420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4.25">
      <c r="A10" s="4" t="s">
        <v>498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4.25">
      <c r="A11" s="4" t="s">
        <v>226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4.2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207</v>
      </c>
      <c r="B1" s="10">
        <v>42061</v>
      </c>
      <c r="C1" s="10"/>
      <c r="D1" s="10"/>
      <c r="E1" s="10"/>
      <c r="F1" s="11" t="s">
        <v>208</v>
      </c>
      <c r="G1" s="106">
        <v>72.44</v>
      </c>
      <c r="H1" s="8" t="s">
        <v>209</v>
      </c>
    </row>
    <row r="2" s="8" customFormat="1" ht="23.25" customHeight="1"/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129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4.25">
      <c r="A5" s="4" t="s">
        <v>527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4.25">
      <c r="A6" s="4" t="s">
        <v>529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4.25">
      <c r="A7" s="3" t="s">
        <v>530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4.25">
      <c r="A8" s="4" t="s">
        <v>512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4.25">
      <c r="A9" s="4" t="s">
        <v>192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4.25">
      <c r="A10" s="4" t="s">
        <v>531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4.25">
      <c r="A11" s="3" t="s">
        <v>532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4.25">
      <c r="A12" s="4" t="s">
        <v>533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4.25">
      <c r="A13" s="4" t="s">
        <v>534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4.25">
      <c r="A14" s="4" t="s">
        <v>535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4.25">
      <c r="A15" s="4" t="s">
        <v>157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4.25">
      <c r="A16" s="4" t="s">
        <v>456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4.25">
      <c r="A17" s="4" t="s">
        <v>516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4.25">
      <c r="A18" s="4" t="s">
        <v>226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490</v>
      </c>
    </row>
    <row r="23" spans="1:2" ht="30.75">
      <c r="A23" s="114" t="s">
        <v>527</v>
      </c>
      <c r="B23" s="105"/>
    </row>
    <row r="24" ht="14.25">
      <c r="A24" s="100" t="s">
        <v>528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207</v>
      </c>
      <c r="B1" s="10">
        <v>42069</v>
      </c>
      <c r="C1" s="10"/>
      <c r="D1" s="10"/>
      <c r="E1" s="10"/>
      <c r="F1" s="11" t="s">
        <v>208</v>
      </c>
      <c r="G1" s="106">
        <v>67.83</v>
      </c>
      <c r="H1" s="8" t="s">
        <v>209</v>
      </c>
    </row>
    <row r="2" s="8" customFormat="1" ht="23.25" customHeight="1">
      <c r="A2" s="33" t="s">
        <v>536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540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4.25">
      <c r="A5" s="4" t="s">
        <v>420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4.25">
      <c r="A6" s="4" t="s">
        <v>541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4.25">
      <c r="A7" s="3" t="s">
        <v>542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4.25">
      <c r="A8" s="4" t="s">
        <v>543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4.25">
      <c r="A9" s="4" t="s">
        <v>535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4.2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4.25">
      <c r="A11" s="3" t="s">
        <v>544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4.25">
      <c r="A12" s="4" t="s">
        <v>538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4.25">
      <c r="A13" s="4" t="s">
        <v>386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4.25">
      <c r="A14" s="4" t="s">
        <v>432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4.25">
      <c r="A15" s="4" t="s">
        <v>176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4.25">
      <c r="A16" s="4" t="s">
        <v>226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490</v>
      </c>
    </row>
    <row r="20" spans="1:2" ht="30.75">
      <c r="A20" s="117" t="s">
        <v>8</v>
      </c>
      <c r="B20" s="105"/>
    </row>
    <row r="21" ht="14.25">
      <c r="A21" s="100" t="s">
        <v>537</v>
      </c>
    </row>
    <row r="22" spans="1:2" ht="30.75">
      <c r="A22" s="117" t="s">
        <v>538</v>
      </c>
      <c r="B22" s="105"/>
    </row>
    <row r="23" ht="14.25">
      <c r="A23" s="100" t="s">
        <v>539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207</v>
      </c>
      <c r="B1" s="10">
        <v>42083</v>
      </c>
      <c r="C1" s="10"/>
      <c r="D1" s="10"/>
      <c r="E1" s="10"/>
      <c r="F1" s="11" t="s">
        <v>208</v>
      </c>
      <c r="G1" s="106">
        <v>66.11</v>
      </c>
      <c r="H1" s="8" t="s">
        <v>209</v>
      </c>
    </row>
    <row r="2" s="8" customFormat="1" ht="23.25" customHeight="1">
      <c r="A2" s="33" t="s">
        <v>549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546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4.25">
      <c r="A5" s="4" t="s">
        <v>513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4.25">
      <c r="A6" s="4" t="s">
        <v>523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4.25">
      <c r="A7" s="3" t="s">
        <v>175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4.25">
      <c r="A8" s="4" t="s">
        <v>199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4.25">
      <c r="A9" s="4" t="s">
        <v>547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4.25">
      <c r="A10" s="4" t="s">
        <v>420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4.25">
      <c r="A11" s="3" t="s">
        <v>143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4.25">
      <c r="A12" s="4" t="s">
        <v>456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4.25">
      <c r="A13" s="4" t="s">
        <v>548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4.25">
      <c r="A14" s="4" t="s">
        <v>226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207</v>
      </c>
      <c r="B1" s="10">
        <v>42091</v>
      </c>
      <c r="C1" s="10"/>
      <c r="D1" s="10"/>
      <c r="E1" s="10"/>
      <c r="F1" s="11" t="s">
        <v>208</v>
      </c>
      <c r="G1" s="106">
        <v>64.39</v>
      </c>
      <c r="H1" s="8" t="s">
        <v>209</v>
      </c>
    </row>
    <row r="2" s="8" customFormat="1" ht="23.25" customHeight="1">
      <c r="A2" s="33" t="s">
        <v>551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552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4.25">
      <c r="A5" s="4" t="s">
        <v>97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4.25">
      <c r="A6" s="4" t="s">
        <v>553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4.25">
      <c r="A7" s="3" t="s">
        <v>420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4.25">
      <c r="A8" s="4" t="s">
        <v>554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4.25">
      <c r="A9" s="4" t="s">
        <v>192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4.25">
      <c r="A10" s="4" t="s">
        <v>555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557</v>
      </c>
    </row>
    <row r="11" spans="1:9" s="8" customFormat="1" ht="14.25">
      <c r="A11" s="3" t="s">
        <v>556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4.25">
      <c r="A12" s="4" t="s">
        <v>226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207</v>
      </c>
      <c r="B1" s="10">
        <v>41248</v>
      </c>
      <c r="C1" s="10"/>
      <c r="D1" s="11" t="s">
        <v>208</v>
      </c>
      <c r="E1" s="12">
        <v>40.5</v>
      </c>
      <c r="F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4.25">
      <c r="A5" s="4" t="s">
        <v>130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4.25">
      <c r="A6" s="4" t="s">
        <v>178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4.2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4.2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42098</v>
      </c>
      <c r="C1" s="10"/>
      <c r="D1" s="10"/>
      <c r="E1" s="10"/>
      <c r="F1" s="11" t="s">
        <v>208</v>
      </c>
      <c r="G1" s="106">
        <v>60.674</v>
      </c>
      <c r="H1" s="8" t="s">
        <v>209</v>
      </c>
    </row>
    <row r="2" s="8" customFormat="1" ht="23.25" customHeight="1">
      <c r="A2" s="33" t="s">
        <v>558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175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4.25">
      <c r="A5" s="4" t="s">
        <v>559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579</v>
      </c>
    </row>
    <row r="6" spans="1:9" s="8" customFormat="1" ht="14.25">
      <c r="A6" s="4" t="s">
        <v>416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4.25">
      <c r="A7" s="3" t="s">
        <v>560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580</v>
      </c>
    </row>
    <row r="8" spans="1:9" s="8" customFormat="1" ht="14.25">
      <c r="A8" s="4" t="s">
        <v>561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4.25">
      <c r="A9" s="4" t="s">
        <v>420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4.25">
      <c r="A10" s="4" t="s">
        <v>117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4.25">
      <c r="A11" s="3" t="s">
        <v>562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602</v>
      </c>
    </row>
    <row r="12" spans="1:9" s="8" customFormat="1" ht="14.25">
      <c r="A12" s="4" t="s">
        <v>563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4.25">
      <c r="A13" s="4" t="s">
        <v>564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4.25">
      <c r="A14" s="4" t="s">
        <v>226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42104</v>
      </c>
      <c r="C1" s="10"/>
      <c r="D1" s="10"/>
      <c r="E1" s="10"/>
      <c r="F1" s="11" t="s">
        <v>208</v>
      </c>
      <c r="G1" s="106">
        <v>56.585</v>
      </c>
      <c r="H1" s="8" t="s">
        <v>209</v>
      </c>
    </row>
    <row r="2" s="8" customFormat="1" ht="23.25" customHeight="1">
      <c r="A2" s="33" t="s">
        <v>566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499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4.25">
      <c r="A5" s="4" t="s">
        <v>120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4.25">
      <c r="A6" s="4" t="s">
        <v>527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4.25">
      <c r="A7" s="3" t="s">
        <v>386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4.25">
      <c r="A8" s="4" t="s">
        <v>573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4.25">
      <c r="A9" s="4" t="s">
        <v>570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4.25">
      <c r="A10" s="4" t="s">
        <v>420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4.25">
      <c r="A11" s="3" t="s">
        <v>170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4.25">
      <c r="A12" s="4" t="s">
        <v>574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4.25">
      <c r="A13" s="4" t="s">
        <v>575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4.25">
      <c r="A14" s="4" t="s">
        <v>129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4.25">
      <c r="A15" s="4" t="s">
        <v>576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4.25">
      <c r="A16" t="s">
        <v>577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4.25">
      <c r="A17" s="4" t="s">
        <v>226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567</v>
      </c>
    </row>
    <row r="22" ht="30.75">
      <c r="A22" s="117" t="s">
        <v>120</v>
      </c>
    </row>
    <row r="23" ht="14.25">
      <c r="A23" s="100" t="s">
        <v>568</v>
      </c>
    </row>
    <row r="24" ht="30.75">
      <c r="A24" s="117" t="s">
        <v>386</v>
      </c>
    </row>
    <row r="25" ht="14.25">
      <c r="A25" s="100" t="s">
        <v>569</v>
      </c>
    </row>
    <row r="26" ht="30.75">
      <c r="A26" s="117" t="s">
        <v>570</v>
      </c>
    </row>
    <row r="27" ht="14.25">
      <c r="A27" s="100" t="s">
        <v>571</v>
      </c>
    </row>
    <row r="28" ht="30.75">
      <c r="A28" s="117" t="s">
        <v>170</v>
      </c>
    </row>
    <row r="29" ht="14.25">
      <c r="A29" s="100" t="s">
        <v>572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42111</v>
      </c>
      <c r="C1" s="10"/>
      <c r="D1" s="10"/>
      <c r="E1" s="10"/>
      <c r="F1" s="11" t="s">
        <v>208</v>
      </c>
      <c r="G1" s="106">
        <v>59.89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535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4.25">
      <c r="A5" s="4" t="s">
        <v>117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4.25">
      <c r="A6" s="4" t="s">
        <v>98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4.25">
      <c r="A7" s="3" t="s">
        <v>120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4.25">
      <c r="A8" s="4" t="s">
        <v>581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4.25">
      <c r="A9" s="4" t="s">
        <v>582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4.25">
      <c r="A10" s="3" t="s">
        <v>99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4.25">
      <c r="A11" s="4" t="s">
        <v>583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4.25">
      <c r="A12" s="4" t="s">
        <v>456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4.25">
      <c r="A13" s="4" t="s">
        <v>136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4.25">
      <c r="A14" s="3" t="s">
        <v>175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4.25">
      <c r="A15" s="4" t="s">
        <v>540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4.25">
      <c r="A16" s="4" t="s">
        <v>516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4.25">
      <c r="A17" s="4" t="s">
        <v>584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4.25">
      <c r="A18" s="4" t="s">
        <v>576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4.25">
      <c r="A19" s="4" t="s">
        <v>420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4.25">
      <c r="A20" s="4" t="s">
        <v>553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4.25">
      <c r="A21" s="4" t="s">
        <v>585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4.25">
      <c r="A22" s="4" t="s">
        <v>418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4.25">
      <c r="A23" s="4" t="s">
        <v>570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4.2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4.25">
      <c r="A25" s="4" t="s">
        <v>170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4.25">
      <c r="A26" s="4" t="s">
        <v>226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4.2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42119</v>
      </c>
      <c r="C1" s="10"/>
      <c r="D1" s="10"/>
      <c r="E1" s="10"/>
      <c r="F1" s="11" t="s">
        <v>208</v>
      </c>
      <c r="G1" s="106">
        <v>58.583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117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4.25">
      <c r="A5" s="4" t="s">
        <v>418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4.25">
      <c r="A6" s="4" t="s">
        <v>87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4.25">
      <c r="A7" s="3" t="s">
        <v>591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613</v>
      </c>
    </row>
    <row r="8" spans="1:9" s="8" customFormat="1" ht="14.25">
      <c r="A8" s="4" t="s">
        <v>592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4.25">
      <c r="A9" s="4" t="s">
        <v>593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4.25">
      <c r="A10" s="3" t="s">
        <v>594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4.25">
      <c r="A11" s="4" t="s">
        <v>595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4.25">
      <c r="A12" s="4" t="s">
        <v>93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4.25">
      <c r="A13" s="4" t="s">
        <v>596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4.25">
      <c r="A14" s="4" t="s">
        <v>226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597</v>
      </c>
    </row>
    <row r="18" ht="14.25">
      <c r="A18" s="121" t="s">
        <v>596</v>
      </c>
    </row>
    <row r="19" ht="14.25">
      <c r="A19" s="100" t="s">
        <v>598</v>
      </c>
    </row>
    <row r="20" ht="14.25">
      <c r="A20" s="100" t="s">
        <v>599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42126</v>
      </c>
      <c r="C1" s="10"/>
      <c r="D1" s="10"/>
      <c r="E1" s="10"/>
      <c r="F1" s="11" t="s">
        <v>208</v>
      </c>
      <c r="G1" s="106">
        <v>59.551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596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4.25">
      <c r="A5" s="4" t="s">
        <v>603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629</v>
      </c>
    </row>
    <row r="6" spans="1:9" s="8" customFormat="1" ht="14.25">
      <c r="A6" s="4" t="s">
        <v>513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4.25">
      <c r="A7" s="3" t="s">
        <v>433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4.25">
      <c r="A8" s="4" t="s">
        <v>604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4.25">
      <c r="A9" s="4" t="s">
        <v>559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4.25">
      <c r="A10" s="4" t="s">
        <v>605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4.25">
      <c r="A11" s="3" t="s">
        <v>117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4.25">
      <c r="A12" s="4" t="s">
        <v>606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4.25">
      <c r="A13" s="4" t="s">
        <v>175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4.2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4.25">
      <c r="A15" s="4" t="s">
        <v>607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714</v>
      </c>
    </row>
    <row r="16" spans="1:9" s="8" customFormat="1" ht="14.25">
      <c r="A16" s="4" t="s">
        <v>608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4.25">
      <c r="A17" s="4" t="s">
        <v>226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42126</v>
      </c>
      <c r="C1" s="10"/>
      <c r="D1" s="10"/>
      <c r="E1" s="10"/>
      <c r="F1" s="11" t="s">
        <v>208</v>
      </c>
      <c r="G1" s="106">
        <v>58.433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614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4.25">
      <c r="A5" s="4" t="s">
        <v>523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4.25">
      <c r="A6" s="4" t="s">
        <v>93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4.25">
      <c r="A7" s="3" t="s">
        <v>615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4.25">
      <c r="A8" s="4" t="s">
        <v>591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4.25">
      <c r="A9" s="4" t="s">
        <v>390</v>
      </c>
      <c r="B9" s="123" t="s">
        <v>636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649</v>
      </c>
    </row>
    <row r="10" spans="1:9" s="8" customFormat="1" ht="14.25">
      <c r="A10" s="4" t="s">
        <v>616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4.25">
      <c r="A11" s="3" t="s">
        <v>499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4.25">
      <c r="A12" s="4" t="s">
        <v>420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4.25">
      <c r="A13" s="4" t="s">
        <v>416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4.25">
      <c r="A14" s="3" t="s">
        <v>104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4.25">
      <c r="A15" s="4" t="s">
        <v>456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4.25">
      <c r="A16" s="4" t="s">
        <v>593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4.25">
      <c r="A17" s="4" t="s">
        <v>226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42141</v>
      </c>
      <c r="C1" s="10"/>
      <c r="D1" s="10"/>
      <c r="E1" s="10"/>
      <c r="F1" s="11" t="s">
        <v>208</v>
      </c>
      <c r="G1" s="106">
        <v>57.82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621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4.25">
      <c r="A5" s="4" t="s">
        <v>593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4.25">
      <c r="A6" s="4" t="s">
        <v>130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4.25">
      <c r="A7" s="3" t="s">
        <v>622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4.25">
      <c r="A8" s="4" t="s">
        <v>623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650</v>
      </c>
    </row>
    <row r="9" spans="1:9" s="8" customFormat="1" ht="14.2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4.25">
      <c r="A10" s="4" t="s">
        <v>624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4.2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4.25">
      <c r="A12" s="4" t="s">
        <v>625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4.25">
      <c r="A13" s="4" t="s">
        <v>117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4.25">
      <c r="A14" s="3" t="s">
        <v>626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4.25">
      <c r="A15" s="4" t="s">
        <v>136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4.25">
      <c r="A16" s="4" t="s">
        <v>226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42146</v>
      </c>
      <c r="C1" s="10"/>
      <c r="D1" s="10"/>
      <c r="E1" s="10"/>
      <c r="F1" s="11" t="s">
        <v>208</v>
      </c>
      <c r="G1" s="106">
        <v>57.46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128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4.25">
      <c r="A5" s="4" t="s">
        <v>497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4.25">
      <c r="A6" s="4" t="s">
        <v>129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4.25">
      <c r="A7" s="3" t="s">
        <v>630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651</v>
      </c>
    </row>
    <row r="8" spans="1:9" s="8" customFormat="1" ht="14.25">
      <c r="A8" s="4" t="s">
        <v>117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4.25">
      <c r="A9" s="4" t="s">
        <v>499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4.25">
      <c r="A10" s="122" t="s">
        <v>635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4.25">
      <c r="A11" s="3" t="s">
        <v>420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4.25">
      <c r="A12" s="4" t="s">
        <v>631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4.25">
      <c r="A13" s="4" t="s">
        <v>632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4.25">
      <c r="A14" s="4" t="s">
        <v>226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207</v>
      </c>
      <c r="B1" s="10">
        <v>42156</v>
      </c>
      <c r="C1" s="10"/>
      <c r="D1" s="10"/>
      <c r="E1" s="10"/>
      <c r="F1" s="11" t="s">
        <v>208</v>
      </c>
      <c r="G1" s="106">
        <v>63.63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4" t="s">
        <v>356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28.5">
      <c r="A5" s="4" t="s">
        <v>128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658</v>
      </c>
    </row>
    <row r="6" spans="1:9" s="8" customFormat="1" ht="14.25">
      <c r="A6" s="3" t="s">
        <v>577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4.25">
      <c r="A7" s="4" t="s">
        <v>632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4.2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4.25">
      <c r="A9" s="3" t="s">
        <v>117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4.25">
      <c r="A10" s="4" t="s">
        <v>637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4.25">
      <c r="A11" s="4" t="s">
        <v>638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4.25">
      <c r="A12" s="4" t="s">
        <v>639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4.25">
      <c r="A13" s="4" t="s">
        <v>640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4.2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4.25">
      <c r="A15" s="3" t="s">
        <v>176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4.25">
      <c r="A16" s="4" t="s">
        <v>641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4.25">
      <c r="A17" s="4" t="s">
        <v>642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4.25">
      <c r="A18" s="4" t="s">
        <v>420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4.25">
      <c r="A19" s="4" t="s">
        <v>643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4.25">
      <c r="A20" s="4" t="s">
        <v>603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4.25">
      <c r="A21" s="4" t="s">
        <v>226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4.2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490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5.5">
      <c r="A25" s="124" t="s">
        <v>176</v>
      </c>
      <c r="B25" s="127" t="s">
        <v>644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638</v>
      </c>
      <c r="B26" s="127" t="s">
        <v>645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4.25">
      <c r="B27" s="127" t="s">
        <v>646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4.2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4.2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4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42166</v>
      </c>
      <c r="C1" s="10"/>
      <c r="D1" s="10"/>
      <c r="E1" s="10"/>
      <c r="F1" s="11" t="s">
        <v>208</v>
      </c>
      <c r="G1" s="106">
        <v>62.58</v>
      </c>
      <c r="H1" s="8" t="s">
        <v>209</v>
      </c>
    </row>
    <row r="2" s="8" customFormat="1" ht="23.25" customHeight="1">
      <c r="A2" s="33" t="s">
        <v>652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4" t="s">
        <v>563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4.25">
      <c r="A5" s="4" t="s">
        <v>176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4.25">
      <c r="A6" s="3" t="s">
        <v>653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4.25">
      <c r="A7" s="4" t="s">
        <v>654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684</v>
      </c>
    </row>
    <row r="8" spans="1:9" s="8" customFormat="1" ht="14.25">
      <c r="A8" s="4" t="s">
        <v>129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4.25">
      <c r="A9" s="3" t="s">
        <v>420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4.25">
      <c r="A10" s="4" t="s">
        <v>655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4.25">
      <c r="A11" s="4" t="s">
        <v>104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4.25">
      <c r="A12" s="4" t="s">
        <v>626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4.25">
      <c r="A13" s="4" t="s">
        <v>656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673</v>
      </c>
    </row>
    <row r="14" spans="1:9" s="8" customFormat="1" ht="14.25">
      <c r="A14" s="122" t="s">
        <v>638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4.25">
      <c r="A15" s="4" t="s">
        <v>226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490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176</v>
      </c>
      <c r="B19" s="100" t="s">
        <v>644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207</v>
      </c>
      <c r="B1" s="10">
        <v>41252</v>
      </c>
      <c r="C1" s="10"/>
      <c r="D1" s="11" t="s">
        <v>208</v>
      </c>
      <c r="E1" s="12">
        <v>40.69</v>
      </c>
      <c r="F1" s="8" t="s">
        <v>209</v>
      </c>
    </row>
    <row r="2" s="8" customFormat="1" ht="23.25" customHeight="1">
      <c r="A2" s="33" t="s">
        <v>234</v>
      </c>
    </row>
    <row r="3" spans="1:9" s="15" customFormat="1" ht="43.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226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4.25">
      <c r="A5" s="4" t="s">
        <v>165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4.25">
      <c r="A6" s="4" t="s">
        <v>183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4.2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4.25">
      <c r="A8" s="4" t="s">
        <v>83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4.25">
      <c r="A9" s="4" t="s">
        <v>219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4.2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42173</v>
      </c>
      <c r="C1" s="10"/>
      <c r="D1" s="10"/>
      <c r="E1" s="10"/>
      <c r="F1" s="11" t="s">
        <v>208</v>
      </c>
      <c r="G1" s="106">
        <v>62.83</v>
      </c>
      <c r="H1" s="8" t="s">
        <v>209</v>
      </c>
    </row>
    <row r="2" s="8" customFormat="1" ht="23.25" customHeight="1">
      <c r="A2" s="33" t="s">
        <v>659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4" t="s">
        <v>176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4.2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4.25">
      <c r="A6" s="3" t="s">
        <v>660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4.25">
      <c r="A7" s="4" t="s">
        <v>594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4.25">
      <c r="A8" s="4" t="s">
        <v>661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4.2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691</v>
      </c>
    </row>
    <row r="10" spans="1:9" s="8" customFormat="1" ht="14.25">
      <c r="A10" s="4" t="s">
        <v>120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4.25">
      <c r="A11" s="4" t="s">
        <v>226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4.2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490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594</v>
      </c>
      <c r="B15" s="110" t="s">
        <v>662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42181</v>
      </c>
      <c r="C1" s="10"/>
      <c r="D1" s="10"/>
      <c r="E1" s="10"/>
      <c r="F1" s="11" t="s">
        <v>208</v>
      </c>
      <c r="G1" s="106">
        <v>64.56</v>
      </c>
      <c r="H1" s="8" t="s">
        <v>209</v>
      </c>
    </row>
    <row r="2" s="8" customFormat="1" ht="23.25" customHeight="1">
      <c r="A2" s="33" t="s">
        <v>665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660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4.25">
      <c r="A5" s="103" t="s">
        <v>666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4.25">
      <c r="A6" s="104" t="s">
        <v>420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4.2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4.25">
      <c r="A8" s="103" t="s">
        <v>667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672</v>
      </c>
    </row>
    <row r="9" spans="1:9" s="15" customFormat="1" ht="14.25">
      <c r="A9" s="103" t="s">
        <v>668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4.25">
      <c r="A10" s="103" t="s">
        <v>521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4.25">
      <c r="A11" s="104" t="s">
        <v>117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4.25">
      <c r="A12" s="103" t="s">
        <v>529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4.25">
      <c r="A13" s="103" t="s">
        <v>195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4.25">
      <c r="A14" s="104" t="s">
        <v>129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4.25">
      <c r="A15" s="4" t="s">
        <v>226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664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529</v>
      </c>
      <c r="B19" s="110" t="s">
        <v>669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42188</v>
      </c>
      <c r="C1" s="10"/>
      <c r="D1" s="10"/>
      <c r="E1" s="10"/>
      <c r="F1" s="11" t="s">
        <v>208</v>
      </c>
      <c r="G1" s="106">
        <v>65.09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674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4.25">
      <c r="A5" s="103" t="s">
        <v>675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4.25">
      <c r="A6" s="104" t="s">
        <v>80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4.25">
      <c r="A7" s="103" t="s">
        <v>676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4.25">
      <c r="A8" s="103" t="s">
        <v>157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4.25">
      <c r="A9" s="103" t="s">
        <v>677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4.25">
      <c r="A10" s="103" t="s">
        <v>285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4.25">
      <c r="A11" s="104" t="s">
        <v>692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4.25">
      <c r="A12" s="103" t="s">
        <v>678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4.25">
      <c r="A13" s="103" t="s">
        <v>138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4.25">
      <c r="A14" s="104" t="s">
        <v>129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4.25">
      <c r="A15" s="4" t="s">
        <v>594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4.25">
      <c r="A16" s="4" t="s">
        <v>226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664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677</v>
      </c>
      <c r="B20" s="110" t="s">
        <v>679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4.2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42194</v>
      </c>
      <c r="C1" s="10"/>
      <c r="D1" s="10"/>
      <c r="E1" s="10"/>
      <c r="F1" s="11" t="s">
        <v>208</v>
      </c>
      <c r="G1" s="106">
        <v>65.4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529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4.25">
      <c r="A5" s="103" t="s">
        <v>498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4.2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4.25">
      <c r="A7" s="103" t="s">
        <v>685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4.25">
      <c r="A8" s="103" t="s">
        <v>420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4.25">
      <c r="A9" s="103" t="s">
        <v>482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4.25">
      <c r="A10" s="103" t="s">
        <v>686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4.25">
      <c r="A11" s="104" t="s">
        <v>432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4.2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4.25">
      <c r="A13" s="4" t="s">
        <v>226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4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42208</v>
      </c>
      <c r="C1" s="10"/>
      <c r="D1" s="10"/>
      <c r="E1" s="10"/>
      <c r="F1" s="11" t="s">
        <v>208</v>
      </c>
      <c r="G1" s="106">
        <v>65.42</v>
      </c>
      <c r="H1" s="8" t="s">
        <v>209</v>
      </c>
    </row>
    <row r="2" s="8" customFormat="1" ht="23.25" customHeight="1">
      <c r="A2" s="33" t="s">
        <v>693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10" s="15" customFormat="1" ht="57.75">
      <c r="A4" s="103" t="s">
        <v>425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703</v>
      </c>
    </row>
    <row r="5" spans="1:9" s="15" customFormat="1" ht="14.25">
      <c r="A5" s="103" t="s">
        <v>420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4.25">
      <c r="A6" s="104" t="s">
        <v>694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4.25">
      <c r="A7" s="103" t="s">
        <v>638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4.25">
      <c r="A8" s="103" t="s">
        <v>494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4.25">
      <c r="A9" s="103" t="s">
        <v>695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4.25">
      <c r="A10" s="103" t="s">
        <v>117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4.25">
      <c r="A11" s="104" t="s">
        <v>157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4.25">
      <c r="A12" s="103" t="s">
        <v>696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4.25">
      <c r="A13" s="104" t="s">
        <v>697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4.25">
      <c r="A14" s="104" t="s">
        <v>604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4.25">
      <c r="A15" s="104" t="s">
        <v>226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698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697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699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42221</v>
      </c>
      <c r="C1" s="10"/>
      <c r="D1" s="10"/>
      <c r="E1" s="10"/>
      <c r="F1" s="11" t="s">
        <v>208</v>
      </c>
      <c r="G1" s="106">
        <v>71.85</v>
      </c>
      <c r="H1" s="8" t="s">
        <v>209</v>
      </c>
    </row>
    <row r="2" s="8" customFormat="1" ht="23.25" customHeight="1">
      <c r="A2" s="33" t="s">
        <v>704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705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4.25">
      <c r="A5" s="103" t="s">
        <v>656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4.25">
      <c r="A6" s="104" t="s">
        <v>706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713</v>
      </c>
    </row>
    <row r="7" spans="1:9" s="8" customFormat="1" ht="14.25">
      <c r="A7" s="103" t="s">
        <v>707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4.25">
      <c r="A8" s="103" t="s">
        <v>552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4.25">
      <c r="A9" s="103" t="s">
        <v>708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4.25">
      <c r="A10" s="103" t="s">
        <v>709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4.25">
      <c r="A11" s="104" t="s">
        <v>710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4.25">
      <c r="A12" s="104" t="s">
        <v>226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4.2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207</v>
      </c>
      <c r="B1" s="10">
        <v>42243</v>
      </c>
      <c r="C1" s="10"/>
      <c r="D1" s="10"/>
      <c r="E1" s="10"/>
      <c r="F1" s="11" t="s">
        <v>208</v>
      </c>
      <c r="G1" s="106">
        <v>75.45</v>
      </c>
      <c r="H1" s="8" t="s">
        <v>209</v>
      </c>
    </row>
    <row r="2" s="8" customFormat="1" ht="23.25" customHeight="1">
      <c r="A2" s="33" t="s">
        <v>715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10" s="15" customFormat="1" ht="43.5">
      <c r="A4" s="103" t="s">
        <v>716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941</v>
      </c>
    </row>
    <row r="5" spans="1:9" s="15" customFormat="1" ht="14.25">
      <c r="A5" s="103" t="s">
        <v>717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4.25">
      <c r="A6" s="104" t="s">
        <v>718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4.25">
      <c r="A7" s="103" t="s">
        <v>685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732</v>
      </c>
    </row>
    <row r="8" spans="1:10" s="8" customFormat="1" ht="14.25">
      <c r="A8" s="103" t="s">
        <v>719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4.25">
      <c r="A9" s="104" t="s">
        <v>226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4.2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490</v>
      </c>
    </row>
    <row r="13" spans="1:2" ht="30.75">
      <c r="A13" s="133" t="s">
        <v>716</v>
      </c>
      <c r="B13" s="134" t="s">
        <v>720</v>
      </c>
    </row>
    <row r="14" spans="1:2" ht="30.75">
      <c r="A14" s="133" t="s">
        <v>552</v>
      </c>
      <c r="B14" s="134" t="s">
        <v>721</v>
      </c>
    </row>
    <row r="15" spans="1:2" ht="30.75">
      <c r="A15" s="133" t="s">
        <v>420</v>
      </c>
      <c r="B15" s="135" t="s">
        <v>459</v>
      </c>
    </row>
    <row r="16" spans="1:2" ht="30.75">
      <c r="A16" s="133" t="s">
        <v>722</v>
      </c>
      <c r="B16" s="134" t="s">
        <v>723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207</v>
      </c>
      <c r="B1" s="10">
        <v>42251</v>
      </c>
      <c r="C1" s="10"/>
      <c r="D1" s="10"/>
      <c r="E1" s="10"/>
      <c r="F1" s="11" t="s">
        <v>208</v>
      </c>
      <c r="G1" s="106">
        <v>78.83</v>
      </c>
      <c r="H1" s="8" t="s">
        <v>209</v>
      </c>
    </row>
    <row r="2" s="8" customFormat="1" ht="23.25" customHeight="1">
      <c r="A2" s="33" t="s">
        <v>726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420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4.25">
      <c r="A5" s="103" t="s">
        <v>552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4.25">
      <c r="A6" s="104" t="s">
        <v>111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4.25">
      <c r="A7" s="103" t="s">
        <v>727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4.25">
      <c r="A8" s="103" t="s">
        <v>728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4.25">
      <c r="A9" s="104" t="s">
        <v>147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4.25">
      <c r="A10" s="103" t="s">
        <v>129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4.25">
      <c r="A11" s="103" t="s">
        <v>707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4.25">
      <c r="A12" s="104" t="s">
        <v>560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4.25">
      <c r="A13" s="104" t="s">
        <v>456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4.25">
      <c r="A14" t="s">
        <v>564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4.25">
      <c r="A15" s="104" t="s">
        <v>226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725</v>
      </c>
    </row>
    <row r="19" ht="21">
      <c r="A19" s="130" t="s">
        <v>711</v>
      </c>
    </row>
    <row r="20" ht="45" customHeight="1">
      <c r="A20" s="130" t="s">
        <v>490</v>
      </c>
    </row>
    <row r="21" spans="1:2" ht="30.75">
      <c r="A21" s="133" t="s">
        <v>420</v>
      </c>
      <c r="B21" s="136" t="s">
        <v>520</v>
      </c>
    </row>
    <row r="22" spans="1:2" ht="30.75">
      <c r="A22" s="133" t="s">
        <v>722</v>
      </c>
      <c r="B22" s="134" t="s">
        <v>723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207</v>
      </c>
      <c r="B1" s="10">
        <v>42258</v>
      </c>
      <c r="C1" s="10"/>
      <c r="D1" s="10"/>
      <c r="E1" s="10"/>
      <c r="F1" s="11" t="s">
        <v>208</v>
      </c>
      <c r="G1" s="106">
        <v>78.3</v>
      </c>
      <c r="H1" s="8" t="s">
        <v>209</v>
      </c>
    </row>
    <row r="2" s="8" customFormat="1" ht="23.25" customHeight="1">
      <c r="A2" s="33" t="s">
        <v>733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157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4.25">
      <c r="A5" s="103" t="s">
        <v>443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4.25">
      <c r="A6" s="104" t="s">
        <v>722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4.25">
      <c r="A7" s="103" t="s">
        <v>552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4.25">
      <c r="A8" s="103" t="s">
        <v>411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4.25">
      <c r="A9" s="104" t="s">
        <v>420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4.25">
      <c r="A10" s="103" t="s">
        <v>654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4.25">
      <c r="A11" s="104" t="s">
        <v>734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748</v>
      </c>
    </row>
    <row r="12" spans="1:10" s="8" customFormat="1" ht="14.25">
      <c r="A12" s="103" t="s">
        <v>456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4.25">
      <c r="A13" s="104" t="s">
        <v>226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207</v>
      </c>
      <c r="B1" s="10">
        <v>42268</v>
      </c>
      <c r="C1" s="10"/>
      <c r="D1" s="10"/>
      <c r="E1" s="10"/>
      <c r="F1" s="11" t="s">
        <v>208</v>
      </c>
      <c r="G1" s="106">
        <v>76.47</v>
      </c>
      <c r="H1" s="8" t="s">
        <v>209</v>
      </c>
    </row>
    <row r="2" s="8" customFormat="1" ht="23.25" customHeight="1">
      <c r="A2" s="33" t="s">
        <v>736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737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4.25">
      <c r="A5" s="103" t="s">
        <v>533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4.25">
      <c r="A6" s="104" t="s">
        <v>483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4.25">
      <c r="A7" s="103" t="s">
        <v>738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4.25">
      <c r="A8" s="103" t="s">
        <v>175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4.2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4.25">
      <c r="A10" s="103" t="s">
        <v>104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4.25">
      <c r="A11" s="104" t="s">
        <v>147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4.25">
      <c r="A12" s="104" t="s">
        <v>226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207</v>
      </c>
      <c r="B1" s="10">
        <v>41285</v>
      </c>
      <c r="C1" s="10"/>
      <c r="D1" s="11" t="s">
        <v>208</v>
      </c>
      <c r="E1" s="12">
        <v>41.13</v>
      </c>
      <c r="F1" s="8" t="s">
        <v>209</v>
      </c>
    </row>
    <row r="2" s="8" customFormat="1" ht="23.25" customHeight="1">
      <c r="A2" s="33" t="s">
        <v>235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226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4.2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4.25">
      <c r="A6" s="4" t="s">
        <v>98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236</v>
      </c>
    </row>
    <row r="7" spans="1:9" s="8" customFormat="1" ht="14.2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4.25">
      <c r="A8" s="4" t="s">
        <v>203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4.2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4.2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4.2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42278</v>
      </c>
      <c r="C1" s="10"/>
      <c r="D1" s="10"/>
      <c r="E1" s="10"/>
      <c r="F1" s="11" t="s">
        <v>208</v>
      </c>
      <c r="G1" s="106">
        <v>76.51</v>
      </c>
      <c r="H1" s="8" t="s">
        <v>209</v>
      </c>
    </row>
    <row r="2" s="8" customFormat="1" ht="23.25" customHeight="1">
      <c r="A2" s="33" t="s">
        <v>741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596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4.25">
      <c r="A5" s="103" t="s">
        <v>521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4.25">
      <c r="A6" s="104" t="s">
        <v>456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4.25">
      <c r="A7" s="103" t="s">
        <v>581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4.25">
      <c r="A8" s="103" t="s">
        <v>97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4.25">
      <c r="A9" s="104" t="s">
        <v>608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4.25">
      <c r="A10" s="103" t="s">
        <v>514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4.25">
      <c r="A11" s="104" t="s">
        <v>574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4.25">
      <c r="A12" s="104" t="s">
        <v>744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4.25">
      <c r="A13" s="104" t="s">
        <v>742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4.25">
      <c r="A14" s="104" t="s">
        <v>226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42287</v>
      </c>
      <c r="C1" s="10"/>
      <c r="D1" s="10"/>
      <c r="E1" s="10"/>
      <c r="F1" s="11" t="s">
        <v>208</v>
      </c>
      <c r="G1" s="106">
        <v>72.7</v>
      </c>
      <c r="H1" s="8" t="s">
        <v>209</v>
      </c>
    </row>
    <row r="2" s="8" customFormat="1" ht="23.25" customHeight="1">
      <c r="A2" s="33" t="s">
        <v>745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521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4.25">
      <c r="A5" s="103" t="s">
        <v>570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4.25">
      <c r="A6" s="104" t="s">
        <v>483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4.25">
      <c r="A7" s="103" t="s">
        <v>386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4.25">
      <c r="A8" s="103" t="s">
        <v>418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4.25">
      <c r="A9" s="103" t="s">
        <v>655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4.25">
      <c r="A10" s="104" t="s">
        <v>746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4.25">
      <c r="A11" s="103" t="s">
        <v>420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4.25">
      <c r="A12" s="103" t="s">
        <v>626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4.25">
      <c r="A13" s="104" t="s">
        <v>456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4.25">
      <c r="A14" s="103" t="s">
        <v>128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4.25">
      <c r="A15" s="104" t="s">
        <v>117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4.25">
      <c r="A16" s="104" t="s">
        <v>129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4.25">
      <c r="A17" s="104" t="s">
        <v>632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4.25">
      <c r="A18" s="104" t="s">
        <v>226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42296</v>
      </c>
      <c r="C1" s="10"/>
      <c r="D1" s="10"/>
      <c r="E1" s="10"/>
      <c r="F1" s="11" t="s">
        <v>208</v>
      </c>
      <c r="G1" s="106">
        <v>73.13</v>
      </c>
      <c r="H1" s="8" t="s">
        <v>209</v>
      </c>
    </row>
    <row r="2" s="8" customFormat="1" ht="23.25" customHeight="1">
      <c r="A2" s="33" t="s">
        <v>749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548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4.25">
      <c r="A5" s="103" t="s">
        <v>750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4.25">
      <c r="A6" s="104" t="s">
        <v>751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4.25">
      <c r="A7" s="103" t="s">
        <v>742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4.25">
      <c r="A8" s="103" t="s">
        <v>752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4.25">
      <c r="A9" s="103" t="s">
        <v>418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4.25">
      <c r="A10" s="104" t="s">
        <v>117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4.25">
      <c r="A11" s="103" t="s">
        <v>420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4.25">
      <c r="A12" s="103" t="s">
        <v>591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4.25">
      <c r="A13" s="104" t="s">
        <v>753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4.25">
      <c r="A14" s="103" t="s">
        <v>754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4.25">
      <c r="A15" s="104" t="s">
        <v>483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4.25">
      <c r="A16" s="104" t="s">
        <v>142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4.25">
      <c r="A17" s="104" t="s">
        <v>755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4.25">
      <c r="A18" s="104" t="s">
        <v>226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42305</v>
      </c>
      <c r="C1" s="10"/>
      <c r="D1" s="10"/>
      <c r="E1" s="10"/>
      <c r="F1" s="11" t="s">
        <v>208</v>
      </c>
      <c r="G1" s="106">
        <v>73.07</v>
      </c>
      <c r="H1" s="8" t="s">
        <v>209</v>
      </c>
    </row>
    <row r="2" s="8" customFormat="1" ht="23.25" customHeight="1">
      <c r="A2" s="33" t="s">
        <v>757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758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4.25">
      <c r="A5" s="103" t="s">
        <v>577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4.25">
      <c r="A6" s="104" t="s">
        <v>570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769</v>
      </c>
    </row>
    <row r="7" spans="1:9" s="15" customFormat="1" ht="14.2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4.25">
      <c r="A8" s="103" t="s">
        <v>117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4.25">
      <c r="A9" s="103" t="s">
        <v>574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4.25">
      <c r="A10" s="104" t="s">
        <v>759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4.25">
      <c r="A11" s="103" t="s">
        <v>760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4.25">
      <c r="A12" s="103" t="s">
        <v>696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4.25">
      <c r="A13" s="104" t="s">
        <v>614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4.25">
      <c r="A14" s="103" t="s">
        <v>754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767</v>
      </c>
    </row>
    <row r="15" spans="1:9" s="8" customFormat="1" ht="14.25">
      <c r="A15" s="104" t="s">
        <v>761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4.25">
      <c r="A16" s="104" t="s">
        <v>762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4.25">
      <c r="A17" s="104" t="s">
        <v>226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42317</v>
      </c>
      <c r="C1" s="10"/>
      <c r="D1" s="10"/>
      <c r="E1" s="10"/>
      <c r="F1" s="11" t="s">
        <v>208</v>
      </c>
      <c r="G1" s="106">
        <v>71.25</v>
      </c>
      <c r="H1" s="8" t="s">
        <v>209</v>
      </c>
    </row>
    <row r="2" s="8" customFormat="1" ht="23.25" customHeight="1">
      <c r="A2" s="33" t="s">
        <v>768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420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4.25">
      <c r="A5" s="103" t="s">
        <v>774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4.25">
      <c r="A6" s="104" t="s">
        <v>607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4.2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4.25">
      <c r="A8" s="103" t="s">
        <v>157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4.25">
      <c r="A9" s="103" t="s">
        <v>775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4.25">
      <c r="A10" s="104" t="s">
        <v>386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4.25">
      <c r="A11" s="103" t="s">
        <v>120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4.25">
      <c r="A12" s="103" t="s">
        <v>776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4.25">
      <c r="A13" s="104" t="s">
        <v>750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4.25">
      <c r="A14" s="103" t="s">
        <v>533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4.25">
      <c r="A15" s="104" t="s">
        <v>574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4.25">
      <c r="A16" s="104" t="s">
        <v>456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4.2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4.25">
      <c r="A18" s="104" t="s">
        <v>226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698</v>
      </c>
    </row>
    <row r="22" spans="1:3" ht="30.75">
      <c r="A22" s="133" t="s">
        <v>420</v>
      </c>
      <c r="B22" s="140"/>
      <c r="C22" s="139" t="s">
        <v>770</v>
      </c>
    </row>
    <row r="23" spans="1:3" ht="30.75">
      <c r="A23" s="117" t="s">
        <v>157</v>
      </c>
      <c r="B23" s="140"/>
      <c r="C23" s="138" t="s">
        <v>771</v>
      </c>
    </row>
    <row r="24" spans="1:3" ht="30.75">
      <c r="A24" s="117" t="s">
        <v>750</v>
      </c>
      <c r="B24" s="140"/>
      <c r="C24" s="138" t="s">
        <v>772</v>
      </c>
    </row>
    <row r="25" spans="1:3" ht="30.75">
      <c r="A25" s="117" t="s">
        <v>707</v>
      </c>
      <c r="B25" s="140"/>
      <c r="C25" s="138" t="s">
        <v>773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42325</v>
      </c>
      <c r="C1" s="10"/>
      <c r="D1" s="10"/>
      <c r="E1" s="10"/>
      <c r="F1" s="11" t="s">
        <v>208</v>
      </c>
      <c r="G1" s="106">
        <v>71.16</v>
      </c>
      <c r="H1" s="8" t="s">
        <v>209</v>
      </c>
    </row>
    <row r="2" s="8" customFormat="1" ht="23.25" customHeight="1">
      <c r="A2" s="33" t="s">
        <v>780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707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4.25">
      <c r="A5" s="103" t="s">
        <v>411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4.25">
      <c r="A6" s="104" t="s">
        <v>157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4.25">
      <c r="A7" s="103" t="s">
        <v>420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4.25">
      <c r="A8" s="103" t="s">
        <v>781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4.25">
      <c r="A9" s="103" t="s">
        <v>190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4.25">
      <c r="A10" s="104" t="s">
        <v>782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4.25">
      <c r="A11" s="104" t="s">
        <v>226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42332</v>
      </c>
      <c r="C1" s="10"/>
      <c r="D1" s="10"/>
      <c r="E1" s="10"/>
      <c r="F1" s="11" t="s">
        <v>208</v>
      </c>
      <c r="G1" s="106">
        <v>72.21</v>
      </c>
      <c r="H1" s="8" t="s">
        <v>209</v>
      </c>
    </row>
    <row r="2" s="8" customFormat="1" ht="23.25" customHeight="1">
      <c r="A2" s="33" t="s">
        <v>785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621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4.25">
      <c r="A5" s="103" t="s">
        <v>786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4.25">
      <c r="A6" s="104" t="s">
        <v>129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4.25">
      <c r="A7" s="103" t="s">
        <v>192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4.25">
      <c r="A8" s="103" t="s">
        <v>787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4.25">
      <c r="A9" s="103" t="s">
        <v>788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4.25">
      <c r="A10" s="104" t="s">
        <v>420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4.25">
      <c r="A11" s="104" t="s">
        <v>728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4.25">
      <c r="A12" s="104" t="s">
        <v>226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42341</v>
      </c>
      <c r="C1" s="10"/>
      <c r="D1" s="10"/>
      <c r="E1" s="10"/>
      <c r="F1" s="11" t="s">
        <v>208</v>
      </c>
      <c r="G1" s="106">
        <v>77.35</v>
      </c>
      <c r="H1" s="8" t="s">
        <v>209</v>
      </c>
    </row>
    <row r="2" s="8" customFormat="1" ht="23.25" customHeight="1">
      <c r="A2" s="33" t="s">
        <v>790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97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4.25">
      <c r="A5" s="103" t="s">
        <v>117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4.25">
      <c r="A6" s="104" t="s">
        <v>791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4.25">
      <c r="A7" s="103" t="s">
        <v>792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4.25">
      <c r="A8" s="103" t="s">
        <v>793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4.25">
      <c r="A9" s="103" t="s">
        <v>516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4.25">
      <c r="A10" s="104" t="s">
        <v>794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4.25">
      <c r="A11" s="104" t="s">
        <v>226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4.2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698</v>
      </c>
    </row>
    <row r="16" spans="1:2" ht="30.75">
      <c r="A16" s="117" t="s">
        <v>795</v>
      </c>
      <c r="B16" s="141" t="s">
        <v>796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42348</v>
      </c>
      <c r="C1" s="10"/>
      <c r="D1" s="10"/>
      <c r="E1" s="10"/>
      <c r="F1" s="11" t="s">
        <v>208</v>
      </c>
      <c r="G1" s="106">
        <v>78.22</v>
      </c>
      <c r="H1" s="8" t="s">
        <v>209</v>
      </c>
    </row>
    <row r="2" s="8" customFormat="1" ht="23.25" customHeight="1">
      <c r="A2" s="33" t="s">
        <v>797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418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4.25">
      <c r="A5" s="103" t="s">
        <v>788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4.25">
      <c r="A6" s="104" t="s">
        <v>799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4.25">
      <c r="A7" s="103" t="s">
        <v>176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4.25">
      <c r="A8" s="103" t="s">
        <v>718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4.25">
      <c r="A9" s="103" t="s">
        <v>800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4.25">
      <c r="A10" s="104" t="s">
        <v>574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4.25">
      <c r="A11" s="104" t="s">
        <v>801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4.25">
      <c r="A12" s="104" t="s">
        <v>226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798</v>
      </c>
    </row>
    <row r="17" ht="21">
      <c r="A17" s="130" t="s">
        <v>711</v>
      </c>
    </row>
    <row r="18" ht="18.75" customHeight="1">
      <c r="A18" s="130" t="s">
        <v>698</v>
      </c>
    </row>
    <row r="19" spans="1:2" ht="30.75">
      <c r="A19" s="117" t="s">
        <v>418</v>
      </c>
      <c r="B19" s="138" t="s">
        <v>802</v>
      </c>
    </row>
    <row r="20" spans="1:2" ht="30.75">
      <c r="A20" s="117" t="s">
        <v>799</v>
      </c>
      <c r="B20" s="138" t="s">
        <v>803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42362</v>
      </c>
      <c r="C1" s="10"/>
      <c r="D1" s="10"/>
      <c r="E1" s="10"/>
      <c r="F1" s="11" t="s">
        <v>208</v>
      </c>
      <c r="G1" s="106">
        <v>82.19</v>
      </c>
      <c r="H1" s="8" t="s">
        <v>209</v>
      </c>
    </row>
    <row r="2" s="8" customFormat="1" ht="23.25" customHeight="1">
      <c r="A2" s="33" t="s">
        <v>806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533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4.25">
      <c r="A5" s="103" t="s">
        <v>626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4.25">
      <c r="A6" s="104" t="s">
        <v>807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4.25">
      <c r="A7" s="103" t="s">
        <v>808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4.25">
      <c r="A8" s="103" t="s">
        <v>420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4.25">
      <c r="A9" s="103" t="s">
        <v>809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4.25">
      <c r="A10" s="104" t="s">
        <v>553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4.2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4.25">
      <c r="A12" s="104" t="s">
        <v>799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4.25">
      <c r="A13" s="103" t="s">
        <v>621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4.25">
      <c r="A14" s="103" t="s">
        <v>707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4.25">
      <c r="A15" s="103" t="s">
        <v>150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4.25">
      <c r="A16" s="104" t="s">
        <v>142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4.25">
      <c r="A17" s="104" t="s">
        <v>226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207</v>
      </c>
      <c r="B1" s="10">
        <v>41292</v>
      </c>
      <c r="C1" s="10"/>
      <c r="D1" s="11" t="s">
        <v>208</v>
      </c>
      <c r="E1" s="12">
        <v>40.95</v>
      </c>
      <c r="G1" s="8" t="s">
        <v>209</v>
      </c>
    </row>
    <row r="2" s="8" customFormat="1" ht="23.25" customHeight="1">
      <c r="A2" s="33" t="s">
        <v>237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226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4.25">
      <c r="A5" s="4" t="s">
        <v>203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4.25">
      <c r="A6" s="4" t="s">
        <v>238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4.25">
      <c r="A7" s="4" t="s">
        <v>183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4.25">
      <c r="A8" s="4" t="s">
        <v>178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28.5">
      <c r="A9" s="44" t="s">
        <v>239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4.2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4.2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4.2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4.2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4.2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4.2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207</v>
      </c>
      <c r="B1" s="10">
        <v>42380</v>
      </c>
      <c r="C1" s="10"/>
      <c r="D1" s="10"/>
      <c r="E1" s="10"/>
      <c r="F1" s="11" t="s">
        <v>208</v>
      </c>
      <c r="G1" s="106">
        <v>85.41</v>
      </c>
      <c r="H1" s="8" t="s">
        <v>209</v>
      </c>
    </row>
    <row r="2" s="8" customFormat="1" ht="23.25" customHeight="1">
      <c r="A2" s="33" t="s">
        <v>814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147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4.25">
      <c r="A5" s="103" t="s">
        <v>129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4.25">
      <c r="A6" s="104" t="s">
        <v>815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4.25">
      <c r="A7" s="103" t="s">
        <v>816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4.25">
      <c r="A8" s="103" t="s">
        <v>817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4.25">
      <c r="A9" s="104" t="s">
        <v>603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4.2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4.25">
      <c r="A11" s="104" t="s">
        <v>818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4.25">
      <c r="A12" s="103" t="s">
        <v>142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4.2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4.25">
      <c r="A14" s="104" t="s">
        <v>226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207</v>
      </c>
      <c r="B1" s="10">
        <v>42388</v>
      </c>
      <c r="C1" s="10"/>
      <c r="D1" s="10"/>
      <c r="E1" s="10"/>
      <c r="F1" s="11" t="s">
        <v>208</v>
      </c>
      <c r="G1" s="106">
        <v>94.053</v>
      </c>
      <c r="H1" s="8" t="s">
        <v>209</v>
      </c>
    </row>
    <row r="2" s="8" customFormat="1" ht="23.25" customHeight="1">
      <c r="A2" s="33" t="s">
        <v>820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420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4.25">
      <c r="A5" s="103" t="s">
        <v>825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4.25">
      <c r="A6" s="104" t="s">
        <v>826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4.25">
      <c r="A7" s="103" t="s">
        <v>332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4.25">
      <c r="A8" s="103" t="s">
        <v>128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4.25">
      <c r="A9" s="104" t="s">
        <v>827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4.25">
      <c r="A10" s="103" t="s">
        <v>661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4.25">
      <c r="A11" s="104" t="s">
        <v>623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4.25">
      <c r="A12" s="103" t="s">
        <v>828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4.25">
      <c r="A13" s="103" t="s">
        <v>821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4.25">
      <c r="A14" s="103" t="s">
        <v>516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4.25">
      <c r="A15" s="103" t="s">
        <v>829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4.25">
      <c r="A16" s="104" t="s">
        <v>226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4.2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698</v>
      </c>
    </row>
    <row r="21" ht="30.75">
      <c r="A21" s="117" t="s">
        <v>821</v>
      </c>
    </row>
    <row r="22" ht="14.25">
      <c r="A22" s="138" t="s">
        <v>822</v>
      </c>
    </row>
    <row r="23" ht="30.75">
      <c r="A23" s="117" t="s">
        <v>823</v>
      </c>
    </row>
    <row r="24" ht="14.25">
      <c r="A24" s="139" t="s">
        <v>824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207</v>
      </c>
      <c r="B1" s="10">
        <v>42397</v>
      </c>
      <c r="C1" s="10"/>
      <c r="D1" s="10"/>
      <c r="E1" s="10"/>
      <c r="F1" s="11" t="s">
        <v>208</v>
      </c>
      <c r="G1" s="106">
        <v>84.52</v>
      </c>
      <c r="H1" s="8" t="s">
        <v>209</v>
      </c>
    </row>
    <row r="2" s="8" customFormat="1" ht="23.25" customHeight="1">
      <c r="A2" s="33" t="s">
        <v>833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10" s="15" customFormat="1" ht="28.5">
      <c r="A4" s="103" t="s">
        <v>192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855</v>
      </c>
    </row>
    <row r="5" spans="1:10" s="15" customFormat="1" ht="28.5">
      <c r="A5" s="103" t="s">
        <v>834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856</v>
      </c>
    </row>
    <row r="6" spans="1:9" s="8" customFormat="1" ht="14.25">
      <c r="A6" s="104" t="s">
        <v>775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4.25">
      <c r="A7" s="103" t="s">
        <v>835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28.5">
      <c r="A8" s="103" t="s">
        <v>836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842</v>
      </c>
    </row>
    <row r="9" spans="1:9" s="8" customFormat="1" ht="14.25">
      <c r="A9" s="104" t="s">
        <v>621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4.25">
      <c r="A10" s="103" t="s">
        <v>837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28.5">
      <c r="A11" s="104" t="s">
        <v>418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843</v>
      </c>
    </row>
    <row r="12" spans="1:10" s="8" customFormat="1" ht="14.25">
      <c r="A12" s="104" t="s">
        <v>226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207</v>
      </c>
      <c r="B1" s="10">
        <v>42401</v>
      </c>
      <c r="C1" s="10"/>
      <c r="D1" s="10"/>
      <c r="E1" s="10"/>
      <c r="F1" s="11" t="s">
        <v>208</v>
      </c>
      <c r="G1" s="106">
        <v>88.89</v>
      </c>
      <c r="H1" s="8" t="s">
        <v>209</v>
      </c>
    </row>
    <row r="2" s="8" customFormat="1" ht="23.25" customHeight="1">
      <c r="A2" s="33" t="s">
        <v>839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840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4.25">
      <c r="A5" s="103" t="s">
        <v>621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4.25">
      <c r="A6" s="104" t="s">
        <v>760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4.25">
      <c r="A7" s="103" t="s">
        <v>837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4.25">
      <c r="A8" s="103" t="s">
        <v>420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4.25">
      <c r="A9" s="104" t="s">
        <v>226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4.2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207</v>
      </c>
      <c r="B1" s="10">
        <v>42416</v>
      </c>
      <c r="C1" s="10"/>
      <c r="D1" s="10"/>
      <c r="E1" s="10"/>
      <c r="F1" s="11" t="s">
        <v>208</v>
      </c>
      <c r="G1" s="106">
        <v>87.29</v>
      </c>
      <c r="H1" s="8" t="s">
        <v>209</v>
      </c>
    </row>
    <row r="2" s="8" customFormat="1" ht="14.25">
      <c r="A2" s="33" t="s">
        <v>844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775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4.25">
      <c r="A5" s="103" t="s">
        <v>737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4.25">
      <c r="A6" s="104" t="s">
        <v>807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4.25">
      <c r="A7" s="103" t="s">
        <v>817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4.25">
      <c r="A8" s="103" t="s">
        <v>738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858</v>
      </c>
    </row>
    <row r="9" spans="1:10" s="15" customFormat="1" ht="28.5">
      <c r="A9" s="103" t="s">
        <v>707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893</v>
      </c>
    </row>
    <row r="10" spans="1:10" s="15" customFormat="1" ht="14.25">
      <c r="A10" s="103" t="s">
        <v>846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857</v>
      </c>
    </row>
    <row r="11" spans="1:9" s="8" customFormat="1" ht="14.25">
      <c r="A11" s="104" t="s">
        <v>654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4.25">
      <c r="A12" s="103" t="s">
        <v>788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4.25">
      <c r="A13" s="103" t="s">
        <v>129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4.2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4.25">
      <c r="A15" s="103" t="s">
        <v>762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4.25">
      <c r="A16" s="104" t="s">
        <v>847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4.25">
      <c r="A17" s="104" t="s">
        <v>226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845</v>
      </c>
    </row>
    <row r="22" ht="21">
      <c r="A22" s="130" t="s">
        <v>711</v>
      </c>
    </row>
    <row r="23" ht="21">
      <c r="A23" s="130" t="s">
        <v>490</v>
      </c>
    </row>
    <row r="24" spans="1:2" ht="30.75">
      <c r="A24" s="117" t="s">
        <v>707</v>
      </c>
      <c r="B24" s="138" t="s">
        <v>848</v>
      </c>
    </row>
    <row r="25" spans="1:2" ht="30.75">
      <c r="A25" s="117" t="s">
        <v>846</v>
      </c>
      <c r="B25" s="138" t="s">
        <v>849</v>
      </c>
    </row>
    <row r="26" spans="1:2" ht="30.75">
      <c r="A26" s="117" t="s">
        <v>788</v>
      </c>
      <c r="B26" s="138" t="s">
        <v>850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207</v>
      </c>
      <c r="B1" s="10">
        <v>42439</v>
      </c>
      <c r="C1" s="10"/>
      <c r="D1" s="10"/>
      <c r="E1" s="10"/>
      <c r="F1" s="11" t="s">
        <v>208</v>
      </c>
      <c r="G1" s="106">
        <v>80.82</v>
      </c>
      <c r="H1" s="8" t="s">
        <v>209</v>
      </c>
    </row>
    <row r="2" s="8" customFormat="1" ht="23.25" customHeight="1">
      <c r="A2" s="33" t="s">
        <v>859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862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3.5">
      <c r="A5" s="103" t="s">
        <v>573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865</v>
      </c>
    </row>
    <row r="6" spans="1:9" s="8" customFormat="1" ht="14.25">
      <c r="A6" s="104" t="s">
        <v>860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4.25">
      <c r="A7" s="103" t="s">
        <v>519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4.25">
      <c r="A8" s="103" t="s">
        <v>420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4.25">
      <c r="A9" s="103" t="s">
        <v>755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4.25">
      <c r="A10" s="104" t="s">
        <v>226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4.2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490</v>
      </c>
    </row>
    <row r="14" spans="1:2" ht="30.75">
      <c r="A14" s="117" t="s">
        <v>860</v>
      </c>
      <c r="B14" s="105"/>
    </row>
    <row r="15" ht="14.25">
      <c r="A15" s="141" t="s">
        <v>861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42457</v>
      </c>
      <c r="C1" s="10"/>
      <c r="D1" s="10"/>
      <c r="E1" s="10"/>
      <c r="F1" s="11" t="s">
        <v>208</v>
      </c>
      <c r="G1" s="106">
        <v>78.35</v>
      </c>
      <c r="H1" s="8" t="s">
        <v>209</v>
      </c>
    </row>
    <row r="2" s="8" customFormat="1" ht="23.25" customHeight="1">
      <c r="A2" s="33" t="s">
        <v>866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129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4.25">
      <c r="A5" s="103" t="s">
        <v>117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4.25">
      <c r="A6" s="104" t="s">
        <v>142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4.25">
      <c r="A7" s="103" t="s">
        <v>585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4.25">
      <c r="A8" s="103" t="s">
        <v>867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4.25">
      <c r="A9" s="104" t="s">
        <v>847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4.25">
      <c r="A10" s="103" t="s">
        <v>195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4.25">
      <c r="A11" s="103" t="s">
        <v>868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4.25">
      <c r="A12" s="103" t="s">
        <v>638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4.25">
      <c r="A13" s="104" t="s">
        <v>655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4.25">
      <c r="A14" s="104" t="s">
        <v>226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4.2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207</v>
      </c>
      <c r="B1" s="10">
        <v>42471</v>
      </c>
      <c r="C1" s="10"/>
      <c r="D1" s="10"/>
      <c r="E1" s="10"/>
      <c r="F1" s="11" t="s">
        <v>208</v>
      </c>
      <c r="G1" s="106">
        <v>77.66</v>
      </c>
      <c r="H1" s="8" t="s">
        <v>209</v>
      </c>
    </row>
    <row r="2" s="8" customFormat="1" ht="23.25" customHeight="1">
      <c r="A2" s="33" t="s">
        <v>874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10" s="15" customFormat="1" ht="28.5">
      <c r="A4" s="103" t="s">
        <v>386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894</v>
      </c>
    </row>
    <row r="5" spans="1:9" s="15" customFormat="1" ht="14.25">
      <c r="A5" s="103" t="s">
        <v>128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4.25">
      <c r="A6" s="104" t="s">
        <v>875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4.25">
      <c r="A7" s="103" t="s">
        <v>758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4.25">
      <c r="A8" s="103" t="s">
        <v>129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4.25">
      <c r="A9" s="104" t="s">
        <v>876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4.25">
      <c r="A10" s="103" t="s">
        <v>420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4.25">
      <c r="A11" s="103" t="s">
        <v>877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4.25">
      <c r="A12" s="103" t="s">
        <v>608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4.25">
      <c r="A13" s="104" t="s">
        <v>226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4.2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42481</v>
      </c>
      <c r="C1" s="10"/>
      <c r="D1" s="10"/>
      <c r="E1" s="10"/>
      <c r="F1" s="11" t="s">
        <v>208</v>
      </c>
      <c r="G1" s="106">
        <v>76.77</v>
      </c>
      <c r="H1" s="8" t="s">
        <v>209</v>
      </c>
    </row>
    <row r="2" s="8" customFormat="1" ht="23.25" customHeight="1">
      <c r="A2" s="33" t="s">
        <v>879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781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4.25">
      <c r="A5" s="103" t="s">
        <v>750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4.25">
      <c r="A6" s="104" t="s">
        <v>136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4.25">
      <c r="A7" s="103" t="s">
        <v>147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4.25">
      <c r="A8" s="103" t="s">
        <v>717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4.25">
      <c r="A9" s="104" t="s">
        <v>494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4.25">
      <c r="A10" s="103" t="s">
        <v>285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4.25">
      <c r="A11" s="103" t="s">
        <v>256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4.25">
      <c r="A12" s="103" t="s">
        <v>880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4.25">
      <c r="A13" s="104" t="s">
        <v>638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4.25">
      <c r="A14" s="103" t="s">
        <v>881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4.25">
      <c r="A15" s="103" t="s">
        <v>226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4.2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42489</v>
      </c>
      <c r="C1" s="10"/>
      <c r="D1" s="10"/>
      <c r="E1" s="10"/>
      <c r="F1" s="11" t="s">
        <v>208</v>
      </c>
      <c r="G1" s="106">
        <v>76.09</v>
      </c>
      <c r="H1" s="8" t="s">
        <v>209</v>
      </c>
    </row>
    <row r="2" s="8" customFormat="1" ht="23.25" customHeight="1">
      <c r="A2" s="33" t="s">
        <v>884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885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4.25">
      <c r="A5" s="103" t="s">
        <v>585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4.25">
      <c r="A6" s="104" t="s">
        <v>886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4.25">
      <c r="A7" s="103" t="s">
        <v>129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4.2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4.25">
      <c r="A9" s="104" t="s">
        <v>737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4.25">
      <c r="A10" s="103" t="s">
        <v>887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4.25">
      <c r="A11" s="103" t="s">
        <v>888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4.25">
      <c r="A12" s="103" t="s">
        <v>889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4.25">
      <c r="A13" s="104" t="s">
        <v>661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4.25">
      <c r="A14" s="103" t="s">
        <v>686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4.25">
      <c r="A15" s="103" t="s">
        <v>226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698</v>
      </c>
    </row>
    <row r="19" spans="1:2" ht="30.75">
      <c r="A19" s="117" t="s">
        <v>737</v>
      </c>
      <c r="B19" s="117"/>
    </row>
    <row r="20" ht="14.25">
      <c r="A20" s="141" t="s">
        <v>890</v>
      </c>
    </row>
    <row r="21" ht="14.25">
      <c r="A21" s="141" t="s">
        <v>891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2016-12-17T16:27:31Z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