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065" tabRatio="765" activeTab="1"/>
  </bookViews>
  <sheets>
    <sheet name="БАЛАНС" sheetId="1" r:id="rId1"/>
    <sheet name="808" sheetId="2" r:id="rId2"/>
    <sheet name="807" sheetId="3" r:id="rId3"/>
    <sheet name="806" sheetId="4" r:id="rId4"/>
    <sheet name="805" sheetId="5" r:id="rId5"/>
    <sheet name="804" sheetId="6" r:id="rId6"/>
    <sheet name="803" sheetId="7" r:id="rId7"/>
    <sheet name="802" sheetId="8" r:id="rId8"/>
    <sheet name="801" sheetId="9" r:id="rId9"/>
    <sheet name="800" sheetId="10" r:id="rId10"/>
    <sheet name="799" sheetId="11" r:id="rId11"/>
    <sheet name="798" sheetId="12" r:id="rId12"/>
    <sheet name="797" sheetId="13" r:id="rId13"/>
    <sheet name="796" sheetId="14" r:id="rId14"/>
    <sheet name="795" sheetId="15" r:id="rId15"/>
    <sheet name="794" sheetId="16" r:id="rId16"/>
    <sheet name="793" sheetId="17" r:id="rId17"/>
    <sheet name="792" sheetId="18" r:id="rId18"/>
    <sheet name="791" sheetId="19" r:id="rId19"/>
    <sheet name="790" sheetId="20" r:id="rId20"/>
    <sheet name="789" sheetId="21" r:id="rId21"/>
    <sheet name="788" sheetId="22" r:id="rId22"/>
    <sheet name="787" sheetId="23" r:id="rId23"/>
    <sheet name="786" sheetId="24" r:id="rId24"/>
    <sheet name="785" sheetId="25" r:id="rId25"/>
    <sheet name="784" sheetId="26" r:id="rId26"/>
    <sheet name="783" sheetId="27" r:id="rId27"/>
    <sheet name="782" sheetId="28" r:id="rId28"/>
    <sheet name="781" sheetId="29" r:id="rId29"/>
    <sheet name="780" sheetId="30" r:id="rId30"/>
    <sheet name="779" sheetId="31" r:id="rId31"/>
    <sheet name="778" sheetId="32" r:id="rId32"/>
    <sheet name="777" sheetId="33" r:id="rId33"/>
    <sheet name="776" sheetId="34" r:id="rId34"/>
    <sheet name="775" sheetId="35" r:id="rId35"/>
    <sheet name="774" sheetId="36" r:id="rId36"/>
    <sheet name="773" sheetId="37" r:id="rId37"/>
    <sheet name="772" sheetId="38" r:id="rId38"/>
    <sheet name="771" sheetId="39" r:id="rId39"/>
    <sheet name="770" sheetId="40" r:id="rId40"/>
    <sheet name="769" sheetId="41" r:id="rId41"/>
    <sheet name="768" sheetId="42" r:id="rId42"/>
    <sheet name="767" sheetId="43" r:id="rId43"/>
    <sheet name="766" sheetId="44" r:id="rId44"/>
    <sheet name="765" sheetId="45" r:id="rId45"/>
    <sheet name="764" sheetId="46" r:id="rId46"/>
    <sheet name="763" sheetId="47" r:id="rId47"/>
    <sheet name="762" sheetId="48" r:id="rId48"/>
    <sheet name="761" sheetId="49" r:id="rId49"/>
    <sheet name="760" sheetId="50" r:id="rId50"/>
    <sheet name="759" sheetId="51" r:id="rId51"/>
    <sheet name="758" sheetId="52" r:id="rId52"/>
    <sheet name="757" sheetId="53" r:id="rId53"/>
    <sheet name="756" sheetId="54" r:id="rId54"/>
    <sheet name="755" sheetId="55" r:id="rId55"/>
    <sheet name="754" sheetId="56" r:id="rId56"/>
    <sheet name="753" sheetId="57" r:id="rId57"/>
    <sheet name="752" sheetId="58" r:id="rId58"/>
    <sheet name="751" sheetId="59" r:id="rId59"/>
    <sheet name="750" sheetId="60" r:id="rId60"/>
    <sheet name="749" sheetId="61" r:id="rId61"/>
    <sheet name="748" sheetId="62" r:id="rId62"/>
    <sheet name="747" sheetId="63" r:id="rId63"/>
    <sheet name="746" sheetId="64" r:id="rId64"/>
    <sheet name="745" sheetId="65" r:id="rId65"/>
    <sheet name="744" sheetId="66" r:id="rId66"/>
    <sheet name="743" sheetId="67" r:id="rId67"/>
    <sheet name="742" sheetId="68" r:id="rId68"/>
    <sheet name="741" sheetId="69" r:id="rId69"/>
    <sheet name="740" sheetId="70" r:id="rId70"/>
  </sheets>
  <externalReferences>
    <externalReference r:id="rId73"/>
  </externalReferences>
  <definedNames/>
  <calcPr fullCalcOnLoad="1"/>
</workbook>
</file>

<file path=xl/sharedStrings.xml><?xml version="1.0" encoding="utf-8"?>
<sst xmlns="http://schemas.openxmlformats.org/spreadsheetml/2006/main" count="2912" uniqueCount="1101">
  <si>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</si>
  <si>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</si>
  <si>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</si>
  <si>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</si>
  <si>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</si>
  <si>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</si>
  <si>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</si>
  <si>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</si>
  <si>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</si>
  <si>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</si>
  <si>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35, 64, 545, 554, 625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</si>
  <si>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</si>
  <si>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</si>
  <si>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</si>
  <si>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</si>
  <si>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</si>
  <si>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</si>
  <si>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</si>
  <si>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</si>
  <si>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</si>
  <si>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</si>
  <si>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</si>
  <si>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</si>
  <si>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</si>
  <si>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</si>
  <si>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</si>
  <si>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</si>
  <si>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</si>
  <si>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</si>
  <si>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</si>
  <si>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</si>
  <si>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</si>
  <si>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</si>
  <si>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</si>
  <si>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</si>
  <si>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</si>
  <si>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</si>
  <si>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</si>
  <si>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</si>
  <si>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</si>
  <si>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</si>
  <si>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</si>
  <si>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</si>
  <si>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</si>
  <si>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</si>
  <si>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</si>
  <si>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</si>
  <si>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</si>
  <si>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</si>
  <si>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</si>
  <si>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</si>
  <si>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642, 664, 713</t>
  </si>
  <si>
    <t>anchutka2010</t>
  </si>
  <si>
    <t>anesteziya</t>
  </si>
  <si>
    <t>anfan</t>
  </si>
  <si>
    <t>634, 635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</si>
  <si>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</si>
  <si>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</si>
  <si>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</si>
  <si>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</si>
  <si>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</si>
  <si>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</si>
  <si>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</si>
  <si>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</si>
  <si>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</si>
  <si>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</si>
  <si>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</si>
  <si>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</si>
  <si>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</si>
  <si>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</si>
  <si>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</si>
  <si>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</si>
  <si>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</si>
  <si>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artik</t>
  </si>
  <si>
    <t>arunrie</t>
  </si>
  <si>
    <t xml:space="preserve">Asian_butterfly </t>
  </si>
  <si>
    <t>72, 691</t>
  </si>
  <si>
    <t>ASIAT</t>
  </si>
  <si>
    <t>ASINSK</t>
  </si>
  <si>
    <t>AstiMartini</t>
  </si>
  <si>
    <t>469, 484, 621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</si>
  <si>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</si>
  <si>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</si>
  <si>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</si>
  <si>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</si>
  <si>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</si>
  <si>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</si>
  <si>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</si>
  <si>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</si>
  <si>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</si>
  <si>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</si>
  <si>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</si>
  <si>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</si>
  <si>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</si>
  <si>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</si>
  <si>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</si>
  <si>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</si>
  <si>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</si>
  <si>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</si>
  <si>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</si>
  <si>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</si>
  <si>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147, 151, 282, 288, 348, 504, 606, 695, 713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</si>
  <si>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</si>
  <si>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</si>
  <si>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</si>
  <si>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</si>
  <si>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</si>
  <si>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</si>
  <si>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</si>
  <si>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</si>
  <si>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</si>
  <si>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</si>
  <si>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</si>
  <si>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</si>
  <si>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</si>
  <si>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</si>
  <si>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</si>
  <si>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</si>
  <si>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</si>
  <si>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</si>
  <si>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578, 707</t>
  </si>
  <si>
    <t>Dgenny</t>
  </si>
  <si>
    <t>Di_Na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</si>
  <si>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</si>
  <si>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</si>
  <si>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</si>
  <si>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</si>
  <si>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</si>
  <si>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</si>
  <si>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</si>
  <si>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</si>
  <si>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</si>
  <si>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</si>
  <si>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</si>
  <si>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</si>
  <si>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</si>
  <si>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</si>
  <si>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</si>
  <si>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Elenawell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</si>
  <si>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</si>
  <si>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</si>
  <si>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</si>
  <si>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</si>
  <si>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</si>
  <si>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</si>
  <si>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</si>
  <si>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</si>
  <si>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</si>
  <si>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</si>
  <si>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</si>
  <si>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</si>
  <si>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</si>
  <si>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</si>
  <si>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</si>
  <si>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476, 662, 688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</si>
  <si>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</si>
  <si>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</si>
  <si>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</si>
  <si>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</si>
  <si>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</si>
  <si>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</si>
  <si>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</si>
  <si>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</si>
  <si>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</si>
  <si>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</si>
  <si>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Fox103</t>
  </si>
  <si>
    <t>294, 559, 738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</si>
  <si>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</si>
  <si>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</si>
  <si>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</si>
  <si>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</si>
  <si>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</si>
  <si>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</si>
  <si>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</si>
  <si>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</si>
  <si>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</si>
  <si>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</si>
  <si>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</si>
  <si>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</si>
  <si>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356, 384, 454, 482, 498, 587, 600, 611, 640, 652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</si>
  <si>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</si>
  <si>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</si>
  <si>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</si>
  <si>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</si>
  <si>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</si>
  <si>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</si>
  <si>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</si>
  <si>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</si>
  <si>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</si>
  <si>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</si>
  <si>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</si>
  <si>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</si>
  <si>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</si>
  <si>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112, 142, 163, 168, 194, 687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</si>
  <si>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</si>
  <si>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</si>
  <si>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</si>
  <si>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</si>
  <si>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</si>
  <si>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</si>
  <si>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</si>
  <si>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</si>
  <si>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</si>
  <si>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</si>
  <si>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</si>
  <si>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</si>
  <si>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</si>
  <si>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</si>
  <si>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</si>
  <si>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</si>
  <si>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</si>
  <si>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</si>
  <si>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</si>
  <si>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</si>
  <si>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</si>
  <si>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julary</t>
  </si>
  <si>
    <t>2, 4, 47, 56, 57, 83,86, 96, 131, 176, 177, 181, 186, 194, 201, 207,221, 266, 323, 329, 347, 365, 367, 379, 388, 409, 430, 537, 579, 599, 614, 618, 624, 625, 687, 704</t>
  </si>
  <si>
    <t>jully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</si>
  <si>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</si>
  <si>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</si>
  <si>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</si>
  <si>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</si>
  <si>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</si>
  <si>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</si>
  <si>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</si>
  <si>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</si>
  <si>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</si>
  <si>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</si>
  <si>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</si>
  <si>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</si>
  <si>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</si>
  <si>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</si>
  <si>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</si>
  <si>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</si>
  <si>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</si>
  <si>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</si>
  <si>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</si>
  <si>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</si>
  <si>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</si>
  <si>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</si>
  <si>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</si>
  <si>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</si>
  <si>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</si>
  <si>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</si>
  <si>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</si>
  <si>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</si>
  <si>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</si>
  <si>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</si>
  <si>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</si>
  <si>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</si>
  <si>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</si>
  <si>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</si>
  <si>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</si>
  <si>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</si>
  <si>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</si>
  <si>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</si>
  <si>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</si>
  <si>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</si>
  <si>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659, 685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</si>
  <si>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</si>
  <si>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</si>
  <si>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</si>
  <si>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</si>
  <si>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</si>
  <si>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</si>
  <si>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</si>
  <si>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</si>
  <si>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</si>
  <si>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</si>
  <si>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</si>
  <si>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</si>
  <si>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</si>
  <si>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</si>
  <si>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</si>
  <si>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</si>
  <si>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</si>
  <si>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</si>
  <si>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</si>
  <si>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</si>
  <si>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</si>
  <si>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</si>
  <si>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</si>
  <si>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</si>
  <si>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</si>
  <si>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</si>
  <si>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</si>
  <si>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</si>
  <si>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</si>
  <si>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</si>
  <si>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</si>
  <si>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</si>
  <si>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</si>
  <si>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</si>
  <si>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</si>
  <si>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</si>
  <si>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</si>
  <si>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</si>
  <si>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</si>
  <si>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</si>
  <si>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</si>
  <si>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</si>
  <si>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</si>
  <si>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</si>
  <si>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</si>
  <si>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</si>
  <si>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</si>
  <si>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</si>
  <si>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</si>
  <si>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</si>
  <si>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</si>
  <si>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</si>
  <si>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</si>
  <si>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</si>
  <si>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</si>
  <si>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</si>
  <si>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</si>
  <si>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</si>
  <si>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</si>
  <si>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</si>
  <si>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</si>
  <si>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</si>
  <si>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</si>
  <si>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</si>
  <si>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</si>
  <si>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</si>
  <si>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</si>
  <si>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</si>
  <si>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</si>
  <si>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55, 60, 64, 92, 555, 556, 576, 619, 655, 672, 682, 684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</si>
  <si>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</si>
  <si>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</si>
  <si>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</si>
  <si>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</si>
  <si>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</si>
  <si>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</si>
  <si>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</si>
  <si>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</si>
  <si>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</si>
  <si>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</si>
  <si>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</si>
  <si>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</si>
  <si>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</si>
  <si>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</si>
  <si>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</si>
  <si>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</si>
  <si>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</si>
  <si>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</si>
  <si>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</si>
  <si>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</si>
  <si>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</si>
  <si>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</si>
  <si>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</si>
  <si>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</si>
  <si>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</si>
  <si>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</si>
  <si>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</si>
  <si>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</si>
  <si>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</si>
  <si>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</si>
  <si>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</si>
  <si>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</si>
  <si>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</si>
  <si>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</si>
  <si>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</si>
  <si>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</si>
  <si>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</si>
  <si>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</si>
  <si>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</si>
  <si>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</si>
  <si>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</si>
  <si>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</si>
  <si>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</si>
  <si>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</si>
  <si>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</si>
  <si>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</si>
  <si>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</si>
  <si>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</si>
  <si>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</si>
  <si>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</si>
  <si>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</si>
  <si>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</si>
  <si>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</si>
  <si>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Neira</t>
  </si>
  <si>
    <t>netochka</t>
  </si>
  <si>
    <t>607, 637</t>
  </si>
  <si>
    <t>NewMama</t>
  </si>
  <si>
    <t>642, 660</t>
  </si>
  <si>
    <t>Nfyz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</si>
  <si>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</si>
  <si>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</si>
  <si>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</si>
  <si>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</si>
  <si>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</si>
  <si>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</si>
  <si>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</si>
  <si>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</si>
  <si>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</si>
  <si>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</si>
  <si>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</si>
  <si>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</si>
  <si>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</si>
  <si>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</si>
  <si>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</si>
  <si>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</si>
  <si>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</si>
  <si>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</si>
  <si>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</si>
  <si>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</si>
  <si>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</si>
  <si>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</si>
  <si>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</si>
  <si>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</si>
  <si>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</si>
  <si>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</si>
  <si>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</si>
  <si>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</si>
  <si>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</si>
  <si>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</si>
  <si>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</si>
  <si>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212, 214,241,243, 247, 268-269, 274, 344, 347, 403, 486, 592, 597, 606, 618, 623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</si>
  <si>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</si>
  <si>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</si>
  <si>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</si>
  <si>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</si>
  <si>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</si>
  <si>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</si>
  <si>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</si>
  <si>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</si>
  <si>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</si>
  <si>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</si>
  <si>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</si>
  <si>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</si>
  <si>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</si>
  <si>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</si>
  <si>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</si>
  <si>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</si>
  <si>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</si>
  <si>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</si>
  <si>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</si>
  <si>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</si>
  <si>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</si>
  <si>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</si>
  <si>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</si>
  <si>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</si>
  <si>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</si>
  <si>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RomanenkoOA</t>
  </si>
  <si>
    <t>325, 327, 338, 346, 349, 353, 355, 364, 370, 383, 387, 410, 418</t>
  </si>
  <si>
    <t>Rosочка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</si>
  <si>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</si>
  <si>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</si>
  <si>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</si>
  <si>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</si>
  <si>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</si>
  <si>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</si>
  <si>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</si>
  <si>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</si>
  <si>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</si>
  <si>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</si>
  <si>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</si>
  <si>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618, 636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</si>
  <si>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</si>
  <si>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</si>
  <si>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</si>
  <si>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</si>
  <si>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</si>
  <si>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</si>
  <si>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</si>
  <si>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</si>
  <si>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</si>
  <si>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</si>
  <si>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</si>
  <si>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</si>
  <si>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</si>
  <si>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</si>
  <si>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</si>
  <si>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</si>
  <si>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</si>
  <si>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</si>
  <si>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Stacy</t>
  </si>
  <si>
    <t>272, 359, 364</t>
  </si>
  <si>
    <t>submax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</si>
  <si>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</si>
  <si>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</si>
  <si>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</si>
  <si>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</si>
  <si>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</si>
  <si>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</si>
  <si>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</si>
  <si>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</si>
  <si>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</si>
  <si>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</si>
  <si>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</si>
  <si>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</si>
  <si>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</si>
  <si>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663, 736</t>
  </si>
  <si>
    <t>Tanitta2009</t>
  </si>
  <si>
    <t>Tanul'ka</t>
  </si>
  <si>
    <t>TanyaSonya</t>
  </si>
  <si>
    <t>350, 409, 415, 418, 421, 423, 428, 433, 436, 452, 465, 476, 555, 576, 596</t>
  </si>
  <si>
    <t>Tarico</t>
  </si>
  <si>
    <t>TaTy-ana</t>
  </si>
  <si>
    <t>Teardrop</t>
  </si>
  <si>
    <t>623, 629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</si>
  <si>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</si>
  <si>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</si>
  <si>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</si>
  <si>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</si>
  <si>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</si>
  <si>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</si>
  <si>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</si>
  <si>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</si>
  <si>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</si>
  <si>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</si>
  <si>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</si>
  <si>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</si>
  <si>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</si>
  <si>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</si>
  <si>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</si>
  <si>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342, 524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</si>
  <si>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</si>
  <si>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</si>
  <si>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</si>
  <si>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</si>
  <si>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</si>
  <si>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</si>
  <si>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</si>
  <si>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</si>
  <si>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</si>
  <si>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</si>
  <si>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</si>
  <si>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</si>
  <si>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</si>
  <si>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</si>
  <si>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</si>
  <si>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</si>
  <si>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</si>
  <si>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</si>
  <si>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</si>
  <si>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</si>
  <si>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</si>
  <si>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</si>
  <si>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</si>
  <si>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</si>
  <si>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</si>
  <si>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</si>
  <si>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</si>
  <si>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</si>
  <si>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</si>
  <si>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</si>
  <si>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</si>
  <si>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</si>
  <si>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</si>
  <si>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</si>
  <si>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</si>
  <si>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</si>
  <si>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</si>
  <si>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</si>
  <si>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</si>
  <si>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</si>
  <si>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</si>
  <si>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</si>
  <si>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</si>
  <si>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</si>
  <si>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</si>
  <si>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</si>
  <si>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</si>
  <si>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</si>
  <si>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</si>
  <si>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</si>
  <si>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</si>
  <si>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</si>
  <si>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</si>
  <si>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</si>
  <si>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</si>
  <si>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</si>
  <si>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326, 475, 546, 600, 611, 671, 715</t>
  </si>
  <si>
    <t>Альфа</t>
  </si>
  <si>
    <t>719, 721</t>
  </si>
  <si>
    <t>Анна Коваленко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</si>
  <si>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</si>
  <si>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</si>
  <si>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</si>
  <si>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</si>
  <si>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</si>
  <si>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</si>
  <si>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</si>
  <si>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</si>
  <si>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</si>
  <si>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</si>
  <si>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</si>
  <si>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</si>
  <si>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</si>
  <si>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</si>
  <si>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</si>
  <si>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</si>
  <si>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</si>
  <si>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</si>
  <si>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</si>
  <si>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</si>
  <si>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</si>
  <si>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</si>
  <si>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</si>
  <si>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</si>
  <si>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</si>
  <si>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</si>
  <si>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</si>
  <si>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</si>
  <si>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</si>
  <si>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</si>
  <si>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</si>
  <si>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</si>
  <si>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</si>
  <si>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</si>
  <si>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</si>
  <si>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</si>
  <si>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</si>
  <si>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</si>
  <si>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</si>
  <si>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</si>
  <si>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</si>
  <si>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</si>
  <si>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</si>
  <si>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</si>
  <si>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</si>
  <si>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</si>
  <si>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</si>
  <si>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</si>
  <si>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</si>
  <si>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</si>
  <si>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</si>
  <si>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</si>
  <si>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</si>
  <si>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</si>
  <si>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</si>
  <si>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</si>
  <si>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</si>
  <si>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</si>
  <si>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</si>
  <si>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</si>
  <si>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</si>
  <si>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</si>
  <si>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</si>
  <si>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</si>
  <si>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</si>
  <si>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380, 394, 405, 411, 423, 429, 442, 572, 583, 642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</si>
  <si>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</si>
  <si>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</si>
  <si>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</si>
  <si>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</si>
  <si>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</si>
  <si>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</si>
  <si>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</si>
  <si>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</si>
  <si>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</si>
  <si>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</si>
  <si>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</si>
  <si>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</si>
  <si>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</si>
  <si>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</si>
  <si>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</si>
  <si>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</si>
  <si>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</si>
  <si>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</si>
  <si>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</si>
  <si>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</si>
  <si>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</si>
  <si>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</si>
  <si>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</si>
  <si>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</si>
  <si>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</si>
  <si>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</si>
  <si>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</si>
  <si>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</si>
  <si>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</si>
  <si>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</si>
  <si>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</si>
  <si>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</si>
  <si>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</si>
  <si>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</si>
  <si>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</si>
  <si>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</si>
  <si>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</si>
  <si>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</si>
  <si>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</si>
  <si>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</si>
  <si>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</si>
  <si>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</si>
  <si>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</si>
  <si>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</si>
  <si>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</si>
  <si>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</si>
  <si>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</si>
  <si>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</si>
  <si>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</si>
  <si>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</si>
  <si>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</si>
  <si>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</si>
  <si>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</si>
  <si>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</si>
  <si>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</si>
  <si>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</si>
  <si>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</si>
  <si>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</si>
  <si>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</si>
  <si>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</si>
  <si>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</si>
  <si>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</si>
  <si>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</si>
  <si>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</si>
  <si>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</si>
  <si>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</si>
  <si>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</si>
  <si>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</si>
  <si>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</si>
  <si>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</si>
  <si>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</si>
  <si>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</si>
  <si>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</si>
  <si>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</si>
  <si>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</si>
  <si>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</si>
  <si>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Медведица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</si>
  <si>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</si>
  <si>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</si>
  <si>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</si>
  <si>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</si>
  <si>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</si>
  <si>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</si>
  <si>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</si>
  <si>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464, 470, 510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</si>
  <si>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</si>
  <si>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</si>
  <si>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</si>
  <si>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</si>
  <si>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</si>
  <si>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</si>
  <si>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</si>
  <si>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</si>
  <si>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</si>
  <si>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</si>
  <si>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</si>
  <si>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</si>
  <si>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</si>
  <si>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</si>
  <si>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</si>
  <si>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</si>
  <si>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</si>
  <si>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</si>
  <si>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</si>
  <si>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</si>
  <si>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</si>
  <si>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</si>
  <si>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</si>
  <si>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</si>
  <si>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</si>
  <si>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</si>
  <si>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</si>
  <si>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</si>
  <si>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</si>
  <si>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</si>
  <si>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</si>
  <si>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</si>
  <si>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</si>
  <si>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</si>
  <si>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</si>
  <si>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</si>
  <si>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</si>
  <si>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</si>
  <si>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</si>
  <si>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</si>
  <si>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</si>
  <si>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</si>
  <si>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</si>
  <si>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</si>
  <si>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</si>
  <si>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</si>
  <si>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</si>
  <si>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</si>
  <si>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</si>
  <si>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</si>
  <si>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</si>
  <si>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385, 399, 432, 537</t>
  </si>
  <si>
    <t>Саблезубая Тигра</t>
  </si>
  <si>
    <t>323, 326, 328, 575</t>
  </si>
  <si>
    <t>санатик</t>
  </si>
  <si>
    <t>362, 628, 666</t>
  </si>
  <si>
    <t>Светлана30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</si>
  <si>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</si>
  <si>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</si>
  <si>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</si>
  <si>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</si>
  <si>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</si>
  <si>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</si>
  <si>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</si>
  <si>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</si>
  <si>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</si>
  <si>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</si>
  <si>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</si>
  <si>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</si>
  <si>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</si>
  <si>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</si>
  <si>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</si>
  <si>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</si>
  <si>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</si>
  <si>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</si>
  <si>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</si>
  <si>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</si>
  <si>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</si>
  <si>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</si>
  <si>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</si>
  <si>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</si>
  <si>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</si>
  <si>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</si>
  <si>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</si>
  <si>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</si>
  <si>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</si>
  <si>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</si>
  <si>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</si>
  <si>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</si>
  <si>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</si>
  <si>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</si>
  <si>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</si>
  <si>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</si>
  <si>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</si>
  <si>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</si>
  <si>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</si>
  <si>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</si>
  <si>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</si>
  <si>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</si>
  <si>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</si>
  <si>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</si>
  <si>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</si>
  <si>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</si>
  <si>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</si>
  <si>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</si>
  <si>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</si>
  <si>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</si>
  <si>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</si>
  <si>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</si>
  <si>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</si>
  <si>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</si>
  <si>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</si>
  <si>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</si>
  <si>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</si>
  <si>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</si>
  <si>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</si>
  <si>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</si>
  <si>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</si>
  <si>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</si>
  <si>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</si>
  <si>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</si>
  <si>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</si>
  <si>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</si>
  <si>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</si>
  <si>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</si>
  <si>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</si>
  <si>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</si>
  <si>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</si>
  <si>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</si>
  <si>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</si>
  <si>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</si>
  <si>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</si>
  <si>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</si>
  <si>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</si>
  <si>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</si>
  <si>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</si>
  <si>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</si>
  <si>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</si>
  <si>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</si>
  <si>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</si>
  <si>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</si>
  <si>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</si>
  <si>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</si>
  <si>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</si>
  <si>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</si>
  <si>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</si>
  <si>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</si>
  <si>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</si>
  <si>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</si>
  <si>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</si>
  <si>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</si>
  <si>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</si>
  <si>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</si>
  <si>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</si>
  <si>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</si>
  <si>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</si>
  <si>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</si>
  <si>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</si>
  <si>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</si>
  <si>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</si>
  <si>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</si>
  <si>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</si>
  <si>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</si>
  <si>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</si>
  <si>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</si>
  <si>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</si>
  <si>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</si>
  <si>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</si>
  <si>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</si>
  <si>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</si>
  <si>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</si>
  <si>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</si>
  <si>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</si>
  <si>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</si>
  <si>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</si>
  <si>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</si>
  <si>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</si>
  <si>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</si>
  <si>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</si>
  <si>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</si>
  <si>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</si>
  <si>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</si>
  <si>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</si>
  <si>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</si>
  <si>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</si>
  <si>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</si>
  <si>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</si>
  <si>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</si>
  <si>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</si>
  <si>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</si>
  <si>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588, 593, 639, 746, 753</t>
  </si>
  <si>
    <t>647, 745</t>
  </si>
  <si>
    <t>613, 702, 731, 747</t>
  </si>
  <si>
    <t>715, 752</t>
  </si>
  <si>
    <t>74, 89, 101, 198, 199, 303, 748</t>
  </si>
  <si>
    <t>260, 542, 577, 578, 584, 600, 609, 694, 751</t>
  </si>
  <si>
    <t>637, 658, 659, 754</t>
  </si>
  <si>
    <t>729, 745</t>
  </si>
  <si>
    <t>511, 582, 617, 619, 655, 752</t>
  </si>
  <si>
    <t>660, 672, 675, 676, 695, 753</t>
  </si>
  <si>
    <t>151, 165, 189, 192, 368, 402, 427, 480, 543,555, 660, 694, 709, 756</t>
  </si>
  <si>
    <t>46, 120, 128, 138, 145, 212, 353, 685, 743</t>
  </si>
  <si>
    <t>571, 584, 765</t>
  </si>
  <si>
    <t>538, 545, 585, 623, 756</t>
  </si>
  <si>
    <t>4, 5, 6, 8, 9, 14, 15, 18, 21, 22, 
25, 27, 28, 29, 31, 37, 38, 44, 45, 48, 53, 60, 61, 62, 64, 66, 78, 300, 308, 325, 369, 374, 407, 426, 446, 475, 483, 535, 636, 669, 747</t>
  </si>
  <si>
    <t>411, 499, 516, 664, 740, 745, 748, 750</t>
  </si>
  <si>
    <t>94, 95, 99, 310, 338, 347, 352, 355, 370, 381, 395, 475, 563, 572, 586, 598, 608, 670, 673,674, 679, 691, 703, 722, 745, 752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</si>
  <si>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</si>
  <si>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</si>
  <si>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</si>
  <si>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</si>
  <si>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</si>
  <si>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</si>
  <si>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</si>
  <si>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</si>
  <si>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</si>
  <si>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</si>
  <si>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</si>
  <si>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</si>
  <si>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680, 735, 737, 740</t>
  </si>
  <si>
    <t>660, 665, 690, 727, 732, 738, 761</t>
  </si>
  <si>
    <t>265,267, 286, 287, 288, 295, 308, 350, 463, 669, 683, 699, 763</t>
  </si>
  <si>
    <t>757, 759</t>
  </si>
  <si>
    <t>626, , 636, 650, 657, 661, 669, 680, 740, 757</t>
  </si>
  <si>
    <t>638, 745, 747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</si>
  <si>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</si>
  <si>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</si>
  <si>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</si>
  <si>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</si>
  <si>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</si>
  <si>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>554, 557, 560, 565, 566, 570, 581, 589, , 628, 713, 758, 765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</si>
  <si>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</si>
  <si>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</si>
  <si>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</si>
  <si>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</si>
  <si>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</si>
  <si>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</si>
  <si>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</si>
  <si>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</si>
  <si>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350, 403, 409, 422, 548, 748, 760</t>
  </si>
  <si>
    <t>652, 665, 676, 747, 769</t>
  </si>
  <si>
    <t>526, 763</t>
  </si>
  <si>
    <t>561, 692, 728, 760, 767</t>
  </si>
  <si>
    <t>485, 489, 603, 648, 649, 656, 657, 660, 665, 666, 670, 679, 682, 684, , 688, 701, 704, 714, 770</t>
  </si>
  <si>
    <t>734, 771</t>
  </si>
  <si>
    <t>3, 103, 105, 110, 111, 182, 184, 213, 227, 228, 229, 258,259, 261, 311, 355, 377, 403, 424, 452, 460, 478, 482, 556, 557, 562, 606, 619, 741, 749, 760, 766</t>
  </si>
  <si>
    <t>425, 426, 474, 615, 770</t>
  </si>
  <si>
    <t>275, 281, 347, 402, 411, 413, 429, 431, 592, 602, 660, 661, , 769</t>
  </si>
  <si>
    <t>497, 514, 593, 682, 767</t>
  </si>
  <si>
    <t>341, 364, 386, 393, 396, 409, 416, 418, 421, 424, 431, 435, 444, 452, 478, 479, 481, 486, 496, 503, 508, 512, 513, 523, 527, 544, 547, 559, 567, 571, 601, 606, 619, 653, 682, 666, 667, 676, 682, 710, 725, 730, 734, 766, 770</t>
  </si>
  <si>
    <t>603, 630, 759</t>
  </si>
  <si>
    <t>559, 573, 596, 612, 633, 653, 697, 703, 768</t>
  </si>
  <si>
    <t>299, 306, 344, 348, 394, 395, 397, 487, 564, 571, 576, 597, 615, 624, 674, 675, 679 692, 718, 754, 757, 762</t>
  </si>
  <si>
    <t>765, 769</t>
  </si>
  <si>
    <t>530, 744</t>
  </si>
  <si>
    <t>598, 603, 613, 687, 745</t>
  </si>
  <si>
    <t>524, 539, 541, 544, 569, 572, 588, 590, 600, 605, 606, 608, , 664, 718, 728, 722, 754, 769</t>
  </si>
  <si>
    <t>640, 718, 747,767</t>
  </si>
  <si>
    <t>55, 56, 306, 309, 311, 390, 397, 416, 481, 520, 555, 557, 572, 657, 704, 728, 746</t>
  </si>
  <si>
    <t>738, 766</t>
  </si>
  <si>
    <t>205,212, 222, 227-228, 395, 421, 547, 560, 602, 621, 750, 767</t>
  </si>
  <si>
    <t>281, 285, 384, 443, 570, 616, 621, 666, 734, 766</t>
  </si>
  <si>
    <t>719, 721, 722, 740, 743, 746, 753, 769</t>
  </si>
  <si>
    <t>СибЮля</t>
  </si>
  <si>
    <t>327, 329, 340, 345, 350, 358, 359, 365, 368, 371, 380, 385, 428, 743, 771, 772</t>
  </si>
  <si>
    <t>246, 268, 450, 456, 476, 505, 617, 631, 636, 762, 772</t>
  </si>
  <si>
    <t>327, 334, 347, 350, 357, 372, 379, 405, 440, 570, 577, 580, 765, 772</t>
  </si>
  <si>
    <t>ALENA*B</t>
  </si>
  <si>
    <t>773, 774</t>
  </si>
  <si>
    <t>634, 729, 767, 774</t>
  </si>
  <si>
    <t>292, 295, 307, 316, 321, 322, 344, 348, 359, 362, 363, 383, 420, 448, 451, 472, 485, 488, 535, 582, 756, 774</t>
  </si>
  <si>
    <t>елена 7</t>
  </si>
  <si>
    <t>126, 497, 661, 775, 776</t>
  </si>
  <si>
    <t>165, 168, 170, 207, 670, 723, 752, 771, 777</t>
  </si>
  <si>
    <t>595, 777</t>
  </si>
  <si>
    <t>341, 349, 440, 562, 777</t>
  </si>
  <si>
    <t xml:space="preserve">sibiryachka  </t>
  </si>
  <si>
    <t>Натали@Натали</t>
  </si>
  <si>
    <t>Ольга Колпакова</t>
  </si>
  <si>
    <t>milka.</t>
  </si>
  <si>
    <t>Tat_ka</t>
  </si>
  <si>
    <t>753, 782</t>
  </si>
  <si>
    <t>566, 569, 594, 596, 716, 739, 782</t>
  </si>
  <si>
    <t>159, 170, 753, 755, 774, 778</t>
  </si>
  <si>
    <t>619, 624, 633, 639, 667, 751, 766, 769, 782</t>
  </si>
  <si>
    <t>469, 564, 565, 778</t>
  </si>
  <si>
    <t>380, 778, 779</t>
  </si>
  <si>
    <t>582, 639, 781</t>
  </si>
  <si>
    <t>780, 781, 782</t>
  </si>
  <si>
    <t>130, 217, 446, 515, 542, 637, 676, 732, 756, 778</t>
  </si>
  <si>
    <t>17, 19, 20, 21, 23, 36, 37, 58, 98, 172, 190, 194, 213, 267, 279, 288, 292, 319, 389, 474, 736, 780</t>
  </si>
  <si>
    <t>677, 695, 783</t>
  </si>
  <si>
    <t>425, 519, 524, 702, 733, 770, 783</t>
  </si>
  <si>
    <t>736, 739, 779</t>
  </si>
  <si>
    <t>Людмила Kitte</t>
  </si>
  <si>
    <t xml:space="preserve">Йожи </t>
  </si>
  <si>
    <t>мама Ванечки 061011</t>
  </si>
  <si>
    <t>705, 785</t>
  </si>
  <si>
    <t>249, 271, 329, 341, 345, 374, 416, 417, 466, 473, 506, 605, 612, 662, 667, 681, 690, 700, 702, 766, 780, 785</t>
  </si>
  <si>
    <t>282, 298, 316, 321, 323, 346, 351, 363, 369, 374, 381, 382, 390, 405, 416, 421, 424, 427, 433, 447, 464, 487, 495, 513, 541, 588, 604, 629, 642, 675, 721, 738, 746, 786</t>
  </si>
  <si>
    <t>692, 705, 707, 732, 740, 747, 785</t>
  </si>
  <si>
    <t>33р учтен депоит с белароссо</t>
  </si>
  <si>
    <t>767, 787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</si>
  <si>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</t>
  </si>
  <si>
    <t>zebra80</t>
  </si>
  <si>
    <t>767, 788</t>
  </si>
  <si>
    <t>SLG</t>
  </si>
  <si>
    <t>Natasa12345</t>
  </si>
  <si>
    <t>Алченок</t>
  </si>
  <si>
    <t>РАДУГА-ДУГА</t>
  </si>
  <si>
    <t>Юллика</t>
  </si>
  <si>
    <t>арсеник</t>
  </si>
  <si>
    <t>Кысочка</t>
  </si>
  <si>
    <t>я</t>
  </si>
  <si>
    <t>785, 795</t>
  </si>
  <si>
    <t>Julice</t>
  </si>
  <si>
    <t>barbara28</t>
  </si>
  <si>
    <t>Nasyasya</t>
  </si>
  <si>
    <t>Ber Ta</t>
  </si>
  <si>
    <t>only</t>
  </si>
  <si>
    <t>Shee</t>
  </si>
  <si>
    <t>Татьяна дом актера</t>
  </si>
  <si>
    <t>656, 725, 780, 803</t>
  </si>
  <si>
    <t>506, 507, 524, 534, 541, 572, 588, 621, 736, 796</t>
  </si>
  <si>
    <t>320, 407, 800</t>
  </si>
  <si>
    <t>784, 799</t>
  </si>
  <si>
    <t>630, 657, 732, 753, 758, 760, 779, 780, 787, 796, 800</t>
  </si>
  <si>
    <t>658, 663, 751, 800</t>
  </si>
  <si>
    <t>622, 624, 626, 630, 632, 636, 648, 651, 652, 664, 667, 708, 763, 781, 788, 803</t>
  </si>
  <si>
    <t>745, 803</t>
  </si>
  <si>
    <t>110, 124, 176, 369, 376, 379, 386, 390, 404, 418, 420, 424, 437, 441, 455, 457, 464, 503, 513, 517, 547, 580, 598, 625, 628, 675, 705, 728, 730, 741, 747, 773, 804</t>
  </si>
  <si>
    <t>789, 790, 794, 795</t>
  </si>
  <si>
    <t>378, 383, 527, 659, 710, 716, 718, 727, 737, 737, 756, 771, 783, 785, 786, 794, 799 803</t>
  </si>
  <si>
    <t>649, 736, 800</t>
  </si>
  <si>
    <t>60, 92, 96, 101, 108, 122, 126, 127, 139-141, 142, 147, 148, 163, 172,175, 189, 200, 205, 217, 226, 289, 310, 408, 494, 517, 580, 637, 683, 692, 713, 792</t>
  </si>
  <si>
    <t>632, 635, 639, 689, 692, 711, 799</t>
  </si>
  <si>
    <t>799, 800</t>
  </si>
  <si>
    <t>779, 781, 797</t>
  </si>
  <si>
    <t>304, 309, 372, 399, 412, 421, 537, 544, 547, 572, 659, 678, 684, 692, 706, 710, 729, 767, 773, 785, 789, 798</t>
  </si>
  <si>
    <t>175, 185, 201, 217,222, 233, 235, 256, 264, 281, 292, 294, 315, 480, 501, 525, 526, 531, 532, 536, 541, 545, 547, 572, 578, 592, 596, 611, 620, 653, 677, 701, 720, 728, 736, 754, 757, 793</t>
  </si>
  <si>
    <t>221, 325, 328, 344, 378, 384, 387, 391, 399, 441, 522, 526, 532, 666, 689, 712, 730, 734, 790</t>
  </si>
  <si>
    <t>604, 795</t>
  </si>
  <si>
    <t>383, 407, 492, 498, 590, 617, 639, 666, 699, 722, 725, 730, 755, 763, 781, 796</t>
  </si>
  <si>
    <t>769, 782, 784, 790</t>
  </si>
  <si>
    <t>428, 442, 453, 699, 714, 790</t>
  </si>
  <si>
    <t>768, 791</t>
  </si>
  <si>
    <t>692, 742, 793</t>
  </si>
  <si>
    <t>439, 442, 443, 447, 451, 467, 472, 479, 482, 483, 489, 499, 502, 504, 507, 509, 510, 518, 524, 532, 535, 546, 548, 550, 583, 597, 607,  653, 659, 666, 677, 680, 696, 795</t>
  </si>
  <si>
    <t>71, 469, 477, 502, 512, 525, 531, 550, 566, 573, 613, 633, 678, 698, 729, 741, 754, 788, 791</t>
  </si>
  <si>
    <t>666, 800</t>
  </si>
  <si>
    <t>391, 459, 478, 485, 598, 801</t>
  </si>
  <si>
    <t>81, 82, 85, 90, 111, 299, 305, 307, 308, 310, 335, 387, 398, 414, 415, 424, 429, 439, 475, 502, 560, 569, 606, 622, 632, 638, 656, 688, 708, 725, +731, 732, 734, 736, 739, 752, 777, 783, 796, 797</t>
  </si>
  <si>
    <t>51, 65, 83, 84,87, 88, 100, 112, 123, 134, 142, 151, 160, 168, 186, 187, 199, 200, 202, 207, 230, 239, 260, 279, 291, 299, 303, 313, 323, 345, 382, 383, 401, 426, 441, 457, 483, 500, 505, 531, 564, 572, 588, 593, 610, 628, 669, 748, 740, , 790, 804</t>
  </si>
  <si>
    <t>541, 547, 556, 624, 699, 718, 722, 753, 778, 789, 805</t>
  </si>
  <si>
    <t>788, 791, 796, 797, 798, 800, 805</t>
  </si>
  <si>
    <t>320, 324, 327, 344, 349, 353, 356, 406, 434, 443, 669, 778, 805</t>
  </si>
  <si>
    <t>254, 288, 304, 323, 600, 613, 616, 620, 655, 674, 800, 805</t>
  </si>
  <si>
    <t>693, 694, 744, 747, 763, 768, 802, 806</t>
  </si>
  <si>
    <t>602, 802, 803, 806</t>
  </si>
  <si>
    <t>339, 359, 362, 422, 425, 470, 479, 514, 522, 539, 543, 545, 551, 570, 585, 608, 693, 722, 743, 757, 784, 785, 792, 806</t>
  </si>
  <si>
    <t>мама лёка</t>
  </si>
  <si>
    <t>Persi05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</si>
  <si>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</t>
  </si>
  <si>
    <t>356, 398, 414, 430, 458, 486, 524, 525, 559, 572, 586, 593, 618, 701, 706, 799, 808</t>
  </si>
  <si>
    <t>740, 751, 807</t>
  </si>
  <si>
    <t>391, 398, 400, 532, 544, 554, 709, 712, 724, 732, 738, 740, 746, 747, 753, 756, 761, 762, 765, 769, 770, 773, 777, 781, 782, 784, 786, 787, 789, 790, 793, 795, 799, 807</t>
  </si>
  <si>
    <t>205, 378, 415, 513, 563, 634, 669, 784, 789,  807</t>
  </si>
  <si>
    <t>524, 527, 539, 604, 606, 659, 790, 806, 807</t>
  </si>
  <si>
    <t>763, 764, 766, 803, 807</t>
  </si>
  <si>
    <t>388, 413, 427, 428, 560, 561, 564, 734, 807</t>
  </si>
  <si>
    <t>789, 799, 803, 807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</si>
</sst>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46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9"/>
      <name val="Calibri"/>
      <family val="2"/>
    </font>
    <font>
      <b/>
      <sz val="11"/>
      <color rgb="FFCC66FF"/>
      <name val="Calibri"/>
      <family val="2"/>
    </font>
    <font>
      <b/>
      <sz val="11"/>
      <color rgb="FF00B0F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5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6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9" fillId="35" borderId="10" xfId="42" applyFont="1" applyFill="1" applyBorder="1" applyAlignment="1">
      <alignment horizontal="center" vertical="center" wrapText="1"/>
    </xf>
    <xf numFmtId="1" fontId="57" fillId="36" borderId="10" xfId="0" applyNumberFormat="1" applyFont="1" applyFill="1" applyBorder="1" applyAlignment="1">
      <alignment horizontal="center"/>
    </xf>
    <xf numFmtId="1" fontId="57" fillId="36" borderId="13" xfId="0" applyNumberFormat="1" applyFont="1" applyFill="1" applyBorder="1" applyAlignment="1">
      <alignment horizontal="center"/>
    </xf>
    <xf numFmtId="1" fontId="57" fillId="36" borderId="14" xfId="0" applyNumberFormat="1" applyFont="1" applyFill="1" applyBorder="1" applyAlignment="1">
      <alignment horizontal="center"/>
    </xf>
    <xf numFmtId="1" fontId="57" fillId="36" borderId="12" xfId="0" applyNumberFormat="1" applyFont="1" applyFill="1" applyBorder="1" applyAlignment="1">
      <alignment horizontal="center"/>
    </xf>
    <xf numFmtId="1" fontId="57" fillId="36" borderId="11" xfId="0" applyNumberFormat="1" applyFont="1" applyFill="1" applyBorder="1" applyAlignment="1">
      <alignment horizontal="center"/>
    </xf>
    <xf numFmtId="1" fontId="57" fillId="36" borderId="15" xfId="0" applyNumberFormat="1" applyFont="1" applyFill="1" applyBorder="1" applyAlignment="1">
      <alignment horizontal="center"/>
    </xf>
    <xf numFmtId="1" fontId="57" fillId="36" borderId="16" xfId="0" applyNumberFormat="1" applyFont="1" applyFill="1" applyBorder="1" applyAlignment="1">
      <alignment horizontal="center"/>
    </xf>
    <xf numFmtId="1" fontId="57" fillId="37" borderId="11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8" fillId="35" borderId="10" xfId="42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59" fillId="34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8" xfId="0" applyFont="1" applyFill="1" applyBorder="1" applyAlignment="1">
      <alignment wrapText="1"/>
    </xf>
    <xf numFmtId="0" fontId="3" fillId="35" borderId="17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1" fontId="0" fillId="34" borderId="19" xfId="0" applyNumberFormat="1" applyFont="1" applyFill="1" applyBorder="1" applyAlignment="1">
      <alignment wrapText="1"/>
    </xf>
    <xf numFmtId="0" fontId="3" fillId="35" borderId="19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5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5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9" borderId="20" xfId="0" applyFill="1" applyBorder="1" applyAlignment="1">
      <alignment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left"/>
    </xf>
    <xf numFmtId="0" fontId="17" fillId="34" borderId="13" xfId="0" applyFont="1" applyFill="1" applyBorder="1" applyAlignment="1">
      <alignment wrapText="1"/>
    </xf>
    <xf numFmtId="0" fontId="17" fillId="34" borderId="12" xfId="0" applyFont="1" applyFill="1" applyBorder="1" applyAlignment="1">
      <alignment wrapText="1"/>
    </xf>
    <xf numFmtId="0" fontId="17" fillId="34" borderId="11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18" fillId="34" borderId="10" xfId="42" applyFont="1" applyFill="1" applyBorder="1" applyAlignment="1">
      <alignment wrapText="1"/>
    </xf>
    <xf numFmtId="0" fontId="17" fillId="0" borderId="0" xfId="0" applyFont="1" applyAlignment="1">
      <alignment/>
    </xf>
    <xf numFmtId="0" fontId="0" fillId="0" borderId="11" xfId="0" applyBorder="1" applyAlignment="1">
      <alignment/>
    </xf>
    <xf numFmtId="1" fontId="0" fillId="33" borderId="14" xfId="0" applyNumberFormat="1" applyFont="1" applyFill="1" applyBorder="1" applyAlignment="1">
      <alignment horizontal="center" wrapText="1"/>
    </xf>
    <xf numFmtId="0" fontId="46" fillId="34" borderId="1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61" fillId="34" borderId="10" xfId="0" applyFont="1" applyFill="1" applyBorder="1" applyAlignment="1">
      <alignment wrapText="1"/>
    </xf>
    <xf numFmtId="0" fontId="0" fillId="40" borderId="11" xfId="0" applyFill="1" applyBorder="1" applyAlignment="1">
      <alignment/>
    </xf>
    <xf numFmtId="0" fontId="17" fillId="41" borderId="10" xfId="0" applyFont="1" applyFill="1" applyBorder="1" applyAlignment="1">
      <alignment wrapText="1"/>
    </xf>
    <xf numFmtId="0" fontId="0" fillId="33" borderId="16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 wrapText="1"/>
    </xf>
    <xf numFmtId="1" fontId="0" fillId="33" borderId="21" xfId="0" applyNumberFormat="1" applyFont="1" applyFill="1" applyBorder="1" applyAlignment="1">
      <alignment horizontal="center" wrapText="1"/>
    </xf>
    <xf numFmtId="0" fontId="63" fillId="34" borderId="10" xfId="0" applyFont="1" applyFill="1" applyBorder="1" applyAlignment="1">
      <alignment wrapText="1"/>
    </xf>
    <xf numFmtId="0" fontId="17" fillId="34" borderId="14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Border="1" applyAlignment="1">
      <alignment horizontal="center" wrapText="1"/>
    </xf>
    <xf numFmtId="1" fontId="0" fillId="33" borderId="22" xfId="0" applyNumberFormat="1" applyFont="1" applyFill="1" applyBorder="1" applyAlignment="1">
      <alignment horizontal="center" wrapText="1"/>
    </xf>
    <xf numFmtId="0" fontId="60" fillId="34" borderId="11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externalLink" Target="externalLinks/externalLink1.xml" /><Relationship Id="rId7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3"/>
  <sheetViews>
    <sheetView zoomScale="80" zoomScaleNormal="80" zoomScalePageLayoutView="0" workbookViewId="0" topLeftCell="A255">
      <selection activeCell="D277" sqref="D277"/>
    </sheetView>
  </sheetViews>
  <sheetFormatPr defaultColWidth="9.140625" defaultRowHeight="15"/>
  <cols>
    <col min="1" max="1" width="21.7109375" style="77" customWidth="1"/>
    <col min="2" max="3" width="13.28125" style="30" customWidth="1"/>
    <col min="4" max="4" width="23.57421875" style="13" customWidth="1"/>
    <col min="5" max="5" width="55.28125" style="20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6.25">
      <c r="A1" s="67" t="s">
        <v>0</v>
      </c>
      <c r="B1" s="21" t="s">
        <v>857</v>
      </c>
      <c r="C1" s="21" t="s">
        <v>858</v>
      </c>
      <c r="D1" s="31" t="s">
        <v>856</v>
      </c>
      <c r="E1" s="32" t="s">
        <v>1</v>
      </c>
      <c r="F1" s="1" t="s">
        <v>2</v>
      </c>
    </row>
    <row r="2" spans="1:6" ht="26.25">
      <c r="A2" s="68">
        <v>1445</v>
      </c>
      <c r="B2" s="22">
        <v>3.787600801603162</v>
      </c>
      <c r="C2" s="22">
        <v>3.787600801603162</v>
      </c>
      <c r="D2" s="2">
        <f>C2</f>
        <v>3.787600801603162</v>
      </c>
      <c r="E2" s="15">
        <v>206</v>
      </c>
      <c r="F2" s="3" t="s">
        <v>3</v>
      </c>
    </row>
    <row r="3" spans="1:6" ht="26.25">
      <c r="A3" s="69" t="s">
        <v>4</v>
      </c>
      <c r="B3" s="22">
        <v>-0.011783783783585022</v>
      </c>
      <c r="C3" s="22">
        <v>0.2634552406068451</v>
      </c>
      <c r="D3" s="2">
        <f>C3</f>
        <v>0.2634552406068451</v>
      </c>
      <c r="E3" s="15" t="s">
        <v>5</v>
      </c>
      <c r="F3" s="4" t="s">
        <v>6</v>
      </c>
    </row>
    <row r="4" spans="1:5" ht="26.25">
      <c r="A4" s="69" t="s">
        <v>7</v>
      </c>
      <c r="B4" s="22">
        <v>2.2007218045112893</v>
      </c>
      <c r="C4" s="22">
        <v>2.2007218045112893</v>
      </c>
      <c r="D4" s="2">
        <f>C4</f>
        <v>2.2007218045112893</v>
      </c>
      <c r="E4" s="15">
        <v>54</v>
      </c>
    </row>
    <row r="5" spans="1:5" ht="26.25">
      <c r="A5" s="69" t="s">
        <v>8</v>
      </c>
      <c r="B5" s="22">
        <v>0</v>
      </c>
      <c r="C5" s="22">
        <v>0.43666000000007443</v>
      </c>
      <c r="D5" s="2">
        <f>C5+'742'!F6+'793'!E5</f>
        <v>1.1693800000001602</v>
      </c>
      <c r="E5" s="7" t="s">
        <v>1076</v>
      </c>
    </row>
    <row r="6" spans="1:5" ht="26.25">
      <c r="A6" s="69" t="s">
        <v>9</v>
      </c>
      <c r="B6" s="22">
        <v>-0.3834220700151434</v>
      </c>
      <c r="C6" s="22">
        <v>-0.2866220700151132</v>
      </c>
      <c r="D6" s="2">
        <f aca="true" t="shared" si="0" ref="D6:D25">C6</f>
        <v>-0.2866220700151132</v>
      </c>
      <c r="E6" s="15" t="s">
        <v>10</v>
      </c>
    </row>
    <row r="7" spans="1:5" ht="26.25">
      <c r="A7" s="69" t="s">
        <v>11</v>
      </c>
      <c r="B7" s="22">
        <v>0</v>
      </c>
      <c r="C7" s="22">
        <v>-0.1813999999999396</v>
      </c>
      <c r="D7" s="2">
        <f t="shared" si="0"/>
        <v>-0.1813999999999396</v>
      </c>
      <c r="E7" s="15" t="s">
        <v>12</v>
      </c>
    </row>
    <row r="8" spans="1:5" ht="26.25">
      <c r="A8" s="69" t="s">
        <v>13</v>
      </c>
      <c r="B8" s="22">
        <v>151.32070333626007</v>
      </c>
      <c r="C8" s="22">
        <v>47.01330333625992</v>
      </c>
      <c r="D8" s="2">
        <f t="shared" si="0"/>
        <v>47.01330333625992</v>
      </c>
      <c r="E8" s="7" t="s">
        <v>14</v>
      </c>
    </row>
    <row r="9" spans="1:5" ht="26.25">
      <c r="A9" s="69" t="s">
        <v>15</v>
      </c>
      <c r="B9" s="22">
        <v>0</v>
      </c>
      <c r="C9" s="22">
        <v>0.36880000000002156</v>
      </c>
      <c r="D9" s="2">
        <f t="shared" si="0"/>
        <v>0.36880000000002156</v>
      </c>
      <c r="E9" s="15">
        <v>433</v>
      </c>
    </row>
    <row r="10" spans="1:5" ht="26.25">
      <c r="A10" s="69" t="s">
        <v>16</v>
      </c>
      <c r="B10" s="22">
        <v>-17.755762859074366</v>
      </c>
      <c r="C10" s="22">
        <v>-17.755762859074366</v>
      </c>
      <c r="D10" s="2">
        <f t="shared" si="0"/>
        <v>-17.755762859074366</v>
      </c>
      <c r="E10" s="15">
        <v>201.243</v>
      </c>
    </row>
    <row r="11" spans="1:6" ht="26.25">
      <c r="A11" s="69" t="s">
        <v>17</v>
      </c>
      <c r="B11" s="22">
        <v>14.405001486988795</v>
      </c>
      <c r="C11" s="22">
        <v>14.405001486988795</v>
      </c>
      <c r="D11" s="2">
        <f t="shared" si="0"/>
        <v>14.405001486988795</v>
      </c>
      <c r="E11" s="15">
        <v>188</v>
      </c>
      <c r="F11" s="5"/>
    </row>
    <row r="12" spans="1:6" ht="26.25">
      <c r="A12" s="69" t="s">
        <v>18</v>
      </c>
      <c r="B12" s="22">
        <v>0</v>
      </c>
      <c r="C12" s="22">
        <v>0.13839999999993324</v>
      </c>
      <c r="D12" s="2">
        <f t="shared" si="0"/>
        <v>0.13839999999993324</v>
      </c>
      <c r="E12" s="7">
        <v>526</v>
      </c>
      <c r="F12" s="5"/>
    </row>
    <row r="13" spans="1:5" ht="26.25">
      <c r="A13" s="69" t="s">
        <v>19</v>
      </c>
      <c r="B13" s="22">
        <v>0</v>
      </c>
      <c r="C13" s="22">
        <v>0.45325999999977284</v>
      </c>
      <c r="D13" s="2">
        <f t="shared" si="0"/>
        <v>0.45325999999977284</v>
      </c>
      <c r="E13" s="7" t="s">
        <v>20</v>
      </c>
    </row>
    <row r="14" spans="1:5" ht="26.25">
      <c r="A14" s="70" t="s">
        <v>21</v>
      </c>
      <c r="B14" s="22">
        <v>0</v>
      </c>
      <c r="C14" s="22">
        <v>0.5056999999999334</v>
      </c>
      <c r="D14" s="2">
        <f t="shared" si="0"/>
        <v>0.5056999999999334</v>
      </c>
      <c r="E14" s="15" t="s">
        <v>22</v>
      </c>
    </row>
    <row r="15" spans="1:5" ht="26.25">
      <c r="A15" s="69" t="s">
        <v>23</v>
      </c>
      <c r="B15" s="22">
        <v>3.059493442535313</v>
      </c>
      <c r="C15" s="22">
        <v>-0.32450655746492885</v>
      </c>
      <c r="D15" s="2">
        <f t="shared" si="0"/>
        <v>-0.32450655746492885</v>
      </c>
      <c r="E15" s="15" t="s">
        <v>24</v>
      </c>
    </row>
    <row r="16" spans="1:6" ht="26.25">
      <c r="A16" s="69" t="s">
        <v>25</v>
      </c>
      <c r="B16" s="22">
        <v>0.7003382022471669</v>
      </c>
      <c r="C16" s="22">
        <v>0.7003382022471669</v>
      </c>
      <c r="D16" s="2">
        <f t="shared" si="0"/>
        <v>0.7003382022471669</v>
      </c>
      <c r="E16" s="15">
        <v>230</v>
      </c>
      <c r="F16" s="5"/>
    </row>
    <row r="17" spans="1:6" ht="26.25">
      <c r="A17" s="69" t="s">
        <v>26</v>
      </c>
      <c r="B17" s="22">
        <v>2.1539056179775002</v>
      </c>
      <c r="C17" s="22">
        <v>2.1539056179775002</v>
      </c>
      <c r="D17" s="2">
        <f t="shared" si="0"/>
        <v>2.1539056179775002</v>
      </c>
      <c r="E17" s="15">
        <v>161</v>
      </c>
      <c r="F17" s="5"/>
    </row>
    <row r="18" spans="1:6" ht="26.25">
      <c r="A18" s="69" t="s">
        <v>27</v>
      </c>
      <c r="B18" s="22">
        <v>0</v>
      </c>
      <c r="C18" s="22">
        <v>48.741999999999734</v>
      </c>
      <c r="D18" s="2">
        <f t="shared" si="0"/>
        <v>48.741999999999734</v>
      </c>
      <c r="E18" s="7" t="s">
        <v>28</v>
      </c>
      <c r="F18" s="6"/>
    </row>
    <row r="19" spans="1:6" ht="26.25">
      <c r="A19" s="69" t="s">
        <v>29</v>
      </c>
      <c r="B19" s="22">
        <v>0</v>
      </c>
      <c r="C19" s="22">
        <v>-0.29480000000012296</v>
      </c>
      <c r="D19" s="2">
        <f t="shared" si="0"/>
        <v>-0.29480000000012296</v>
      </c>
      <c r="E19" s="7">
        <v>624</v>
      </c>
      <c r="F19" s="5"/>
    </row>
    <row r="20" spans="1:5" ht="26.25">
      <c r="A20" s="69" t="s">
        <v>30</v>
      </c>
      <c r="B20" s="22">
        <v>0</v>
      </c>
      <c r="C20" s="22">
        <v>0.2486199999999883</v>
      </c>
      <c r="D20" s="2">
        <f t="shared" si="0"/>
        <v>0.2486199999999883</v>
      </c>
      <c r="E20" s="15" t="s">
        <v>31</v>
      </c>
    </row>
    <row r="21" spans="1:6" ht="26.25">
      <c r="A21" s="69" t="s">
        <v>32</v>
      </c>
      <c r="B21" s="22">
        <v>-0.4853876731580158</v>
      </c>
      <c r="C21" s="22">
        <v>-0.4853876731580158</v>
      </c>
      <c r="D21" s="2">
        <f t="shared" si="0"/>
        <v>-0.4853876731580158</v>
      </c>
      <c r="E21" s="15">
        <v>199</v>
      </c>
      <c r="F21" s="5"/>
    </row>
    <row r="22" spans="1:5" ht="26.25">
      <c r="A22" s="69" t="s">
        <v>33</v>
      </c>
      <c r="B22" s="22">
        <v>16.495768856556595</v>
      </c>
      <c r="C22" s="22">
        <v>14.905568856556613</v>
      </c>
      <c r="D22" s="2">
        <f t="shared" si="0"/>
        <v>14.905568856556613</v>
      </c>
      <c r="E22" s="15" t="s">
        <v>34</v>
      </c>
    </row>
    <row r="23" spans="1:6" ht="26.25">
      <c r="A23" s="69" t="s">
        <v>35</v>
      </c>
      <c r="B23" s="22">
        <v>0</v>
      </c>
      <c r="C23" s="22">
        <v>-0.725620000000049</v>
      </c>
      <c r="D23" s="2">
        <f t="shared" si="0"/>
        <v>-0.725620000000049</v>
      </c>
      <c r="E23" s="7" t="s">
        <v>36</v>
      </c>
      <c r="F23" s="5"/>
    </row>
    <row r="24" spans="1:6" ht="26.25">
      <c r="A24" s="69" t="s">
        <v>37</v>
      </c>
      <c r="B24" s="22">
        <v>0</v>
      </c>
      <c r="C24" s="22">
        <v>-3.25</v>
      </c>
      <c r="D24" s="2">
        <f t="shared" si="0"/>
        <v>-3.25</v>
      </c>
      <c r="E24" s="15">
        <v>583</v>
      </c>
      <c r="F24" s="5"/>
    </row>
    <row r="25" spans="1:6" ht="26.25">
      <c r="A25" s="69" t="s">
        <v>38</v>
      </c>
      <c r="B25" s="22">
        <v>-0.446910780669441</v>
      </c>
      <c r="C25" s="22">
        <v>0.2934977213548109</v>
      </c>
      <c r="D25" s="2">
        <f t="shared" si="0"/>
        <v>0.2934977213548109</v>
      </c>
      <c r="E25" s="15" t="s">
        <v>39</v>
      </c>
      <c r="F25" s="5"/>
    </row>
    <row r="26" spans="1:6" ht="26.25">
      <c r="A26" s="69" t="s">
        <v>997</v>
      </c>
      <c r="B26" s="22">
        <v>-0.446910780669441</v>
      </c>
      <c r="C26" s="22">
        <v>0.2934977213548109</v>
      </c>
      <c r="D26" s="2">
        <f>'773'!E4+'774'!E4</f>
        <v>0.46200000000021646</v>
      </c>
      <c r="E26" s="15" t="s">
        <v>998</v>
      </c>
      <c r="F26" s="5"/>
    </row>
    <row r="27" spans="1:6" ht="47.25">
      <c r="A27" s="69" t="s">
        <v>40</v>
      </c>
      <c r="B27" s="22">
        <v>0</v>
      </c>
      <c r="C27" s="22">
        <v>-0.4185149392700964</v>
      </c>
      <c r="D27" s="2">
        <f>C27+'795'!E7</f>
        <v>-0.24851493927002366</v>
      </c>
      <c r="E27" s="7" t="s">
        <v>1077</v>
      </c>
      <c r="F27" s="5"/>
    </row>
    <row r="28" spans="1:6" ht="26.25">
      <c r="A28" s="69" t="s">
        <v>41</v>
      </c>
      <c r="B28" s="22">
        <v>0</v>
      </c>
      <c r="C28" s="22">
        <v>-0.15632500000083382</v>
      </c>
      <c r="D28" s="2">
        <f>C28</f>
        <v>-0.15632500000083382</v>
      </c>
      <c r="E28" s="7" t="s">
        <v>42</v>
      </c>
      <c r="F28" s="5"/>
    </row>
    <row r="29" spans="1:6" ht="26.25">
      <c r="A29" s="69" t="s">
        <v>43</v>
      </c>
      <c r="B29" s="22">
        <v>8.462526865671549</v>
      </c>
      <c r="C29" s="22">
        <v>8.462526865671549</v>
      </c>
      <c r="D29" s="2">
        <f>C29</f>
        <v>8.462526865671549</v>
      </c>
      <c r="E29" s="15" t="s">
        <v>44</v>
      </c>
      <c r="F29" s="5"/>
    </row>
    <row r="30" spans="1:6" ht="26.25">
      <c r="A30" s="69" t="s">
        <v>45</v>
      </c>
      <c r="B30" s="22">
        <v>0</v>
      </c>
      <c r="C30" s="22">
        <v>-0.1509000000000924</v>
      </c>
      <c r="D30" s="2">
        <f>C30</f>
        <v>-0.1509000000000924</v>
      </c>
      <c r="E30" s="7">
        <v>448</v>
      </c>
      <c r="F30" s="5"/>
    </row>
    <row r="31" spans="1:6" ht="26.25">
      <c r="A31" s="59" t="s">
        <v>46</v>
      </c>
      <c r="B31" s="22">
        <v>0</v>
      </c>
      <c r="C31" s="22">
        <v>-0.38587999999992917</v>
      </c>
      <c r="D31" s="2">
        <f>C31+'753'!E8+'778'!E7+'789'!E4+'805'!E4</f>
        <v>235.06072000000012</v>
      </c>
      <c r="E31" s="7" t="s">
        <v>1083</v>
      </c>
      <c r="F31" s="5"/>
    </row>
    <row r="32" spans="1:6" ht="32.25">
      <c r="A32" s="69" t="s">
        <v>47</v>
      </c>
      <c r="B32" s="22">
        <v>0.40062222222218224</v>
      </c>
      <c r="C32" s="22">
        <v>0.44267222222225655</v>
      </c>
      <c r="D32" s="2">
        <f>C32+'741'!F5+'754'!E8+'788'!E6+'791'!E5</f>
        <v>-0.18537777777777364</v>
      </c>
      <c r="E32" s="7" t="s">
        <v>1078</v>
      </c>
      <c r="F32" s="5"/>
    </row>
    <row r="33" spans="1:5" ht="26.25">
      <c r="A33" s="69" t="s">
        <v>894</v>
      </c>
      <c r="B33" s="22"/>
      <c r="C33" s="22"/>
      <c r="D33" s="2">
        <f>'743'!F4</f>
        <v>-0.47157499999980246</v>
      </c>
      <c r="E33" s="7">
        <v>743</v>
      </c>
    </row>
    <row r="34" spans="1:6" ht="26.25">
      <c r="A34" s="69" t="s">
        <v>48</v>
      </c>
      <c r="B34" s="22">
        <v>0</v>
      </c>
      <c r="C34" s="22">
        <v>0.009999999999990905</v>
      </c>
      <c r="D34" s="2">
        <f>C34</f>
        <v>0.009999999999990905</v>
      </c>
      <c r="E34" s="7">
        <v>447</v>
      </c>
      <c r="F34" s="5"/>
    </row>
    <row r="35" spans="1:5" ht="26.25">
      <c r="A35" s="69" t="s">
        <v>49</v>
      </c>
      <c r="B35" s="22">
        <v>2.463458823529436</v>
      </c>
      <c r="C35" s="22">
        <v>2.463458823529436</v>
      </c>
      <c r="D35" s="2">
        <f>C35</f>
        <v>2.463458823529436</v>
      </c>
      <c r="E35" s="15">
        <v>124</v>
      </c>
    </row>
    <row r="36" spans="1:5" ht="26.25">
      <c r="A36" s="69" t="s">
        <v>50</v>
      </c>
      <c r="B36" s="22">
        <v>0</v>
      </c>
      <c r="C36" s="22">
        <v>-0.33463999999978</v>
      </c>
      <c r="D36" s="2">
        <f>C36</f>
        <v>-0.33463999999978</v>
      </c>
      <c r="E36" s="7" t="s">
        <v>51</v>
      </c>
    </row>
    <row r="37" spans="1:5" ht="26.25">
      <c r="A37" s="69" t="s">
        <v>52</v>
      </c>
      <c r="B37" s="22">
        <v>0</v>
      </c>
      <c r="C37" s="22">
        <v>0.14999999999997726</v>
      </c>
      <c r="D37" s="2">
        <f>C37+'800'!E10</f>
        <v>0.26600000000041746</v>
      </c>
      <c r="E37" s="7" t="s">
        <v>1079</v>
      </c>
    </row>
    <row r="38" spans="1:5" ht="26.25">
      <c r="A38" s="69" t="s">
        <v>53</v>
      </c>
      <c r="B38" s="22">
        <v>0</v>
      </c>
      <c r="C38" s="22">
        <v>0.35739999999992733</v>
      </c>
      <c r="D38" s="2">
        <f>C38</f>
        <v>0.35739999999992733</v>
      </c>
      <c r="E38" s="7">
        <v>630</v>
      </c>
    </row>
    <row r="39" spans="1:5" ht="26.25">
      <c r="A39" s="69" t="s">
        <v>54</v>
      </c>
      <c r="B39" s="22">
        <v>0</v>
      </c>
      <c r="C39" s="22">
        <v>-0.1087000000001126</v>
      </c>
      <c r="D39" s="2">
        <f>C39</f>
        <v>-0.1087000000001126</v>
      </c>
      <c r="E39" s="7" t="s">
        <v>55</v>
      </c>
    </row>
    <row r="40" spans="1:6" ht="26.25">
      <c r="A40" s="69" t="s">
        <v>56</v>
      </c>
      <c r="B40" s="22">
        <v>-0.09688888888888414</v>
      </c>
      <c r="C40" s="22">
        <v>-0.09688888888888414</v>
      </c>
      <c r="D40" s="2">
        <f>C40</f>
        <v>-0.09688888888888414</v>
      </c>
      <c r="E40" s="15">
        <v>77</v>
      </c>
      <c r="F40" s="5"/>
    </row>
    <row r="41" spans="1:6" ht="47.25">
      <c r="A41" s="69" t="s">
        <v>57</v>
      </c>
      <c r="B41" s="22">
        <v>-24.39601519839738</v>
      </c>
      <c r="C41" s="22">
        <v>-0.3298883784848954</v>
      </c>
      <c r="D41" s="2">
        <f>C41</f>
        <v>-0.3298883784848954</v>
      </c>
      <c r="E41" s="15" t="s">
        <v>58</v>
      </c>
      <c r="F41" s="5"/>
    </row>
    <row r="42" spans="1:6" ht="26.25">
      <c r="A42" s="69" t="s">
        <v>59</v>
      </c>
      <c r="B42" s="22">
        <v>0</v>
      </c>
      <c r="C42" s="22">
        <v>-0.0048000000001593435</v>
      </c>
      <c r="D42" s="2">
        <f>C42+'746'!F8+'753'!E5</f>
        <v>-1.052500000000066</v>
      </c>
      <c r="E42" s="7" t="s">
        <v>920</v>
      </c>
      <c r="F42" s="5"/>
    </row>
    <row r="43" spans="1:5" ht="26.25">
      <c r="A43" s="69" t="s">
        <v>60</v>
      </c>
      <c r="B43" s="22">
        <v>0.12710539138586796</v>
      </c>
      <c r="C43" s="22">
        <v>0.12710539138586796</v>
      </c>
      <c r="D43" s="2">
        <f>C43</f>
        <v>0.12710539138586796</v>
      </c>
      <c r="E43" s="15" t="s">
        <v>61</v>
      </c>
    </row>
    <row r="44" spans="1:5" ht="26.25">
      <c r="A44" s="69" t="s">
        <v>62</v>
      </c>
      <c r="B44" s="22">
        <v>-0.23710553505520693</v>
      </c>
      <c r="C44" s="22">
        <v>-0.23710553505520693</v>
      </c>
      <c r="D44" s="2">
        <f>C44</f>
        <v>-0.23710553505520693</v>
      </c>
      <c r="E44" s="15">
        <v>14</v>
      </c>
    </row>
    <row r="45" spans="1:5" ht="26.25">
      <c r="A45" s="69" t="s">
        <v>63</v>
      </c>
      <c r="B45" s="22">
        <v>-2.7044179104477735</v>
      </c>
      <c r="C45" s="22">
        <v>0.24933370245543074</v>
      </c>
      <c r="D45" s="2">
        <f>C45</f>
        <v>0.24933370245543074</v>
      </c>
      <c r="E45" s="15" t="s">
        <v>64</v>
      </c>
    </row>
    <row r="46" spans="1:5" ht="26.25">
      <c r="A46" s="69" t="s">
        <v>65</v>
      </c>
      <c r="B46" s="22"/>
      <c r="C46" s="22">
        <v>-0.27130000000011023</v>
      </c>
      <c r="D46" s="2">
        <f>C46+'745'!F9</f>
        <v>-0.22216500000001815</v>
      </c>
      <c r="E46" s="7" t="s">
        <v>921</v>
      </c>
    </row>
    <row r="47" spans="1:5" ht="26.25">
      <c r="A47" s="69" t="s">
        <v>66</v>
      </c>
      <c r="B47" s="22">
        <v>0</v>
      </c>
      <c r="C47" s="22">
        <v>-0.41600000000016735</v>
      </c>
      <c r="D47" s="2">
        <f>C47</f>
        <v>-0.41600000000016735</v>
      </c>
      <c r="E47" s="7">
        <v>614</v>
      </c>
    </row>
    <row r="48" spans="1:5" ht="26.25">
      <c r="A48" s="69" t="s">
        <v>67</v>
      </c>
      <c r="B48" s="22">
        <v>0</v>
      </c>
      <c r="C48" s="22">
        <v>-0.13250000000044793</v>
      </c>
      <c r="D48" s="2">
        <f>C48</f>
        <v>-0.13250000000044793</v>
      </c>
      <c r="E48" s="7" t="s">
        <v>68</v>
      </c>
    </row>
    <row r="49" spans="1:5" ht="26.25">
      <c r="A49" s="69" t="s">
        <v>69</v>
      </c>
      <c r="B49" s="22">
        <v>0</v>
      </c>
      <c r="C49" s="22">
        <v>0.1932000000000471</v>
      </c>
      <c r="D49" s="2">
        <f>C49</f>
        <v>0.1932000000000471</v>
      </c>
      <c r="E49" s="7" t="s">
        <v>70</v>
      </c>
    </row>
    <row r="50" spans="1:5" ht="47.25">
      <c r="A50" s="69" t="s">
        <v>71</v>
      </c>
      <c r="B50" s="22">
        <v>0</v>
      </c>
      <c r="C50" s="22">
        <v>-1.2516109876726205</v>
      </c>
      <c r="D50" s="2">
        <f>C50+'752'!E6+'777'!E5+'783'!E4+'796'!E6+'797'!E4</f>
        <v>-0.46261098767246267</v>
      </c>
      <c r="E50" s="15" t="s">
        <v>1081</v>
      </c>
    </row>
    <row r="51" spans="1:5" ht="26.25">
      <c r="A51" s="69" t="s">
        <v>72</v>
      </c>
      <c r="B51" s="22">
        <v>0</v>
      </c>
      <c r="C51" s="22">
        <v>0.13212999999990416</v>
      </c>
      <c r="D51" s="2">
        <f>C51+'801'!E5</f>
        <v>-0.2118700000000331</v>
      </c>
      <c r="E51" s="15" t="s">
        <v>1080</v>
      </c>
    </row>
    <row r="52" spans="1:5" ht="26.25">
      <c r="A52" s="69" t="s">
        <v>73</v>
      </c>
      <c r="B52" s="22">
        <v>0</v>
      </c>
      <c r="C52" s="22">
        <v>0.23824000000013257</v>
      </c>
      <c r="D52" s="2">
        <f aca="true" t="shared" si="1" ref="D52:D57">C52</f>
        <v>0.23824000000013257</v>
      </c>
      <c r="E52" s="7">
        <v>558</v>
      </c>
    </row>
    <row r="53" spans="1:5" ht="26.25">
      <c r="A53" s="69" t="s">
        <v>74</v>
      </c>
      <c r="B53" s="22">
        <v>0</v>
      </c>
      <c r="C53" s="22">
        <v>-0.3572000000000344</v>
      </c>
      <c r="D53" s="2">
        <f t="shared" si="1"/>
        <v>-0.3572000000000344</v>
      </c>
      <c r="E53" s="7">
        <v>425</v>
      </c>
    </row>
    <row r="54" spans="1:5" ht="26.25">
      <c r="A54" s="69" t="s">
        <v>75</v>
      </c>
      <c r="B54" s="22">
        <v>-0.24495762081784278</v>
      </c>
      <c r="C54" s="22">
        <v>-1.7917026208174889</v>
      </c>
      <c r="D54" s="2">
        <f t="shared" si="1"/>
        <v>-1.7917026208174889</v>
      </c>
      <c r="E54" s="15" t="s">
        <v>76</v>
      </c>
    </row>
    <row r="55" spans="1:5" ht="26.25">
      <c r="A55" s="69" t="s">
        <v>77</v>
      </c>
      <c r="B55" s="22">
        <v>0</v>
      </c>
      <c r="C55" s="22">
        <v>-0.038399999999910506</v>
      </c>
      <c r="D55" s="2">
        <f t="shared" si="1"/>
        <v>-0.038399999999910506</v>
      </c>
      <c r="E55" s="7">
        <v>436</v>
      </c>
    </row>
    <row r="56" spans="1:5" ht="26.25">
      <c r="A56" s="69" t="s">
        <v>78</v>
      </c>
      <c r="B56" s="22">
        <v>0</v>
      </c>
      <c r="C56" s="22">
        <v>-0.17650000000003274</v>
      </c>
      <c r="D56" s="2">
        <f t="shared" si="1"/>
        <v>-0.17650000000003274</v>
      </c>
      <c r="E56" s="7">
        <v>575</v>
      </c>
    </row>
    <row r="57" spans="1:5" ht="26.25">
      <c r="A57" s="69" t="s">
        <v>79</v>
      </c>
      <c r="B57" s="22">
        <v>0</v>
      </c>
      <c r="C57" s="22">
        <v>-0.2724999999999227</v>
      </c>
      <c r="D57" s="2">
        <f t="shared" si="1"/>
        <v>-0.2724999999999227</v>
      </c>
      <c r="E57" s="7" t="s">
        <v>80</v>
      </c>
    </row>
    <row r="58" spans="1:5" ht="62.25">
      <c r="A58" s="88" t="s">
        <v>81</v>
      </c>
      <c r="B58" s="22">
        <v>0</v>
      </c>
      <c r="C58" s="22">
        <v>0.104960265406703</v>
      </c>
      <c r="D58" s="2">
        <f>C58+'748'!E8+'740'!F8+'760'!E7+'790'!E9+'804'!E6</f>
        <v>-1.5924897345929594</v>
      </c>
      <c r="E58" s="15" t="s">
        <v>1082</v>
      </c>
    </row>
    <row r="59" spans="1:5" ht="26.25">
      <c r="A59" s="69" t="s">
        <v>904</v>
      </c>
      <c r="B59" s="22"/>
      <c r="C59" s="22"/>
      <c r="D59" s="2">
        <f>'753'!E9</f>
        <v>-0.35869999999994207</v>
      </c>
      <c r="E59" s="7">
        <v>753</v>
      </c>
    </row>
    <row r="60" spans="1:5" ht="26.25">
      <c r="A60" s="69" t="s">
        <v>1046</v>
      </c>
      <c r="B60" s="22"/>
      <c r="C60" s="22"/>
      <c r="D60" s="2">
        <f>'798'!E4</f>
        <v>-0.3125999999997475</v>
      </c>
      <c r="E60" s="7">
        <v>798</v>
      </c>
    </row>
    <row r="61" spans="1:5" ht="26.25">
      <c r="A61" s="69" t="s">
        <v>82</v>
      </c>
      <c r="B61" s="22">
        <v>0</v>
      </c>
      <c r="C61" s="22">
        <v>0</v>
      </c>
      <c r="D61" s="2">
        <f>C61</f>
        <v>0</v>
      </c>
      <c r="E61" s="15">
        <v>298</v>
      </c>
    </row>
    <row r="62" spans="1:5" ht="26.25">
      <c r="A62" s="69" t="s">
        <v>83</v>
      </c>
      <c r="B62" s="22">
        <v>1.1187952029520147</v>
      </c>
      <c r="C62" s="22">
        <v>6.562095202952037</v>
      </c>
      <c r="D62" s="2">
        <f>C62</f>
        <v>6.562095202952037</v>
      </c>
      <c r="E62" s="15" t="s">
        <v>84</v>
      </c>
    </row>
    <row r="63" spans="1:5" ht="26.25">
      <c r="A63" s="69" t="s">
        <v>85</v>
      </c>
      <c r="B63" s="22">
        <v>2.027686988847563</v>
      </c>
      <c r="C63" s="22">
        <v>2.027686988847563</v>
      </c>
      <c r="D63" s="2">
        <f>C63</f>
        <v>2.027686988847563</v>
      </c>
      <c r="E63" s="15">
        <v>238</v>
      </c>
    </row>
    <row r="64" spans="1:5" ht="26.25">
      <c r="A64" s="69" t="s">
        <v>86</v>
      </c>
      <c r="B64" s="22">
        <v>0.6547684387053891</v>
      </c>
      <c r="C64" s="22">
        <v>0.6547684387053891</v>
      </c>
      <c r="D64" s="2">
        <f>C64</f>
        <v>0.6547684387053891</v>
      </c>
      <c r="E64" s="15" t="s">
        <v>87</v>
      </c>
    </row>
    <row r="65" spans="1:5" ht="26.25">
      <c r="A65" s="88" t="s">
        <v>1048</v>
      </c>
      <c r="B65" s="22"/>
      <c r="C65" s="22"/>
      <c r="D65" s="2">
        <f>'801'!E4</f>
        <v>-0.019999999999754436</v>
      </c>
      <c r="E65" s="7">
        <v>801</v>
      </c>
    </row>
    <row r="66" spans="1:5" ht="26.25">
      <c r="A66" s="69" t="s">
        <v>88</v>
      </c>
      <c r="B66" s="22">
        <v>0</v>
      </c>
      <c r="C66" s="22">
        <v>0.041889999999391136</v>
      </c>
      <c r="D66" s="2">
        <f aca="true" t="shared" si="2" ref="D66:D74">C66</f>
        <v>0.041889999999391136</v>
      </c>
      <c r="E66" s="7" t="s">
        <v>89</v>
      </c>
    </row>
    <row r="67" spans="1:5" ht="26.25">
      <c r="A67" s="69" t="s">
        <v>90</v>
      </c>
      <c r="B67" s="22">
        <v>0.10172406639003384</v>
      </c>
      <c r="C67" s="22">
        <v>0.10172406639003384</v>
      </c>
      <c r="D67" s="2">
        <f t="shared" si="2"/>
        <v>0.10172406639003384</v>
      </c>
      <c r="E67" s="15">
        <v>215</v>
      </c>
    </row>
    <row r="68" spans="1:5" ht="26.25">
      <c r="A68" s="69" t="s">
        <v>91</v>
      </c>
      <c r="B68" s="22">
        <v>6.931909707939212</v>
      </c>
      <c r="C68" s="22">
        <v>6.931909707939212</v>
      </c>
      <c r="D68" s="2">
        <f t="shared" si="2"/>
        <v>6.931909707939212</v>
      </c>
      <c r="E68" s="16">
        <v>221232</v>
      </c>
    </row>
    <row r="69" spans="1:5" ht="26.25">
      <c r="A69" s="69" t="s">
        <v>92</v>
      </c>
      <c r="B69" s="22">
        <v>0</v>
      </c>
      <c r="C69" s="22">
        <v>-0.34239999999977044</v>
      </c>
      <c r="D69" s="2">
        <f t="shared" si="2"/>
        <v>-0.34239999999977044</v>
      </c>
      <c r="E69" s="7" t="s">
        <v>93</v>
      </c>
    </row>
    <row r="70" spans="1:5" ht="26.25">
      <c r="A70" s="69" t="s">
        <v>94</v>
      </c>
      <c r="B70" s="22">
        <v>9.136743911439112</v>
      </c>
      <c r="C70" s="22">
        <v>9.136743911439112</v>
      </c>
      <c r="D70" s="2">
        <f t="shared" si="2"/>
        <v>9.136743911439112</v>
      </c>
      <c r="E70" s="15">
        <v>104</v>
      </c>
    </row>
    <row r="71" spans="1:5" ht="26.25">
      <c r="A71" s="69" t="s">
        <v>95</v>
      </c>
      <c r="B71" s="22">
        <v>0</v>
      </c>
      <c r="C71" s="22">
        <v>0.37560000000007676</v>
      </c>
      <c r="D71" s="2">
        <f t="shared" si="2"/>
        <v>0.37560000000007676</v>
      </c>
      <c r="E71" s="7">
        <v>446</v>
      </c>
    </row>
    <row r="72" spans="1:5" ht="26.25">
      <c r="A72" s="69" t="s">
        <v>96</v>
      </c>
      <c r="B72" s="22">
        <v>-3.369498985801158</v>
      </c>
      <c r="C72" s="22">
        <v>-0.2853999959023099</v>
      </c>
      <c r="D72" s="2">
        <f t="shared" si="2"/>
        <v>-0.2853999959023099</v>
      </c>
      <c r="E72" s="15" t="s">
        <v>97</v>
      </c>
    </row>
    <row r="73" spans="1:5" ht="26.25">
      <c r="A73" s="69" t="s">
        <v>98</v>
      </c>
      <c r="B73" s="22">
        <v>0.27408328358202994</v>
      </c>
      <c r="C73" s="22">
        <v>0.27408328358202994</v>
      </c>
      <c r="D73" s="2">
        <f t="shared" si="2"/>
        <v>0.27408328358202994</v>
      </c>
      <c r="E73" s="15" t="s">
        <v>99</v>
      </c>
    </row>
    <row r="74" spans="1:5" ht="26.25">
      <c r="A74" s="69" t="s">
        <v>100</v>
      </c>
      <c r="B74" s="22">
        <v>0.6583511187179028</v>
      </c>
      <c r="C74" s="22">
        <v>-0.010358881282385823</v>
      </c>
      <c r="D74" s="2">
        <f t="shared" si="2"/>
        <v>-0.010358881282385823</v>
      </c>
      <c r="E74" s="15" t="s">
        <v>101</v>
      </c>
    </row>
    <row r="75" spans="1:5" ht="26.25">
      <c r="A75" s="69" t="s">
        <v>102</v>
      </c>
      <c r="B75" s="22">
        <v>0</v>
      </c>
      <c r="C75" s="22">
        <v>32.73880999999983</v>
      </c>
      <c r="D75" s="2">
        <f>C75+'747'!E6</f>
        <v>33.05760999999984</v>
      </c>
      <c r="E75" s="7" t="s">
        <v>922</v>
      </c>
    </row>
    <row r="76" spans="1:5" ht="26.25">
      <c r="A76" s="70" t="s">
        <v>103</v>
      </c>
      <c r="B76" s="22">
        <v>0.08202564421873149</v>
      </c>
      <c r="C76" s="22">
        <v>0.08202564421873149</v>
      </c>
      <c r="D76" s="2">
        <f>C76</f>
        <v>0.08202564421873149</v>
      </c>
      <c r="E76" s="15" t="s">
        <v>104</v>
      </c>
    </row>
    <row r="77" spans="1:5" ht="26.25">
      <c r="A77" s="69" t="s">
        <v>105</v>
      </c>
      <c r="B77" s="22">
        <v>-12.13943887775551</v>
      </c>
      <c r="C77" s="22">
        <v>11.680638989447544</v>
      </c>
      <c r="D77" s="2">
        <f>C77</f>
        <v>11.680638989447544</v>
      </c>
      <c r="E77" s="15" t="s">
        <v>106</v>
      </c>
    </row>
    <row r="78" spans="1:5" ht="26.25">
      <c r="A78" s="69" t="s">
        <v>107</v>
      </c>
      <c r="B78" s="22">
        <v>0</v>
      </c>
      <c r="C78" s="22">
        <v>0.04280000000005657</v>
      </c>
      <c r="D78" s="2">
        <f>C78</f>
        <v>0.04280000000005657</v>
      </c>
      <c r="E78" s="7">
        <v>730</v>
      </c>
    </row>
    <row r="79" spans="1:5" ht="26.25">
      <c r="A79" s="69" t="s">
        <v>108</v>
      </c>
      <c r="B79" s="22">
        <v>-0.07607591023634086</v>
      </c>
      <c r="C79" s="22">
        <v>-0.04857591023630903</v>
      </c>
      <c r="D79" s="2">
        <f>C79</f>
        <v>-0.04857591023630903</v>
      </c>
      <c r="E79" s="15" t="s">
        <v>109</v>
      </c>
    </row>
    <row r="80" spans="1:5" ht="26.25">
      <c r="A80" s="69" t="s">
        <v>110</v>
      </c>
      <c r="B80" s="22">
        <v>0</v>
      </c>
      <c r="C80" s="22">
        <v>-0.4188000000000329</v>
      </c>
      <c r="D80" s="2">
        <f>C80</f>
        <v>-0.4188000000000329</v>
      </c>
      <c r="E80" s="7">
        <v>407</v>
      </c>
    </row>
    <row r="81" spans="1:5" ht="26.25">
      <c r="A81" s="69" t="s">
        <v>111</v>
      </c>
      <c r="B81" s="22">
        <v>0</v>
      </c>
      <c r="C81" s="22">
        <v>0.27159999999980755</v>
      </c>
      <c r="D81" s="2">
        <f>C81+'777'!E9</f>
        <v>-0.02140000000008513</v>
      </c>
      <c r="E81" s="7" t="s">
        <v>1004</v>
      </c>
    </row>
    <row r="82" spans="1:5" ht="26.25">
      <c r="A82" s="69" t="s">
        <v>112</v>
      </c>
      <c r="B82" s="22">
        <v>10.469532218285849</v>
      </c>
      <c r="C82" s="22">
        <v>0.5651422182855868</v>
      </c>
      <c r="D82" s="2">
        <f>C82</f>
        <v>0.5651422182855868</v>
      </c>
      <c r="E82" s="15" t="s">
        <v>113</v>
      </c>
    </row>
    <row r="83" spans="1:5" ht="26.25">
      <c r="A83" s="69" t="s">
        <v>114</v>
      </c>
      <c r="B83" s="22">
        <v>0</v>
      </c>
      <c r="C83" s="22">
        <v>0.1393999999999096</v>
      </c>
      <c r="D83" s="2">
        <f>C83</f>
        <v>0.1393999999999096</v>
      </c>
      <c r="E83" s="7" t="s">
        <v>115</v>
      </c>
    </row>
    <row r="84" spans="1:5" ht="26.25">
      <c r="A84" s="69" t="s">
        <v>116</v>
      </c>
      <c r="B84" s="22">
        <v>0</v>
      </c>
      <c r="C84" s="22">
        <v>-0.2517199999994091</v>
      </c>
      <c r="D84" s="2">
        <f>C84</f>
        <v>-0.2517199999994091</v>
      </c>
      <c r="E84" s="7" t="s">
        <v>117</v>
      </c>
    </row>
    <row r="85" spans="1:5" ht="26.25">
      <c r="A85" s="69" t="s">
        <v>118</v>
      </c>
      <c r="B85" s="22"/>
      <c r="C85" s="22">
        <v>0.2567999999998847</v>
      </c>
      <c r="D85" s="2">
        <f>C85+'752'!E5</f>
        <v>0.5167999999998756</v>
      </c>
      <c r="E85" s="7" t="s">
        <v>923</v>
      </c>
    </row>
    <row r="86" spans="1:5" ht="26.25">
      <c r="A86" s="69" t="s">
        <v>119</v>
      </c>
      <c r="B86" s="22">
        <v>0</v>
      </c>
      <c r="C86" s="22">
        <v>0.07090000000016516</v>
      </c>
      <c r="D86" s="2">
        <f>C86</f>
        <v>0.07090000000016516</v>
      </c>
      <c r="E86" s="7" t="s">
        <v>120</v>
      </c>
    </row>
    <row r="87" spans="1:5" ht="26.25">
      <c r="A87" s="69" t="s">
        <v>966</v>
      </c>
      <c r="B87" s="22">
        <v>0</v>
      </c>
      <c r="C87" s="22">
        <v>0.2680000000000291</v>
      </c>
      <c r="D87" s="2">
        <f>'768'!E4+'791'!E4</f>
        <v>18.380139999999756</v>
      </c>
      <c r="E87" s="7" t="s">
        <v>1075</v>
      </c>
    </row>
    <row r="88" spans="1:5" ht="26.25">
      <c r="A88" s="69" t="s">
        <v>121</v>
      </c>
      <c r="B88" s="22">
        <v>-1.4542921452389237</v>
      </c>
      <c r="C88" s="22">
        <v>-1.4542921452389237</v>
      </c>
      <c r="D88" s="2">
        <f>C88</f>
        <v>-1.4542921452389237</v>
      </c>
      <c r="E88" s="15">
        <v>251</v>
      </c>
    </row>
    <row r="89" spans="1:5" ht="26.25">
      <c r="A89" s="70" t="s">
        <v>122</v>
      </c>
      <c r="B89" s="22">
        <v>-3.2036740230482224</v>
      </c>
      <c r="C89" s="22">
        <v>-0.25252098661093214</v>
      </c>
      <c r="D89" s="2">
        <f>C89+'748'!E4</f>
        <v>-0.7418209866108896</v>
      </c>
      <c r="E89" s="15" t="s">
        <v>924</v>
      </c>
    </row>
    <row r="90" spans="1:5" ht="26.25">
      <c r="A90" s="70" t="s">
        <v>123</v>
      </c>
      <c r="B90" s="22">
        <v>0</v>
      </c>
      <c r="C90" s="22">
        <v>-0.3801271219044793</v>
      </c>
      <c r="D90" s="2">
        <f>C90</f>
        <v>-0.3801271219044793</v>
      </c>
      <c r="E90" s="15" t="s">
        <v>124</v>
      </c>
    </row>
    <row r="91" spans="1:5" ht="26.25">
      <c r="A91" s="70" t="s">
        <v>125</v>
      </c>
      <c r="B91" s="22">
        <v>0.3668435424353902</v>
      </c>
      <c r="C91" s="22">
        <v>0.3668435424353902</v>
      </c>
      <c r="D91" s="2">
        <f>C91</f>
        <v>0.3668435424353902</v>
      </c>
      <c r="E91" s="15">
        <v>231</v>
      </c>
    </row>
    <row r="92" spans="1:5" ht="26.25">
      <c r="A92" s="69" t="s">
        <v>126</v>
      </c>
      <c r="B92" s="22">
        <v>5.425536479400762</v>
      </c>
      <c r="C92" s="22">
        <v>5.425536479400762</v>
      </c>
      <c r="D92" s="2">
        <f>C92</f>
        <v>5.425536479400762</v>
      </c>
      <c r="E92" s="15">
        <v>30</v>
      </c>
    </row>
    <row r="93" spans="1:5" ht="26.25">
      <c r="A93" s="69" t="s">
        <v>127</v>
      </c>
      <c r="B93" s="22">
        <v>-0.3889668693219619</v>
      </c>
      <c r="C93" s="22">
        <v>0.2508112853200828</v>
      </c>
      <c r="D93" s="2">
        <f>C93</f>
        <v>0.2508112853200828</v>
      </c>
      <c r="E93" s="15" t="s">
        <v>128</v>
      </c>
    </row>
    <row r="94" spans="1:5" ht="26.25">
      <c r="A94" s="69" t="s">
        <v>890</v>
      </c>
      <c r="B94" s="22">
        <v>-0.3889668693219619</v>
      </c>
      <c r="C94" s="22">
        <v>0.2508112853200828</v>
      </c>
      <c r="D94" s="2">
        <f>'747'!E13</f>
        <v>-0.6155999999999722</v>
      </c>
      <c r="E94" s="7">
        <v>747</v>
      </c>
    </row>
    <row r="95" spans="1:5" ht="26.25">
      <c r="A95" s="69" t="s">
        <v>129</v>
      </c>
      <c r="B95" s="22">
        <v>1.518555555555551</v>
      </c>
      <c r="C95" s="22">
        <v>1.9125555555555565</v>
      </c>
      <c r="D95" s="2">
        <f>C95</f>
        <v>1.9125555555555565</v>
      </c>
      <c r="E95" s="7" t="s">
        <v>130</v>
      </c>
    </row>
    <row r="96" spans="1:5" ht="26.25">
      <c r="A96" s="69" t="s">
        <v>131</v>
      </c>
      <c r="B96" s="22">
        <v>0</v>
      </c>
      <c r="C96" s="22">
        <v>0.00856999999996333</v>
      </c>
      <c r="D96" s="2">
        <f>C96+'767'!E4+'774'!E5</f>
        <v>-0.29058999999972457</v>
      </c>
      <c r="E96" s="7" t="s">
        <v>999</v>
      </c>
    </row>
    <row r="97" spans="1:5" ht="26.25">
      <c r="A97" s="69" t="s">
        <v>132</v>
      </c>
      <c r="B97" s="22">
        <v>0</v>
      </c>
      <c r="C97" s="22">
        <v>0.44029999999997926</v>
      </c>
      <c r="D97" s="2">
        <f>C97</f>
        <v>0.44029999999997926</v>
      </c>
      <c r="E97" s="7">
        <v>660</v>
      </c>
    </row>
    <row r="98" spans="1:5" ht="26.25">
      <c r="A98" s="69" t="s">
        <v>133</v>
      </c>
      <c r="B98" s="22">
        <v>0</v>
      </c>
      <c r="C98" s="22">
        <v>17.018300000000067</v>
      </c>
      <c r="D98" s="2">
        <f>C98</f>
        <v>17.018300000000067</v>
      </c>
      <c r="E98" s="7" t="s">
        <v>134</v>
      </c>
    </row>
    <row r="99" spans="1:5" ht="26.25">
      <c r="A99" s="69" t="s">
        <v>135</v>
      </c>
      <c r="B99" s="22">
        <v>0</v>
      </c>
      <c r="C99" s="22">
        <v>-0.28280000000057726</v>
      </c>
      <c r="D99" s="2">
        <f>C99</f>
        <v>-0.28280000000057726</v>
      </c>
      <c r="E99" s="7" t="s">
        <v>136</v>
      </c>
    </row>
    <row r="100" spans="1:5" ht="26.25">
      <c r="A100" s="69" t="s">
        <v>905</v>
      </c>
      <c r="B100" s="22"/>
      <c r="C100" s="22"/>
      <c r="D100" s="2">
        <f>'753'!E10+'782'!E9</f>
        <v>-0.15169999999966421</v>
      </c>
      <c r="E100" s="7" t="s">
        <v>1011</v>
      </c>
    </row>
    <row r="101" spans="1:5" ht="26.25">
      <c r="A101" s="69" t="s">
        <v>137</v>
      </c>
      <c r="B101" s="22">
        <v>0</v>
      </c>
      <c r="C101" s="22">
        <v>0.3811999999998079</v>
      </c>
      <c r="D101" s="2">
        <f>C101+'790'!E6</f>
        <v>1.0259999999998115</v>
      </c>
      <c r="E101" s="7" t="s">
        <v>1074</v>
      </c>
    </row>
    <row r="102" spans="1:5" ht="26.25">
      <c r="A102" s="69" t="s">
        <v>138</v>
      </c>
      <c r="B102" s="22">
        <v>0</v>
      </c>
      <c r="C102" s="22">
        <v>-0.6013000000010607</v>
      </c>
      <c r="D102" s="2">
        <f>C102+'782'!E4</f>
        <v>-0.6605000000012069</v>
      </c>
      <c r="E102" s="7" t="s">
        <v>1012</v>
      </c>
    </row>
    <row r="103" spans="1:5" ht="26.25">
      <c r="A103" s="69" t="s">
        <v>139</v>
      </c>
      <c r="B103" s="22">
        <v>0</v>
      </c>
      <c r="C103" s="22">
        <v>10.124000000000024</v>
      </c>
      <c r="D103" s="2">
        <f>C103</f>
        <v>10.124000000000024</v>
      </c>
      <c r="E103" s="7">
        <v>339</v>
      </c>
    </row>
    <row r="104" spans="1:5" ht="26.25">
      <c r="A104" s="69" t="s">
        <v>140</v>
      </c>
      <c r="B104" s="22">
        <v>0</v>
      </c>
      <c r="C104" s="22">
        <v>0.3023000000000593</v>
      </c>
      <c r="D104" s="2">
        <f>C104</f>
        <v>0.3023000000000593</v>
      </c>
      <c r="E104" s="7" t="s">
        <v>141</v>
      </c>
    </row>
    <row r="105" spans="1:5" ht="32.25">
      <c r="A105" s="69" t="s">
        <v>142</v>
      </c>
      <c r="B105" s="22">
        <v>-0.33798374530756803</v>
      </c>
      <c r="C105" s="22">
        <v>0.013616254692394136</v>
      </c>
      <c r="D105" s="2">
        <f>C105</f>
        <v>0.013616254692394136</v>
      </c>
      <c r="E105" s="7" t="s">
        <v>143</v>
      </c>
    </row>
    <row r="106" spans="1:5" ht="26.25">
      <c r="A106" s="69" t="s">
        <v>144</v>
      </c>
      <c r="B106" s="22">
        <v>0</v>
      </c>
      <c r="C106" s="22">
        <v>0</v>
      </c>
      <c r="D106" s="2">
        <f>C106</f>
        <v>0</v>
      </c>
      <c r="E106" s="7">
        <v>274</v>
      </c>
    </row>
    <row r="107" spans="1:5" ht="26.25">
      <c r="A107" s="69" t="s">
        <v>145</v>
      </c>
      <c r="B107" s="22">
        <v>0</v>
      </c>
      <c r="C107" s="22">
        <v>0.19509999999991123</v>
      </c>
      <c r="D107" s="2">
        <f>C107+'760'!E8+'748'!E5</f>
        <v>0.7639999999998395</v>
      </c>
      <c r="E107" s="7" t="s">
        <v>969</v>
      </c>
    </row>
    <row r="108" spans="1:5" ht="26.25">
      <c r="A108" s="69" t="s">
        <v>146</v>
      </c>
      <c r="B108" s="22">
        <v>26.39559369190988</v>
      </c>
      <c r="C108" s="22">
        <v>26.3955936919099</v>
      </c>
      <c r="D108" s="2">
        <f aca="true" t="shared" si="3" ref="D108:D113">C108</f>
        <v>26.3955936919099</v>
      </c>
      <c r="E108" s="7" t="s">
        <v>147</v>
      </c>
    </row>
    <row r="109" spans="1:5" ht="26.25">
      <c r="A109" s="69" t="s">
        <v>148</v>
      </c>
      <c r="B109" s="22">
        <v>-2.2959328358208495</v>
      </c>
      <c r="C109" s="22">
        <v>0.4165671641787867</v>
      </c>
      <c r="D109" s="2">
        <f t="shared" si="3"/>
        <v>0.4165671641787867</v>
      </c>
      <c r="E109" s="7" t="s">
        <v>149</v>
      </c>
    </row>
    <row r="110" spans="1:5" ht="26.25">
      <c r="A110" s="69" t="s">
        <v>150</v>
      </c>
      <c r="B110" s="22">
        <v>0.6924869888476053</v>
      </c>
      <c r="C110" s="22">
        <v>0.19898698884711052</v>
      </c>
      <c r="D110" s="2">
        <f t="shared" si="3"/>
        <v>0.19898698884711052</v>
      </c>
      <c r="E110" s="15" t="s">
        <v>151</v>
      </c>
    </row>
    <row r="111" spans="1:5" ht="26.25">
      <c r="A111" s="69" t="s">
        <v>152</v>
      </c>
      <c r="B111" s="22">
        <v>0</v>
      </c>
      <c r="C111" s="22">
        <v>5.495499999999993</v>
      </c>
      <c r="D111" s="2">
        <f t="shared" si="3"/>
        <v>5.495499999999993</v>
      </c>
      <c r="E111" s="7">
        <v>400</v>
      </c>
    </row>
    <row r="112" spans="1:5" ht="26.25">
      <c r="A112" s="69" t="s">
        <v>153</v>
      </c>
      <c r="B112" s="22">
        <v>0</v>
      </c>
      <c r="C112" s="22">
        <v>0.32804000000015776</v>
      </c>
      <c r="D112" s="2">
        <f t="shared" si="3"/>
        <v>0.32804000000015776</v>
      </c>
      <c r="E112" s="7" t="s">
        <v>154</v>
      </c>
    </row>
    <row r="113" spans="1:5" ht="26.25">
      <c r="A113" s="69" t="s">
        <v>155</v>
      </c>
      <c r="B113" s="22">
        <v>72.94088755020084</v>
      </c>
      <c r="C113" s="22">
        <v>72.94088755020084</v>
      </c>
      <c r="D113" s="2">
        <f t="shared" si="3"/>
        <v>72.94088755020084</v>
      </c>
      <c r="E113" s="15" t="s">
        <v>156</v>
      </c>
    </row>
    <row r="114" spans="1:5" ht="26.25">
      <c r="A114" s="69" t="s">
        <v>968</v>
      </c>
      <c r="B114" s="22">
        <v>0</v>
      </c>
      <c r="C114" s="22">
        <v>0.2680000000000291</v>
      </c>
      <c r="D114" s="2">
        <f>'769'!E9+'782'!E7+'784'!E7+'790'!E10</f>
        <v>-0.9115999999999076</v>
      </c>
      <c r="E114" s="7" t="s">
        <v>1073</v>
      </c>
    </row>
    <row r="115" spans="1:5" ht="26.25">
      <c r="A115" s="69" t="s">
        <v>157</v>
      </c>
      <c r="B115" s="22">
        <v>0</v>
      </c>
      <c r="C115" s="22">
        <v>-0.31199999999989814</v>
      </c>
      <c r="D115" s="2">
        <f>C115</f>
        <v>-0.31199999999989814</v>
      </c>
      <c r="E115" s="15">
        <v>549</v>
      </c>
    </row>
    <row r="116" spans="1:5" ht="26.25">
      <c r="A116" s="69" t="s">
        <v>887</v>
      </c>
      <c r="B116" s="22"/>
      <c r="C116" s="22"/>
      <c r="D116" s="2">
        <f>'748'!E10</f>
        <v>-0.2115000000000009</v>
      </c>
      <c r="E116" s="7">
        <v>748</v>
      </c>
    </row>
    <row r="117" spans="1:5" ht="26.25">
      <c r="A117" s="69" t="s">
        <v>158</v>
      </c>
      <c r="B117" s="22">
        <v>0.08928686868694058</v>
      </c>
      <c r="C117" s="22">
        <v>0.08928686868694058</v>
      </c>
      <c r="D117" s="2">
        <f aca="true" t="shared" si="4" ref="D117:D126">C117</f>
        <v>0.08928686868694058</v>
      </c>
      <c r="E117" s="15">
        <v>288</v>
      </c>
    </row>
    <row r="118" spans="1:5" ht="26.25">
      <c r="A118" s="69" t="s">
        <v>159</v>
      </c>
      <c r="B118" s="22">
        <v>-4.340805964751127</v>
      </c>
      <c r="C118" s="22">
        <v>-4.340805964751127</v>
      </c>
      <c r="D118" s="2">
        <f t="shared" si="4"/>
        <v>-4.340805964751127</v>
      </c>
      <c r="E118" s="7" t="s">
        <v>160</v>
      </c>
    </row>
    <row r="119" spans="1:5" ht="26.25">
      <c r="A119" s="69" t="s">
        <v>161</v>
      </c>
      <c r="B119" s="22">
        <v>100.37307145472573</v>
      </c>
      <c r="C119" s="22">
        <v>-0.02296810502241442</v>
      </c>
      <c r="D119" s="2">
        <f t="shared" si="4"/>
        <v>-0.02296810502241442</v>
      </c>
      <c r="E119" s="7" t="s">
        <v>162</v>
      </c>
    </row>
    <row r="120" spans="1:5" ht="26.25">
      <c r="A120" s="69" t="s">
        <v>163</v>
      </c>
      <c r="B120" s="22">
        <v>0.5023836734693532</v>
      </c>
      <c r="C120" s="22">
        <v>9.153663673469396</v>
      </c>
      <c r="D120" s="2">
        <f t="shared" si="4"/>
        <v>9.153663673469396</v>
      </c>
      <c r="E120" s="7" t="s">
        <v>164</v>
      </c>
    </row>
    <row r="121" spans="1:5" ht="26.25">
      <c r="A121" s="69" t="s">
        <v>165</v>
      </c>
      <c r="B121" s="22">
        <v>0.2011977528090938</v>
      </c>
      <c r="C121" s="22">
        <v>-0.05862724719099788</v>
      </c>
      <c r="D121" s="2">
        <f t="shared" si="4"/>
        <v>-0.05862724719099788</v>
      </c>
      <c r="E121" s="7" t="s">
        <v>166</v>
      </c>
    </row>
    <row r="122" spans="1:5" ht="26.25">
      <c r="A122" s="69" t="s">
        <v>167</v>
      </c>
      <c r="B122" s="22">
        <v>78.86924328358211</v>
      </c>
      <c r="C122" s="22">
        <v>78.86924328358211</v>
      </c>
      <c r="D122" s="2">
        <f t="shared" si="4"/>
        <v>78.86924328358211</v>
      </c>
      <c r="E122" s="7">
        <v>264</v>
      </c>
    </row>
    <row r="123" spans="1:5" ht="32.25">
      <c r="A123" s="69" t="s">
        <v>168</v>
      </c>
      <c r="B123" s="22">
        <v>0</v>
      </c>
      <c r="C123" s="22">
        <v>-0.3676238200835371</v>
      </c>
      <c r="D123" s="2">
        <f t="shared" si="4"/>
        <v>-0.3676238200835371</v>
      </c>
      <c r="E123" s="17" t="s">
        <v>169</v>
      </c>
    </row>
    <row r="124" spans="1:5" ht="26.25">
      <c r="A124" s="69" t="s">
        <v>170</v>
      </c>
      <c r="B124" s="22">
        <v>0</v>
      </c>
      <c r="C124" s="22">
        <v>-0.5599700000000212</v>
      </c>
      <c r="D124" s="2">
        <f t="shared" si="4"/>
        <v>-0.5599700000000212</v>
      </c>
      <c r="E124" s="7" t="s">
        <v>171</v>
      </c>
    </row>
    <row r="125" spans="1:5" ht="26.25">
      <c r="A125" s="69" t="s">
        <v>172</v>
      </c>
      <c r="B125" s="22">
        <v>-0.10365303318036467</v>
      </c>
      <c r="C125" s="22">
        <v>0.24884696681959895</v>
      </c>
      <c r="D125" s="2">
        <f t="shared" si="4"/>
        <v>0.24884696681959895</v>
      </c>
      <c r="E125" s="17" t="s">
        <v>173</v>
      </c>
    </row>
    <row r="126" spans="1:5" ht="32.25">
      <c r="A126" s="69" t="s">
        <v>174</v>
      </c>
      <c r="B126" s="23">
        <v>-0.28449137599250207</v>
      </c>
      <c r="C126" s="23">
        <v>-48.60393527843121</v>
      </c>
      <c r="D126" s="2">
        <f t="shared" si="4"/>
        <v>-48.60393527843121</v>
      </c>
      <c r="E126" s="79" t="s">
        <v>175</v>
      </c>
    </row>
    <row r="127" spans="1:5" ht="26.25">
      <c r="A127" s="69" t="s">
        <v>945</v>
      </c>
      <c r="B127" s="23"/>
      <c r="C127" s="23"/>
      <c r="D127" s="2">
        <f>'763'!E6</f>
        <v>0.3605999999999767</v>
      </c>
      <c r="E127" s="9">
        <v>763</v>
      </c>
    </row>
    <row r="128" spans="1:5" ht="26.25">
      <c r="A128" s="69" t="s">
        <v>176</v>
      </c>
      <c r="B128" s="23">
        <v>0</v>
      </c>
      <c r="C128" s="23">
        <v>-0.004670834764738174</v>
      </c>
      <c r="D128" s="2">
        <f>C128</f>
        <v>-0.004670834764738174</v>
      </c>
      <c r="E128" s="9" t="s">
        <v>177</v>
      </c>
    </row>
    <row r="129" spans="1:5" ht="26.25">
      <c r="A129" s="69" t="s">
        <v>178</v>
      </c>
      <c r="B129" s="23">
        <v>0</v>
      </c>
      <c r="C129" s="23">
        <v>25.371239999999204</v>
      </c>
      <c r="D129" s="2">
        <f>C129</f>
        <v>25.371239999999204</v>
      </c>
      <c r="E129" s="9" t="s">
        <v>179</v>
      </c>
    </row>
    <row r="130" spans="1:5" ht="26.25">
      <c r="A130" s="72" t="s">
        <v>180</v>
      </c>
      <c r="B130" s="23">
        <v>0</v>
      </c>
      <c r="C130" s="23">
        <v>-0.08930999999995493</v>
      </c>
      <c r="D130" s="2">
        <f>C130+'747'!E5+'769'!E8</f>
        <v>-11.024709999999985</v>
      </c>
      <c r="E130" s="92" t="s">
        <v>970</v>
      </c>
    </row>
    <row r="131" spans="1:5" ht="26.25">
      <c r="A131" s="72" t="s">
        <v>181</v>
      </c>
      <c r="B131" s="23">
        <v>0</v>
      </c>
      <c r="C131" s="23">
        <v>61.52999999999997</v>
      </c>
      <c r="D131" s="2">
        <f>C131</f>
        <v>61.52999999999997</v>
      </c>
      <c r="E131" s="9" t="s">
        <v>182</v>
      </c>
    </row>
    <row r="132" spans="1:5" ht="26.25">
      <c r="A132" s="69" t="s">
        <v>183</v>
      </c>
      <c r="B132" s="23">
        <v>6.806824354243645</v>
      </c>
      <c r="C132" s="23">
        <v>6.806824354243645</v>
      </c>
      <c r="D132" s="2">
        <f>C132+'753'!E14+'755'!E4+'774'!E6+'778'!E6</f>
        <v>6.036724354243745</v>
      </c>
      <c r="E132" s="93" t="s">
        <v>1013</v>
      </c>
    </row>
    <row r="133" spans="1:5" ht="26.25">
      <c r="A133" s="72" t="s">
        <v>184</v>
      </c>
      <c r="B133" s="23">
        <v>0</v>
      </c>
      <c r="C133" s="23">
        <v>-0.05505999999991218</v>
      </c>
      <c r="D133" s="2">
        <f aca="true" t="shared" si="5" ref="D133:D141">C133</f>
        <v>-0.05505999999991218</v>
      </c>
      <c r="E133" s="9" t="s">
        <v>185</v>
      </c>
    </row>
    <row r="134" spans="1:5" ht="26.25">
      <c r="A134" s="72" t="s">
        <v>186</v>
      </c>
      <c r="B134" s="23">
        <v>-13</v>
      </c>
      <c r="C134" s="23">
        <v>-13.78925000000001</v>
      </c>
      <c r="D134" s="2">
        <f t="shared" si="5"/>
        <v>-13.78925000000001</v>
      </c>
      <c r="E134" s="10" t="s">
        <v>187</v>
      </c>
    </row>
    <row r="135" spans="1:5" ht="26.25">
      <c r="A135" s="72" t="s">
        <v>188</v>
      </c>
      <c r="B135" s="23">
        <v>-54.13885924777935</v>
      </c>
      <c r="C135" s="23">
        <v>-54.13885924777935</v>
      </c>
      <c r="D135" s="2">
        <f t="shared" si="5"/>
        <v>-54.13885924777935</v>
      </c>
      <c r="E135" s="10" t="s">
        <v>189</v>
      </c>
    </row>
    <row r="136" spans="1:5" ht="32.25">
      <c r="A136" s="72" t="s">
        <v>190</v>
      </c>
      <c r="B136" s="23">
        <v>-11.461335181175002</v>
      </c>
      <c r="C136" s="23">
        <v>-11.461335181175002</v>
      </c>
      <c r="D136" s="2">
        <f t="shared" si="5"/>
        <v>-11.461335181175002</v>
      </c>
      <c r="E136" s="10" t="s">
        <v>191</v>
      </c>
    </row>
    <row r="137" spans="1:5" ht="26.25">
      <c r="A137" s="72" t="s">
        <v>192</v>
      </c>
      <c r="B137" s="23">
        <v>4.41264931842602</v>
      </c>
      <c r="C137" s="23">
        <v>4.4280493184260195</v>
      </c>
      <c r="D137" s="2">
        <f t="shared" si="5"/>
        <v>4.4280493184260195</v>
      </c>
      <c r="E137" s="10" t="s">
        <v>193</v>
      </c>
    </row>
    <row r="138" spans="1:5" ht="26.25">
      <c r="A138" s="89" t="s">
        <v>194</v>
      </c>
      <c r="B138" s="24">
        <v>0</v>
      </c>
      <c r="C138" s="24">
        <v>0.5045600000000263</v>
      </c>
      <c r="D138" s="2">
        <f t="shared" si="5"/>
        <v>0.5045600000000263</v>
      </c>
      <c r="E138" s="87">
        <v>675</v>
      </c>
    </row>
    <row r="139" spans="1:5" ht="26.25">
      <c r="A139" s="73" t="s">
        <v>195</v>
      </c>
      <c r="B139" s="25">
        <v>0</v>
      </c>
      <c r="C139" s="25">
        <v>12.336000000000013</v>
      </c>
      <c r="D139" s="2">
        <f t="shared" si="5"/>
        <v>12.336000000000013</v>
      </c>
      <c r="E139" s="18">
        <v>365</v>
      </c>
    </row>
    <row r="140" spans="1:5" ht="47.25">
      <c r="A140" s="73" t="s">
        <v>196</v>
      </c>
      <c r="B140" s="25">
        <v>-69.21476560394012</v>
      </c>
      <c r="C140" s="25">
        <v>0.06362439606118642</v>
      </c>
      <c r="D140" s="2">
        <f t="shared" si="5"/>
        <v>0.06362439606118642</v>
      </c>
      <c r="E140" s="18" t="s">
        <v>197</v>
      </c>
    </row>
    <row r="141" spans="1:5" ht="26.25">
      <c r="A141" s="69" t="s">
        <v>198</v>
      </c>
      <c r="B141" s="25">
        <v>0</v>
      </c>
      <c r="C141" s="25">
        <v>-0.016307806841098227</v>
      </c>
      <c r="D141" s="2">
        <f t="shared" si="5"/>
        <v>-0.016307806841098227</v>
      </c>
      <c r="E141" s="17">
        <v>312</v>
      </c>
    </row>
    <row r="142" spans="1:5" ht="32.25">
      <c r="A142" s="69" t="s">
        <v>199</v>
      </c>
      <c r="B142" s="25">
        <v>0</v>
      </c>
      <c r="C142" s="25">
        <v>-0.8456499999999778</v>
      </c>
      <c r="D142" s="2">
        <f>C142+'755'!E7+'763'!E4+'781'!E9+'796'!E4</f>
        <v>-1.345049999999958</v>
      </c>
      <c r="E142" s="17" t="s">
        <v>1072</v>
      </c>
    </row>
    <row r="143" spans="1:5" ht="32.25">
      <c r="A143" s="69" t="s">
        <v>200</v>
      </c>
      <c r="B143" s="22">
        <v>-10.745266261487131</v>
      </c>
      <c r="C143" s="22">
        <v>-0.3474662614871704</v>
      </c>
      <c r="D143" s="2">
        <f>C143</f>
        <v>-0.3474662614871704</v>
      </c>
      <c r="E143" s="15" t="s">
        <v>201</v>
      </c>
    </row>
    <row r="144" spans="1:5" ht="26.25">
      <c r="A144" s="69" t="s">
        <v>202</v>
      </c>
      <c r="B144" s="22">
        <v>0</v>
      </c>
      <c r="C144" s="22">
        <v>-0.2519999999999527</v>
      </c>
      <c r="D144" s="2">
        <f>C144</f>
        <v>-0.2519999999999527</v>
      </c>
      <c r="E144" s="15">
        <v>606</v>
      </c>
    </row>
    <row r="145" spans="1:5" ht="26.25">
      <c r="A145" s="69" t="s">
        <v>203</v>
      </c>
      <c r="B145" s="22">
        <v>0</v>
      </c>
      <c r="C145" s="22">
        <v>450.2038</v>
      </c>
      <c r="D145" s="2">
        <f>C145+'795'!E5</f>
        <v>449.8488</v>
      </c>
      <c r="E145" s="15" t="s">
        <v>1071</v>
      </c>
    </row>
    <row r="146" spans="1:5" ht="26.25">
      <c r="A146" s="69" t="s">
        <v>204</v>
      </c>
      <c r="B146" s="22">
        <v>1.5424181818181637</v>
      </c>
      <c r="C146" s="22">
        <v>-0.025301818181617364</v>
      </c>
      <c r="D146" s="2">
        <f aca="true" t="shared" si="6" ref="D146:D151">C146</f>
        <v>-0.025301818181617364</v>
      </c>
      <c r="E146" s="15" t="s">
        <v>205</v>
      </c>
    </row>
    <row r="147" spans="1:5" ht="26.25">
      <c r="A147" s="69" t="s">
        <v>206</v>
      </c>
      <c r="B147" s="22">
        <v>0</v>
      </c>
      <c r="C147" s="22">
        <v>-0.17405999999999722</v>
      </c>
      <c r="D147" s="2">
        <f t="shared" si="6"/>
        <v>-0.17405999999999722</v>
      </c>
      <c r="E147" s="7">
        <v>683</v>
      </c>
    </row>
    <row r="148" spans="1:5" ht="47.25">
      <c r="A148" s="71" t="s">
        <v>207</v>
      </c>
      <c r="B148" s="22">
        <v>-17.4280155446271</v>
      </c>
      <c r="C148" s="22">
        <v>-0.2295705446269949</v>
      </c>
      <c r="D148" s="2">
        <f t="shared" si="6"/>
        <v>-0.2295705446269949</v>
      </c>
      <c r="E148" s="15" t="s">
        <v>208</v>
      </c>
    </row>
    <row r="149" spans="1:5" ht="26.25">
      <c r="A149" s="69" t="s">
        <v>209</v>
      </c>
      <c r="B149" s="22">
        <v>0</v>
      </c>
      <c r="C149" s="22">
        <v>0.20899999999994634</v>
      </c>
      <c r="D149" s="2">
        <f t="shared" si="6"/>
        <v>0.20899999999994634</v>
      </c>
      <c r="E149" s="15" t="s">
        <v>210</v>
      </c>
    </row>
    <row r="150" spans="1:5" ht="26.25">
      <c r="A150" s="69" t="s">
        <v>211</v>
      </c>
      <c r="B150" s="22">
        <v>14.026053531598507</v>
      </c>
      <c r="C150" s="22">
        <v>14.026053531598507</v>
      </c>
      <c r="D150" s="2">
        <f t="shared" si="6"/>
        <v>14.026053531598507</v>
      </c>
      <c r="E150" s="15">
        <v>173</v>
      </c>
    </row>
    <row r="151" spans="1:5" ht="26.25">
      <c r="A151" s="69" t="s">
        <v>212</v>
      </c>
      <c r="B151" s="22">
        <v>6.445296795318825</v>
      </c>
      <c r="C151" s="22">
        <v>6.445296795318825</v>
      </c>
      <c r="D151" s="2">
        <f t="shared" si="6"/>
        <v>6.445296795318825</v>
      </c>
      <c r="E151" s="15" t="s">
        <v>213</v>
      </c>
    </row>
    <row r="152" spans="1:5" ht="26.25">
      <c r="A152" s="69" t="s">
        <v>214</v>
      </c>
      <c r="B152" s="22">
        <v>0</v>
      </c>
      <c r="C152" s="22">
        <v>0.5995400000000473</v>
      </c>
      <c r="D152" s="2">
        <f>C152+'777'!E7</f>
        <v>0.1390400000000227</v>
      </c>
      <c r="E152" s="15" t="s">
        <v>1005</v>
      </c>
    </row>
    <row r="153" spans="1:5" ht="47.25">
      <c r="A153" s="69" t="s">
        <v>215</v>
      </c>
      <c r="B153" s="22">
        <v>-15.99446605313969</v>
      </c>
      <c r="C153" s="22">
        <v>-0.8319872588717487</v>
      </c>
      <c r="D153" s="2">
        <f>C153</f>
        <v>-0.8319872588717487</v>
      </c>
      <c r="E153" s="7" t="s">
        <v>216</v>
      </c>
    </row>
    <row r="154" spans="1:5" ht="26.25">
      <c r="A154" s="69" t="s">
        <v>1045</v>
      </c>
      <c r="B154" s="22"/>
      <c r="C154" s="22"/>
      <c r="D154" s="2">
        <f>'796'!E5</f>
        <v>0.33179999999993015</v>
      </c>
      <c r="E154" s="7">
        <v>796</v>
      </c>
    </row>
    <row r="155" spans="1:5" ht="26.25">
      <c r="A155" s="69" t="s">
        <v>217</v>
      </c>
      <c r="B155" s="22">
        <v>1.5234438661710215</v>
      </c>
      <c r="C155" s="22">
        <v>-0.3849761338288431</v>
      </c>
      <c r="D155" s="2">
        <f>C155+'751'!E5</f>
        <v>-0.0805761338288562</v>
      </c>
      <c r="E155" s="7" t="s">
        <v>925</v>
      </c>
    </row>
    <row r="156" spans="1:5" ht="26.25">
      <c r="A156" s="69" t="s">
        <v>218</v>
      </c>
      <c r="B156" s="22">
        <v>1.6205894523326378</v>
      </c>
      <c r="C156" s="22">
        <v>0.5385594523326631</v>
      </c>
      <c r="D156" s="2">
        <f>C156</f>
        <v>0.5385594523326631</v>
      </c>
      <c r="E156" s="7" t="s">
        <v>219</v>
      </c>
    </row>
    <row r="157" spans="1:5" ht="26.25">
      <c r="A157" s="69" t="s">
        <v>220</v>
      </c>
      <c r="B157" s="22">
        <v>0</v>
      </c>
      <c r="C157" s="22">
        <v>-0.28309999999999036</v>
      </c>
      <c r="D157" s="2">
        <f>C157+'763'!E9</f>
        <v>-0.6682000000000698</v>
      </c>
      <c r="E157" s="7" t="s">
        <v>971</v>
      </c>
    </row>
    <row r="158" spans="1:5" ht="26.25">
      <c r="A158" s="69" t="s">
        <v>221</v>
      </c>
      <c r="B158" s="22">
        <v>0</v>
      </c>
      <c r="C158" s="22">
        <v>0.2046999999999457</v>
      </c>
      <c r="D158" s="2">
        <f aca="true" t="shared" si="7" ref="D158:D167">C158</f>
        <v>0.2046999999999457</v>
      </c>
      <c r="E158" s="7" t="s">
        <v>222</v>
      </c>
    </row>
    <row r="159" spans="1:5" ht="26.25">
      <c r="A159" s="69" t="s">
        <v>223</v>
      </c>
      <c r="B159" s="22">
        <v>0</v>
      </c>
      <c r="C159" s="22">
        <v>0.35979999999995016</v>
      </c>
      <c r="D159" s="2">
        <f t="shared" si="7"/>
        <v>0.35979999999995016</v>
      </c>
      <c r="E159" s="7" t="s">
        <v>224</v>
      </c>
    </row>
    <row r="160" spans="1:5" ht="26.25">
      <c r="A160" s="69" t="s">
        <v>225</v>
      </c>
      <c r="B160" s="22">
        <v>0</v>
      </c>
      <c r="C160" s="22">
        <v>-0.013094999999907486</v>
      </c>
      <c r="D160" s="2">
        <f t="shared" si="7"/>
        <v>-0.013094999999907486</v>
      </c>
      <c r="E160" s="7" t="s">
        <v>226</v>
      </c>
    </row>
    <row r="161" spans="1:5" ht="26.25">
      <c r="A161" s="69" t="s">
        <v>227</v>
      </c>
      <c r="B161" s="22">
        <v>0</v>
      </c>
      <c r="C161" s="22">
        <v>-0.2763999999999953</v>
      </c>
      <c r="D161" s="2">
        <f t="shared" si="7"/>
        <v>-0.2763999999999953</v>
      </c>
      <c r="E161" s="7" t="s">
        <v>228</v>
      </c>
    </row>
    <row r="162" spans="1:5" ht="26.25">
      <c r="A162" s="69" t="s">
        <v>229</v>
      </c>
      <c r="B162" s="22">
        <v>0</v>
      </c>
      <c r="C162" s="22">
        <v>-0.467200000000048</v>
      </c>
      <c r="D162" s="2">
        <f t="shared" si="7"/>
        <v>-0.467200000000048</v>
      </c>
      <c r="E162" s="7">
        <v>547</v>
      </c>
    </row>
    <row r="163" spans="1:5" ht="26.25">
      <c r="A163" s="69" t="s">
        <v>230</v>
      </c>
      <c r="B163" s="22">
        <v>0</v>
      </c>
      <c r="C163" s="22">
        <v>-0.4716999999998279</v>
      </c>
      <c r="D163" s="2">
        <f t="shared" si="7"/>
        <v>-0.4716999999998279</v>
      </c>
      <c r="E163" s="7" t="s">
        <v>231</v>
      </c>
    </row>
    <row r="164" spans="1:5" ht="26.25">
      <c r="A164" s="69" t="s">
        <v>232</v>
      </c>
      <c r="B164" s="22">
        <v>0</v>
      </c>
      <c r="C164" s="22">
        <v>0.2701099999998178</v>
      </c>
      <c r="D164" s="2">
        <f t="shared" si="7"/>
        <v>0.2701099999998178</v>
      </c>
      <c r="E164" s="7" t="s">
        <v>233</v>
      </c>
    </row>
    <row r="165" spans="1:5" ht="26.25">
      <c r="A165" s="69" t="s">
        <v>234</v>
      </c>
      <c r="B165" s="22">
        <v>5.658398795181029</v>
      </c>
      <c r="C165" s="22">
        <v>5.658398795181029</v>
      </c>
      <c r="D165" s="2">
        <f t="shared" si="7"/>
        <v>5.658398795181029</v>
      </c>
      <c r="E165" s="7">
        <v>217</v>
      </c>
    </row>
    <row r="166" spans="1:5" ht="26.25">
      <c r="A166" s="69" t="s">
        <v>235</v>
      </c>
      <c r="B166" s="22">
        <v>0</v>
      </c>
      <c r="C166" s="22">
        <v>-0.46450000000015734</v>
      </c>
      <c r="D166" s="2">
        <f t="shared" si="7"/>
        <v>-0.46450000000015734</v>
      </c>
      <c r="E166" s="7" t="s">
        <v>236</v>
      </c>
    </row>
    <row r="167" spans="1:5" ht="26.25">
      <c r="A167" s="69" t="s">
        <v>237</v>
      </c>
      <c r="B167" s="22">
        <v>-2.6790087885493676</v>
      </c>
      <c r="C167" s="22">
        <v>-2.6790087885493676</v>
      </c>
      <c r="D167" s="2">
        <f t="shared" si="7"/>
        <v>-2.6790087885493676</v>
      </c>
      <c r="E167" s="7" t="s">
        <v>238</v>
      </c>
    </row>
    <row r="168" spans="1:5" ht="26.25">
      <c r="A168" s="69" t="s">
        <v>239</v>
      </c>
      <c r="B168" s="22">
        <v>0</v>
      </c>
      <c r="C168" s="22">
        <v>0.013000000000090495</v>
      </c>
      <c r="D168" s="2">
        <f>C168+'754'!E7</f>
        <v>0.3543000000000234</v>
      </c>
      <c r="E168" s="7" t="s">
        <v>926</v>
      </c>
    </row>
    <row r="169" spans="1:5" ht="26.25">
      <c r="A169" s="69" t="s">
        <v>240</v>
      </c>
      <c r="B169" s="22">
        <v>0.5449786171185451</v>
      </c>
      <c r="C169" s="22">
        <v>-7.387663467049833</v>
      </c>
      <c r="D169" s="2">
        <f>C169</f>
        <v>-7.387663467049833</v>
      </c>
      <c r="E169" s="7" t="s">
        <v>241</v>
      </c>
    </row>
    <row r="170" spans="1:5" ht="26.25">
      <c r="A170" s="69" t="s">
        <v>242</v>
      </c>
      <c r="B170" s="22"/>
      <c r="C170" s="22">
        <v>-0.10779175050311096</v>
      </c>
      <c r="D170" s="2">
        <f>C170</f>
        <v>-0.10779175050311096</v>
      </c>
      <c r="E170" s="7">
        <v>300</v>
      </c>
    </row>
    <row r="171" spans="1:5" ht="26.25">
      <c r="A171" s="69" t="s">
        <v>243</v>
      </c>
      <c r="B171" s="22">
        <v>0</v>
      </c>
      <c r="C171" s="22">
        <v>-0.48919999999986885</v>
      </c>
      <c r="D171" s="2">
        <f>C171</f>
        <v>-0.48919999999986885</v>
      </c>
      <c r="E171" s="7" t="s">
        <v>244</v>
      </c>
    </row>
    <row r="172" spans="1:5" ht="26.25">
      <c r="A172" s="69" t="s">
        <v>245</v>
      </c>
      <c r="B172" s="22">
        <v>0</v>
      </c>
      <c r="C172" s="22">
        <v>-0.6103749999999764</v>
      </c>
      <c r="D172" s="2">
        <f>C172+'745'!F4</f>
        <v>-1.1653599999999358</v>
      </c>
      <c r="E172" s="7" t="s">
        <v>927</v>
      </c>
    </row>
    <row r="173" spans="1:5" ht="26.25">
      <c r="A173" s="71" t="s">
        <v>246</v>
      </c>
      <c r="B173" s="22">
        <v>0.4704153300190228</v>
      </c>
      <c r="C173" s="22">
        <v>0.4704153300190228</v>
      </c>
      <c r="D173" s="2">
        <f aca="true" t="shared" si="8" ref="D173:D178">C173</f>
        <v>0.4704153300190228</v>
      </c>
      <c r="E173" s="15" t="s">
        <v>247</v>
      </c>
    </row>
    <row r="174" spans="1:5" ht="26.25">
      <c r="A174" s="71" t="s">
        <v>248</v>
      </c>
      <c r="B174" s="22">
        <v>0</v>
      </c>
      <c r="C174" s="22">
        <v>-0.3686000000000149</v>
      </c>
      <c r="D174" s="2">
        <f t="shared" si="8"/>
        <v>-0.3686000000000149</v>
      </c>
      <c r="E174" s="15">
        <v>540</v>
      </c>
    </row>
    <row r="175" spans="1:5" ht="26.25">
      <c r="A175" s="71" t="s">
        <v>249</v>
      </c>
      <c r="B175" s="22">
        <v>0</v>
      </c>
      <c r="C175" s="22">
        <v>-0.7688100000004283</v>
      </c>
      <c r="D175" s="2">
        <f t="shared" si="8"/>
        <v>-0.7688100000004283</v>
      </c>
      <c r="E175" s="7" t="s">
        <v>250</v>
      </c>
    </row>
    <row r="176" spans="1:5" ht="26.25">
      <c r="A176" s="71" t="s">
        <v>251</v>
      </c>
      <c r="B176" s="22">
        <v>-1.7346101116473278</v>
      </c>
      <c r="C176" s="22">
        <v>0.30858988835251466</v>
      </c>
      <c r="D176" s="2">
        <f t="shared" si="8"/>
        <v>0.30858988835251466</v>
      </c>
      <c r="E176" s="15" t="s">
        <v>252</v>
      </c>
    </row>
    <row r="177" spans="1:5" ht="26.25">
      <c r="A177" s="71" t="s">
        <v>253</v>
      </c>
      <c r="B177" s="22">
        <v>6.965636389397673</v>
      </c>
      <c r="C177" s="22">
        <v>0.10561120721155248</v>
      </c>
      <c r="D177" s="2">
        <f t="shared" si="8"/>
        <v>0.10561120721155248</v>
      </c>
      <c r="E177" s="15" t="s">
        <v>254</v>
      </c>
    </row>
    <row r="178" spans="1:5" ht="26.25">
      <c r="A178" s="69" t="s">
        <v>255</v>
      </c>
      <c r="B178" s="22">
        <v>0</v>
      </c>
      <c r="C178" s="22">
        <v>-0.4576950000002853</v>
      </c>
      <c r="D178" s="2">
        <f t="shared" si="8"/>
        <v>-0.4576950000002853</v>
      </c>
      <c r="E178" s="7" t="s">
        <v>256</v>
      </c>
    </row>
    <row r="179" spans="1:5" ht="26.25">
      <c r="A179" s="69" t="s">
        <v>955</v>
      </c>
      <c r="B179" s="22"/>
      <c r="C179" s="22"/>
      <c r="D179" s="2">
        <f>'742'!F5</f>
        <v>-0.4553599999999278</v>
      </c>
      <c r="E179" s="7">
        <v>742</v>
      </c>
    </row>
    <row r="180" spans="1:5" ht="26.25">
      <c r="A180" s="69" t="s">
        <v>257</v>
      </c>
      <c r="B180" s="22">
        <v>0</v>
      </c>
      <c r="C180" s="22">
        <v>0.0773999999996704</v>
      </c>
      <c r="D180" s="2">
        <f aca="true" t="shared" si="9" ref="D180:D186">C180</f>
        <v>0.0773999999996704</v>
      </c>
      <c r="E180" s="7" t="s">
        <v>258</v>
      </c>
    </row>
    <row r="181" spans="1:5" ht="26.25">
      <c r="A181" s="69" t="s">
        <v>259</v>
      </c>
      <c r="B181" s="22">
        <v>0</v>
      </c>
      <c r="C181" s="22">
        <v>7.785819999999944</v>
      </c>
      <c r="D181" s="2">
        <f t="shared" si="9"/>
        <v>7.785819999999944</v>
      </c>
      <c r="E181" s="15" t="s">
        <v>260</v>
      </c>
    </row>
    <row r="182" spans="1:5" ht="26.25">
      <c r="A182" s="71" t="s">
        <v>261</v>
      </c>
      <c r="B182" s="22">
        <v>0</v>
      </c>
      <c r="C182" s="22">
        <v>21.98999999999978</v>
      </c>
      <c r="D182" s="2">
        <f t="shared" si="9"/>
        <v>21.98999999999978</v>
      </c>
      <c r="E182" s="15">
        <v>464</v>
      </c>
    </row>
    <row r="183" spans="1:5" ht="26.25">
      <c r="A183" s="71" t="s">
        <v>262</v>
      </c>
      <c r="B183" s="22">
        <v>0.6148239999999987</v>
      </c>
      <c r="C183" s="22">
        <v>-0.29647599999992735</v>
      </c>
      <c r="D183" s="2">
        <f t="shared" si="9"/>
        <v>-0.29647599999992735</v>
      </c>
      <c r="E183" s="15" t="s">
        <v>263</v>
      </c>
    </row>
    <row r="184" spans="1:5" ht="32.25">
      <c r="A184" s="70" t="s">
        <v>264</v>
      </c>
      <c r="B184" s="22">
        <v>-30.431686517547007</v>
      </c>
      <c r="C184" s="22">
        <v>0.5414561602771641</v>
      </c>
      <c r="D184" s="2">
        <f t="shared" si="9"/>
        <v>0.5414561602771641</v>
      </c>
      <c r="E184" s="15" t="s">
        <v>265</v>
      </c>
    </row>
    <row r="185" spans="1:5" ht="26.25">
      <c r="A185" s="69" t="s">
        <v>266</v>
      </c>
      <c r="B185" s="22">
        <v>0</v>
      </c>
      <c r="C185" s="22">
        <v>0.40086000000002286</v>
      </c>
      <c r="D185" s="2">
        <f t="shared" si="9"/>
        <v>0.40086000000002286</v>
      </c>
      <c r="E185" s="7">
        <v>682</v>
      </c>
    </row>
    <row r="186" spans="1:5" ht="26.25">
      <c r="A186" s="69" t="s">
        <v>267</v>
      </c>
      <c r="B186" s="22">
        <v>0</v>
      </c>
      <c r="C186" s="22">
        <v>-0.13600000000087675</v>
      </c>
      <c r="D186" s="2">
        <f t="shared" si="9"/>
        <v>-0.13600000000087675</v>
      </c>
      <c r="E186" s="7" t="s">
        <v>268</v>
      </c>
    </row>
    <row r="187" spans="1:5" ht="26.25">
      <c r="A187" s="69" t="s">
        <v>267</v>
      </c>
      <c r="B187" s="22">
        <v>0</v>
      </c>
      <c r="C187" s="22">
        <v>0</v>
      </c>
      <c r="D187" s="2">
        <f>'795'!E9</f>
        <v>-0.43499999999994543</v>
      </c>
      <c r="E187" s="7">
        <v>795</v>
      </c>
    </row>
    <row r="188" spans="1:5" ht="26.25">
      <c r="A188" s="69" t="s">
        <v>269</v>
      </c>
      <c r="B188" s="22">
        <v>0</v>
      </c>
      <c r="C188" s="22">
        <v>0.03999999999973625</v>
      </c>
      <c r="D188" s="2">
        <f>C188</f>
        <v>0.03999999999973625</v>
      </c>
      <c r="E188" s="15" t="s">
        <v>270</v>
      </c>
    </row>
    <row r="189" spans="1:5" ht="26.25">
      <c r="A189" s="69" t="s">
        <v>271</v>
      </c>
      <c r="B189" s="22">
        <v>0</v>
      </c>
      <c r="C189" s="22">
        <v>-0.44249999999999545</v>
      </c>
      <c r="D189" s="2">
        <f>C189</f>
        <v>-0.44249999999999545</v>
      </c>
      <c r="E189" s="7">
        <v>633</v>
      </c>
    </row>
    <row r="190" spans="1:5" ht="26.25">
      <c r="A190" s="69" t="s">
        <v>272</v>
      </c>
      <c r="B190" s="22">
        <v>0</v>
      </c>
      <c r="C190" s="22">
        <v>0.07999999999992724</v>
      </c>
      <c r="D190" s="2">
        <f>C190</f>
        <v>0.07999999999992724</v>
      </c>
      <c r="E190" s="15">
        <v>429</v>
      </c>
    </row>
    <row r="191" spans="1:5" ht="26.25">
      <c r="A191" s="69" t="s">
        <v>273</v>
      </c>
      <c r="B191" s="22">
        <v>0</v>
      </c>
      <c r="C191" s="22">
        <v>0.30539999999996326</v>
      </c>
      <c r="D191" s="2">
        <f>C191</f>
        <v>0.30539999999996326</v>
      </c>
      <c r="E191" s="15">
        <v>622</v>
      </c>
    </row>
    <row r="192" spans="1:5" ht="26.25">
      <c r="A192" s="69" t="s">
        <v>274</v>
      </c>
      <c r="B192" s="22">
        <v>0</v>
      </c>
      <c r="C192" s="22">
        <v>0.5172500000002174</v>
      </c>
      <c r="D192" s="2">
        <f>C192+'760'!E9+'767'!E5</f>
        <v>0.5352300000001264</v>
      </c>
      <c r="E192" s="15" t="s">
        <v>972</v>
      </c>
    </row>
    <row r="193" spans="1:5" ht="26.25">
      <c r="A193" s="69" t="s">
        <v>275</v>
      </c>
      <c r="B193" s="22">
        <v>0</v>
      </c>
      <c r="C193" s="22">
        <v>0.028000000000133696</v>
      </c>
      <c r="D193" s="2">
        <f>C193</f>
        <v>0.028000000000133696</v>
      </c>
      <c r="E193" s="15" t="s">
        <v>276</v>
      </c>
    </row>
    <row r="194" spans="1:5" ht="26.25">
      <c r="A194" s="69" t="s">
        <v>277</v>
      </c>
      <c r="B194" s="22">
        <v>0</v>
      </c>
      <c r="C194" s="22">
        <v>-0.4060899999999492</v>
      </c>
      <c r="D194" s="2">
        <f>C194+'752'!E8</f>
        <v>-0.9290899999999738</v>
      </c>
      <c r="E194" s="15" t="s">
        <v>928</v>
      </c>
    </row>
    <row r="195" spans="1:5" ht="26.25">
      <c r="A195" s="69" t="s">
        <v>278</v>
      </c>
      <c r="B195" s="22">
        <v>0</v>
      </c>
      <c r="C195" s="22">
        <v>0.20284477732775485</v>
      </c>
      <c r="D195" s="2">
        <f aca="true" t="shared" si="10" ref="D195:D204">C195</f>
        <v>0.20284477732775485</v>
      </c>
      <c r="E195" s="15" t="s">
        <v>279</v>
      </c>
    </row>
    <row r="196" spans="1:5" ht="26.25">
      <c r="A196" s="69" t="s">
        <v>280</v>
      </c>
      <c r="B196" s="22">
        <v>-5.631741176470314</v>
      </c>
      <c r="C196" s="22">
        <v>-5.631741176470314</v>
      </c>
      <c r="D196" s="2">
        <f t="shared" si="10"/>
        <v>-5.631741176470314</v>
      </c>
      <c r="E196" s="15">
        <v>112</v>
      </c>
    </row>
    <row r="197" spans="1:5" ht="26.25">
      <c r="A197" s="69" t="s">
        <v>281</v>
      </c>
      <c r="B197" s="22">
        <v>0</v>
      </c>
      <c r="C197" s="22">
        <v>49.742918013660756</v>
      </c>
      <c r="D197" s="2">
        <f t="shared" si="10"/>
        <v>49.742918013660756</v>
      </c>
      <c r="E197" s="15" t="s">
        <v>282</v>
      </c>
    </row>
    <row r="198" spans="1:5" ht="26.25">
      <c r="A198" s="74" t="s">
        <v>283</v>
      </c>
      <c r="B198" s="22">
        <v>0</v>
      </c>
      <c r="C198" s="22">
        <v>0.34399999999993724</v>
      </c>
      <c r="D198" s="2">
        <f t="shared" si="10"/>
        <v>0.34399999999993724</v>
      </c>
      <c r="E198" s="15">
        <v>377</v>
      </c>
    </row>
    <row r="199" spans="1:5" ht="26.25">
      <c r="A199" s="74" t="s">
        <v>284</v>
      </c>
      <c r="B199" s="26">
        <v>3.199847169811335</v>
      </c>
      <c r="C199" s="26">
        <v>2.1598971698113374</v>
      </c>
      <c r="D199" s="2">
        <f t="shared" si="10"/>
        <v>2.1598971698113374</v>
      </c>
      <c r="E199" s="9" t="s">
        <v>285</v>
      </c>
    </row>
    <row r="200" spans="1:5" ht="26.25">
      <c r="A200" s="74" t="s">
        <v>286</v>
      </c>
      <c r="B200" s="26">
        <v>0</v>
      </c>
      <c r="C200" s="26">
        <v>69.5679999999993</v>
      </c>
      <c r="D200" s="2">
        <f t="shared" si="10"/>
        <v>69.5679999999993</v>
      </c>
      <c r="E200" s="10">
        <v>555</v>
      </c>
    </row>
    <row r="201" spans="1:5" ht="26.25">
      <c r="A201" s="74" t="s">
        <v>287</v>
      </c>
      <c r="B201" s="26">
        <v>0</v>
      </c>
      <c r="C201" s="26">
        <v>-0.3280000000002019</v>
      </c>
      <c r="D201" s="2">
        <f t="shared" si="10"/>
        <v>-0.3280000000002019</v>
      </c>
      <c r="E201" s="9">
        <v>678</v>
      </c>
    </row>
    <row r="202" spans="1:5" ht="26.25">
      <c r="A202" s="74" t="s">
        <v>288</v>
      </c>
      <c r="B202" s="26">
        <v>-4.555964179104478</v>
      </c>
      <c r="C202" s="26">
        <v>-4.555964179104478</v>
      </c>
      <c r="D202" s="2">
        <f t="shared" si="10"/>
        <v>-4.555964179104478</v>
      </c>
      <c r="E202" s="9">
        <v>266</v>
      </c>
    </row>
    <row r="203" spans="1:5" ht="26.25">
      <c r="A203" s="74" t="s">
        <v>289</v>
      </c>
      <c r="B203" s="26"/>
      <c r="C203" s="26">
        <v>0.3714399999998932</v>
      </c>
      <c r="D203" s="2">
        <f t="shared" si="10"/>
        <v>0.3714399999998932</v>
      </c>
      <c r="E203" s="9">
        <v>719</v>
      </c>
    </row>
    <row r="204" spans="1:5" ht="26.25">
      <c r="A204" s="74" t="s">
        <v>290</v>
      </c>
      <c r="B204" s="26">
        <v>0</v>
      </c>
      <c r="C204" s="26">
        <v>0.37934999999993124</v>
      </c>
      <c r="D204" s="2">
        <f t="shared" si="10"/>
        <v>0.37934999999993124</v>
      </c>
      <c r="E204" s="9">
        <v>680</v>
      </c>
    </row>
    <row r="205" spans="1:5" ht="26.25">
      <c r="A205" s="74" t="s">
        <v>291</v>
      </c>
      <c r="B205" s="26">
        <v>0</v>
      </c>
      <c r="C205" s="26">
        <v>-1.2128799999995863</v>
      </c>
      <c r="D205" s="2">
        <f>C205+'740'!F10+'747'!E10+'785'!E9</f>
        <v>-1.2805799999994179</v>
      </c>
      <c r="E205" s="9" t="s">
        <v>1030</v>
      </c>
    </row>
    <row r="206" spans="1:5" ht="26.25">
      <c r="A206" s="74" t="s">
        <v>292</v>
      </c>
      <c r="B206" s="26">
        <v>0</v>
      </c>
      <c r="C206" s="26">
        <v>-0.20499999999992724</v>
      </c>
      <c r="D206" s="2">
        <f>C206</f>
        <v>-0.20499999999992724</v>
      </c>
      <c r="E206" s="9">
        <v>607</v>
      </c>
    </row>
    <row r="207" spans="1:5" ht="26.25">
      <c r="A207" s="74" t="s">
        <v>293</v>
      </c>
      <c r="B207" s="26">
        <v>0</v>
      </c>
      <c r="C207" s="26">
        <v>-1.2762000000001308</v>
      </c>
      <c r="D207" s="2">
        <f>C207</f>
        <v>-1.2762000000001308</v>
      </c>
      <c r="E207" s="9" t="s">
        <v>294</v>
      </c>
    </row>
    <row r="208" spans="1:5" ht="32.25">
      <c r="A208" s="74" t="s">
        <v>295</v>
      </c>
      <c r="B208" s="26"/>
      <c r="C208" s="26">
        <v>-0.3224849999993751</v>
      </c>
      <c r="D208" s="2">
        <f>C208+'770'!E5</f>
        <v>-0.8304849999994133</v>
      </c>
      <c r="E208" s="10" t="s">
        <v>973</v>
      </c>
    </row>
    <row r="209" spans="1:5" ht="26.25">
      <c r="A209" s="74" t="s">
        <v>296</v>
      </c>
      <c r="B209" s="26"/>
      <c r="C209" s="26">
        <v>0.07756999999992331</v>
      </c>
      <c r="D209" s="2">
        <f aca="true" t="shared" si="11" ref="D209:D215">C209</f>
        <v>0.07756999999992331</v>
      </c>
      <c r="E209" s="9">
        <v>695</v>
      </c>
    </row>
    <row r="210" spans="1:5" ht="26.25">
      <c r="A210" s="74" t="s">
        <v>297</v>
      </c>
      <c r="B210" s="26">
        <v>0</v>
      </c>
      <c r="C210" s="26">
        <v>-0.027439999999842257</v>
      </c>
      <c r="D210" s="2">
        <f t="shared" si="11"/>
        <v>-0.027439999999842257</v>
      </c>
      <c r="E210" s="9">
        <v>704</v>
      </c>
    </row>
    <row r="211" spans="1:5" ht="26.25">
      <c r="A211" s="74" t="s">
        <v>298</v>
      </c>
      <c r="B211" s="26">
        <v>0</v>
      </c>
      <c r="C211" s="26">
        <v>0.013050000000134787</v>
      </c>
      <c r="D211" s="2">
        <f t="shared" si="11"/>
        <v>0.013050000000134787</v>
      </c>
      <c r="E211" s="10" t="s">
        <v>299</v>
      </c>
    </row>
    <row r="212" spans="1:5" ht="26.25">
      <c r="A212" s="74" t="s">
        <v>300</v>
      </c>
      <c r="B212" s="26">
        <v>0</v>
      </c>
      <c r="C212" s="26">
        <v>0.06199999999967076</v>
      </c>
      <c r="D212" s="2">
        <f t="shared" si="11"/>
        <v>0.06199999999967076</v>
      </c>
      <c r="E212" s="10">
        <v>532</v>
      </c>
    </row>
    <row r="213" spans="1:5" ht="26.25">
      <c r="A213" s="74" t="s">
        <v>301</v>
      </c>
      <c r="B213" s="26">
        <v>10.616140298507503</v>
      </c>
      <c r="C213" s="26">
        <v>10.616140298507503</v>
      </c>
      <c r="D213" s="2">
        <f t="shared" si="11"/>
        <v>10.616140298507503</v>
      </c>
      <c r="E213" s="10">
        <v>100</v>
      </c>
    </row>
    <row r="214" spans="1:5" ht="62.25">
      <c r="A214" s="74" t="s">
        <v>302</v>
      </c>
      <c r="B214" s="26">
        <v>-4.366967818880823</v>
      </c>
      <c r="C214" s="26">
        <v>-0.5463958530685318</v>
      </c>
      <c r="D214" s="2">
        <f t="shared" si="11"/>
        <v>-0.5463958530685318</v>
      </c>
      <c r="E214" s="10" t="s">
        <v>303</v>
      </c>
    </row>
    <row r="215" spans="1:5" ht="26.25">
      <c r="A215" s="74" t="s">
        <v>304</v>
      </c>
      <c r="B215" s="26">
        <v>0</v>
      </c>
      <c r="C215" s="26">
        <v>-0.8316499999998541</v>
      </c>
      <c r="D215" s="2">
        <f t="shared" si="11"/>
        <v>-0.8316499999998541</v>
      </c>
      <c r="E215" s="9">
        <v>708</v>
      </c>
    </row>
    <row r="216" spans="1:5" ht="26.25">
      <c r="A216" s="74" t="s">
        <v>963</v>
      </c>
      <c r="B216" s="26">
        <v>0</v>
      </c>
      <c r="C216" s="26">
        <v>0.2680000000000291</v>
      </c>
      <c r="D216" s="2">
        <f>'767'!E6</f>
        <v>0.3470399999999927</v>
      </c>
      <c r="E216" s="9">
        <v>767</v>
      </c>
    </row>
    <row r="217" spans="1:5" ht="26.25">
      <c r="A217" s="74" t="s">
        <v>305</v>
      </c>
      <c r="B217" s="26">
        <v>-0.07709664603362398</v>
      </c>
      <c r="C217" s="26">
        <v>-0.07709664603362398</v>
      </c>
      <c r="D217" s="2">
        <f>C217</f>
        <v>-0.07709664603362398</v>
      </c>
      <c r="E217" s="10" t="s">
        <v>306</v>
      </c>
    </row>
    <row r="218" spans="1:5" ht="26.25">
      <c r="A218" s="74" t="s">
        <v>307</v>
      </c>
      <c r="B218" s="26">
        <v>6.308341883116952</v>
      </c>
      <c r="C218" s="26">
        <v>6.308341883116952</v>
      </c>
      <c r="D218" s="2">
        <f>C218</f>
        <v>6.308341883116952</v>
      </c>
      <c r="E218" s="10" t="s">
        <v>308</v>
      </c>
    </row>
    <row r="219" spans="1:5" ht="26.25">
      <c r="A219" s="73" t="s">
        <v>896</v>
      </c>
      <c r="B219" s="27">
        <v>0</v>
      </c>
      <c r="C219" s="27">
        <v>0</v>
      </c>
      <c r="D219" s="2">
        <f>'742'!F4</f>
        <v>-0.2544199999998682</v>
      </c>
      <c r="E219" s="91">
        <v>742</v>
      </c>
    </row>
    <row r="220" spans="1:5" ht="26.25">
      <c r="A220" s="69" t="s">
        <v>309</v>
      </c>
      <c r="B220" s="26">
        <v>0</v>
      </c>
      <c r="C220" s="26">
        <v>-0.1004000000001497</v>
      </c>
      <c r="D220" s="2">
        <f>C220</f>
        <v>-0.1004000000001497</v>
      </c>
      <c r="E220" s="10" t="s">
        <v>310</v>
      </c>
    </row>
    <row r="221" spans="1:5" ht="26.25">
      <c r="A221" s="69" t="s">
        <v>311</v>
      </c>
      <c r="B221" s="26">
        <v>0</v>
      </c>
      <c r="C221" s="26">
        <v>-0.9933000000000902</v>
      </c>
      <c r="D221" s="2">
        <f>C221+'751'!E8+'766'!E8+'769'!E5+'782'!E5</f>
        <v>-1.0078600000001643</v>
      </c>
      <c r="E221" s="10" t="s">
        <v>1014</v>
      </c>
    </row>
    <row r="222" spans="1:5" ht="26.25">
      <c r="A222" s="69" t="s">
        <v>312</v>
      </c>
      <c r="B222" s="26">
        <v>0</v>
      </c>
      <c r="C222" s="26">
        <v>0.13380000000006476</v>
      </c>
      <c r="D222" s="2">
        <f>C222</f>
        <v>0.13380000000006476</v>
      </c>
      <c r="E222" s="10">
        <v>551</v>
      </c>
    </row>
    <row r="223" spans="1:5" ht="26.25">
      <c r="A223" s="69" t="s">
        <v>313</v>
      </c>
      <c r="B223" s="26"/>
      <c r="C223" s="26">
        <v>-0.37100000000003774</v>
      </c>
      <c r="D223" s="2">
        <f>C223</f>
        <v>-0.37100000000003774</v>
      </c>
      <c r="E223" s="10" t="s">
        <v>314</v>
      </c>
    </row>
    <row r="224" spans="1:5" ht="32.25">
      <c r="A224" s="69" t="s">
        <v>315</v>
      </c>
      <c r="B224" s="26">
        <v>1.518555555555551</v>
      </c>
      <c r="C224" s="26">
        <v>0.29496099278762244</v>
      </c>
      <c r="D224" s="2">
        <f>C224+'790'!E5</f>
        <v>1.248360992787667</v>
      </c>
      <c r="E224" s="10" t="s">
        <v>1070</v>
      </c>
    </row>
    <row r="225" spans="1:5" ht="26.25">
      <c r="A225" s="69" t="s">
        <v>316</v>
      </c>
      <c r="B225" s="26">
        <v>0</v>
      </c>
      <c r="C225" s="26">
        <v>0.0084595959597209</v>
      </c>
      <c r="D225" s="2">
        <f>C225</f>
        <v>0.0084595959597209</v>
      </c>
      <c r="E225" s="10">
        <v>321</v>
      </c>
    </row>
    <row r="226" spans="1:5" ht="26.25">
      <c r="A226" s="69" t="s">
        <v>317</v>
      </c>
      <c r="B226" s="26">
        <v>0</v>
      </c>
      <c r="C226" s="26">
        <v>-0.008760000000108903</v>
      </c>
      <c r="D226" s="2">
        <f>C226+'753'!E7</f>
        <v>-0.3611600000000976</v>
      </c>
      <c r="E226" s="9" t="s">
        <v>929</v>
      </c>
    </row>
    <row r="227" spans="1:5" ht="26.25">
      <c r="A227" s="69" t="s">
        <v>318</v>
      </c>
      <c r="B227" s="26">
        <v>0</v>
      </c>
      <c r="C227" s="26">
        <v>0.416499999999985</v>
      </c>
      <c r="D227" s="2">
        <f aca="true" t="shared" si="12" ref="D227:D232">C227</f>
        <v>0.416499999999985</v>
      </c>
      <c r="E227" s="10">
        <v>580</v>
      </c>
    </row>
    <row r="228" spans="1:5" ht="26.25">
      <c r="A228" s="69" t="s">
        <v>319</v>
      </c>
      <c r="B228" s="26">
        <v>0</v>
      </c>
      <c r="C228" s="26">
        <v>-0.34000000000003183</v>
      </c>
      <c r="D228" s="2">
        <f t="shared" si="12"/>
        <v>-0.34000000000003183</v>
      </c>
      <c r="E228" s="9">
        <v>637</v>
      </c>
    </row>
    <row r="229" spans="1:5" ht="26.25">
      <c r="A229" s="69" t="s">
        <v>320</v>
      </c>
      <c r="B229" s="26">
        <v>-3.9464289962825774</v>
      </c>
      <c r="C229" s="26">
        <v>-3.9464289962825774</v>
      </c>
      <c r="D229" s="2">
        <f t="shared" si="12"/>
        <v>-3.9464289962825774</v>
      </c>
      <c r="E229" s="10">
        <v>168</v>
      </c>
    </row>
    <row r="230" spans="1:5" ht="26.25">
      <c r="A230" s="69" t="s">
        <v>321</v>
      </c>
      <c r="B230" s="26">
        <v>0</v>
      </c>
      <c r="C230" s="26">
        <v>-0.34876999999994496</v>
      </c>
      <c r="D230" s="2">
        <f t="shared" si="12"/>
        <v>-0.34876999999994496</v>
      </c>
      <c r="E230" s="9">
        <v>692</v>
      </c>
    </row>
    <row r="231" spans="1:5" ht="26.25">
      <c r="A231" s="69" t="s">
        <v>322</v>
      </c>
      <c r="B231" s="26">
        <v>0</v>
      </c>
      <c r="C231" s="26">
        <v>-0.4580000000005384</v>
      </c>
      <c r="D231" s="2">
        <f t="shared" si="12"/>
        <v>-0.4580000000005384</v>
      </c>
      <c r="E231" s="9">
        <v>640</v>
      </c>
    </row>
    <row r="232" spans="1:5" ht="26.25">
      <c r="A232" s="69" t="s">
        <v>323</v>
      </c>
      <c r="B232" s="26"/>
      <c r="C232" s="26">
        <v>-0.7221999999999298</v>
      </c>
      <c r="D232" s="2">
        <f t="shared" si="12"/>
        <v>-0.7221999999999298</v>
      </c>
      <c r="E232" s="10" t="s">
        <v>324</v>
      </c>
    </row>
    <row r="233" spans="1:5" ht="32.25">
      <c r="A233" s="69" t="s">
        <v>325</v>
      </c>
      <c r="B233" s="26">
        <v>0</v>
      </c>
      <c r="C233" s="26">
        <v>3.6328325373834787</v>
      </c>
      <c r="D233" s="2">
        <f>C233+'753'!E7+'771'!E7+'772'!E7</f>
        <v>-0.3315674626165901</v>
      </c>
      <c r="E233" s="10" t="s">
        <v>994</v>
      </c>
    </row>
    <row r="234" spans="1:5" ht="26.25">
      <c r="A234" s="69" t="s">
        <v>326</v>
      </c>
      <c r="B234" s="26">
        <v>0</v>
      </c>
      <c r="C234" s="26">
        <v>-0.14959999999996398</v>
      </c>
      <c r="D234" s="2">
        <f>C234</f>
        <v>-0.14959999999996398</v>
      </c>
      <c r="E234" s="10">
        <v>545</v>
      </c>
    </row>
    <row r="235" spans="1:5" ht="26.25">
      <c r="A235" s="72" t="s">
        <v>327</v>
      </c>
      <c r="B235" s="28">
        <v>11.392819046823462</v>
      </c>
      <c r="C235" s="28">
        <v>-0.7680209531763751</v>
      </c>
      <c r="D235" s="2">
        <f>C235</f>
        <v>-0.7680209531763751</v>
      </c>
      <c r="E235" s="85" t="s">
        <v>328</v>
      </c>
    </row>
    <row r="236" spans="1:5" ht="47.25">
      <c r="A236" s="74" t="s">
        <v>329</v>
      </c>
      <c r="B236" s="26">
        <v>276.8983997615073</v>
      </c>
      <c r="C236" s="26">
        <v>-0.9452652384917428</v>
      </c>
      <c r="D236" s="2">
        <f>C236+'757'!E9+'754'!E4+'793'!E7</f>
        <v>-1.447865238491886</v>
      </c>
      <c r="E236" s="10" t="s">
        <v>1069</v>
      </c>
    </row>
    <row r="237" spans="1:5" ht="26.25">
      <c r="A237" s="74" t="s">
        <v>330</v>
      </c>
      <c r="B237" s="26">
        <v>0</v>
      </c>
      <c r="C237" s="26">
        <v>-7.167270000000485</v>
      </c>
      <c r="D237" s="2">
        <f aca="true" t="shared" si="13" ref="D237:D244">C237</f>
        <v>-7.167270000000485</v>
      </c>
      <c r="E237" s="9" t="s">
        <v>331</v>
      </c>
    </row>
    <row r="238" spans="1:5" ht="26.25">
      <c r="A238" s="74" t="s">
        <v>332</v>
      </c>
      <c r="B238" s="26">
        <v>0</v>
      </c>
      <c r="C238" s="26">
        <v>-0.29109999999991487</v>
      </c>
      <c r="D238" s="2">
        <f t="shared" si="13"/>
        <v>-0.29109999999991487</v>
      </c>
      <c r="E238" s="10">
        <v>412</v>
      </c>
    </row>
    <row r="239" spans="1:5" ht="26.25">
      <c r="A239" s="74" t="s">
        <v>333</v>
      </c>
      <c r="B239" s="26">
        <v>0</v>
      </c>
      <c r="C239" s="26">
        <v>0.020000000000436557</v>
      </c>
      <c r="D239" s="2">
        <f t="shared" si="13"/>
        <v>0.020000000000436557</v>
      </c>
      <c r="E239" s="10">
        <v>579</v>
      </c>
    </row>
    <row r="240" spans="1:5" ht="26.25">
      <c r="A240" s="74" t="s">
        <v>334</v>
      </c>
      <c r="B240" s="26">
        <v>-0.49707272331679064</v>
      </c>
      <c r="C240" s="26">
        <v>-0.49707272331679064</v>
      </c>
      <c r="D240" s="2">
        <f t="shared" si="13"/>
        <v>-0.49707272331679064</v>
      </c>
      <c r="E240" s="10" t="s">
        <v>335</v>
      </c>
    </row>
    <row r="241" spans="1:5" ht="26.25">
      <c r="A241" s="74" t="s">
        <v>336</v>
      </c>
      <c r="B241" s="26">
        <v>0</v>
      </c>
      <c r="C241" s="26">
        <v>-0.1934100000000285</v>
      </c>
      <c r="D241" s="2">
        <f t="shared" si="13"/>
        <v>-0.1934100000000285</v>
      </c>
      <c r="E241" s="10" t="s">
        <v>337</v>
      </c>
    </row>
    <row r="242" spans="1:5" ht="26.25">
      <c r="A242" s="74" t="s">
        <v>338</v>
      </c>
      <c r="B242" s="26">
        <v>0.048184257153934595</v>
      </c>
      <c r="C242" s="26">
        <v>0.048184257153934595</v>
      </c>
      <c r="D242" s="2">
        <f t="shared" si="13"/>
        <v>0.048184257153934595</v>
      </c>
      <c r="E242" s="10" t="s">
        <v>339</v>
      </c>
    </row>
    <row r="243" spans="1:5" ht="26.25">
      <c r="A243" s="74" t="s">
        <v>340</v>
      </c>
      <c r="B243" s="26">
        <v>-11.810529411764662</v>
      </c>
      <c r="C243" s="26">
        <v>-0.47762941176461027</v>
      </c>
      <c r="D243" s="2">
        <f t="shared" si="13"/>
        <v>-0.47762941176461027</v>
      </c>
      <c r="E243" s="10" t="s">
        <v>341</v>
      </c>
    </row>
    <row r="244" spans="1:5" ht="26.25">
      <c r="A244" s="74" t="s">
        <v>342</v>
      </c>
      <c r="B244" s="26">
        <v>0.4382749077490189</v>
      </c>
      <c r="C244" s="26">
        <v>0.4382749077490189</v>
      </c>
      <c r="D244" s="2">
        <f t="shared" si="13"/>
        <v>0.4382749077490189</v>
      </c>
      <c r="E244" s="10">
        <v>118</v>
      </c>
    </row>
    <row r="245" spans="1:5" ht="26.25">
      <c r="A245" s="74" t="s">
        <v>895</v>
      </c>
      <c r="B245" s="26"/>
      <c r="C245" s="26"/>
      <c r="D245" s="2">
        <f>'743'!F9</f>
        <v>-0.461285000000089</v>
      </c>
      <c r="E245" s="9">
        <v>743</v>
      </c>
    </row>
    <row r="246" spans="1:5" ht="26.25">
      <c r="A246" s="74" t="s">
        <v>1009</v>
      </c>
      <c r="B246" s="26">
        <v>0</v>
      </c>
      <c r="C246" s="26">
        <v>0</v>
      </c>
      <c r="D246" s="2">
        <f>'779'!E7+'781'!E5+'797'!E5</f>
        <v>0.44169999999991205</v>
      </c>
      <c r="E246" s="9" t="s">
        <v>1067</v>
      </c>
    </row>
    <row r="247" spans="1:5" ht="32.25">
      <c r="A247" s="74" t="s">
        <v>343</v>
      </c>
      <c r="B247" s="26">
        <v>0</v>
      </c>
      <c r="C247" s="26">
        <v>-0.6797660752282582</v>
      </c>
      <c r="D247" s="2">
        <f>C247+'767'!E7+'773'!E5+'785'!E5+'789'!E10+'798'!E6</f>
        <v>0.14031392477181726</v>
      </c>
      <c r="E247" s="10" t="s">
        <v>1068</v>
      </c>
    </row>
    <row r="248" spans="1:5" ht="26.25">
      <c r="A248" s="74" t="s">
        <v>344</v>
      </c>
      <c r="B248" s="26">
        <v>0</v>
      </c>
      <c r="C248" s="26">
        <v>0.28909999999996217</v>
      </c>
      <c r="D248" s="2">
        <f>C248</f>
        <v>0.28909999999996217</v>
      </c>
      <c r="E248" s="10">
        <v>580</v>
      </c>
    </row>
    <row r="249" spans="1:5" ht="26.25">
      <c r="A249" s="74" t="s">
        <v>345</v>
      </c>
      <c r="B249" s="26">
        <v>-78.1587402672501</v>
      </c>
      <c r="C249" s="26">
        <v>1.9339494597380167</v>
      </c>
      <c r="D249" s="2">
        <f>C249</f>
        <v>1.9339494597380167</v>
      </c>
      <c r="E249" s="10" t="s">
        <v>346</v>
      </c>
    </row>
    <row r="250" spans="1:5" ht="26.25">
      <c r="A250" s="74" t="s">
        <v>347</v>
      </c>
      <c r="B250" s="26">
        <v>7.028458140704686</v>
      </c>
      <c r="C250" s="26">
        <v>7.028458140704686</v>
      </c>
      <c r="D250" s="2">
        <f>C250</f>
        <v>7.028458140704686</v>
      </c>
      <c r="E250" s="10" t="s">
        <v>348</v>
      </c>
    </row>
    <row r="251" spans="1:5" ht="26.25">
      <c r="A251" s="74" t="s">
        <v>349</v>
      </c>
      <c r="B251" s="26">
        <v>1.584196226415088</v>
      </c>
      <c r="C251" s="26">
        <v>1.584196226415088</v>
      </c>
      <c r="D251" s="2">
        <f>C251</f>
        <v>1.584196226415088</v>
      </c>
      <c r="E251" s="10">
        <v>93</v>
      </c>
    </row>
    <row r="252" spans="1:5" ht="26.25">
      <c r="A252" s="74" t="s">
        <v>350</v>
      </c>
      <c r="B252" s="26">
        <v>-0.4780134577816284</v>
      </c>
      <c r="C252" s="26">
        <v>-0.07981345778176774</v>
      </c>
      <c r="D252" s="2">
        <f>C252+'762'!E5+'772'!E4</f>
        <v>-0.046113457781814304</v>
      </c>
      <c r="E252" s="10" t="s">
        <v>995</v>
      </c>
    </row>
    <row r="253" spans="1:5" ht="26.25">
      <c r="A253" s="74" t="s">
        <v>351</v>
      </c>
      <c r="B253" s="26">
        <v>-0.6350263094968795</v>
      </c>
      <c r="C253" s="26">
        <v>-0.6350263094968795</v>
      </c>
      <c r="D253" s="2">
        <f aca="true" t="shared" si="14" ref="D253:D261">C253</f>
        <v>-0.6350263094968795</v>
      </c>
      <c r="E253" s="10" t="s">
        <v>352</v>
      </c>
    </row>
    <row r="254" spans="1:5" ht="26.25">
      <c r="A254" s="74" t="s">
        <v>353</v>
      </c>
      <c r="B254" s="26">
        <v>-8.383227509293675</v>
      </c>
      <c r="C254" s="26">
        <v>-8.383227509293675</v>
      </c>
      <c r="D254" s="2">
        <f t="shared" si="14"/>
        <v>-8.383227509293675</v>
      </c>
      <c r="E254" s="10" t="s">
        <v>354</v>
      </c>
    </row>
    <row r="255" spans="1:5" ht="26.25">
      <c r="A255" s="74" t="s">
        <v>355</v>
      </c>
      <c r="B255" s="26"/>
      <c r="C255" s="26">
        <v>0.07079999999996289</v>
      </c>
      <c r="D255" s="2">
        <f t="shared" si="14"/>
        <v>0.07079999999996289</v>
      </c>
      <c r="E255" s="9">
        <v>630</v>
      </c>
    </row>
    <row r="256" spans="1:5" ht="26.25">
      <c r="A256" s="74" t="s">
        <v>356</v>
      </c>
      <c r="B256" s="26">
        <v>6.280155555555552</v>
      </c>
      <c r="C256" s="26">
        <v>6.350555555555502</v>
      </c>
      <c r="D256" s="2">
        <f t="shared" si="14"/>
        <v>6.350555555555502</v>
      </c>
      <c r="E256" s="10" t="s">
        <v>357</v>
      </c>
    </row>
    <row r="257" spans="1:5" ht="26.25">
      <c r="A257" s="74" t="s">
        <v>358</v>
      </c>
      <c r="B257" s="26">
        <v>0</v>
      </c>
      <c r="C257" s="26">
        <v>-0.028800000000160253</v>
      </c>
      <c r="D257" s="2">
        <f t="shared" si="14"/>
        <v>-0.028800000000160253</v>
      </c>
      <c r="E257" s="10" t="s">
        <v>359</v>
      </c>
    </row>
    <row r="258" spans="1:5" ht="26.25">
      <c r="A258" s="74" t="s">
        <v>360</v>
      </c>
      <c r="B258" s="26">
        <v>0</v>
      </c>
      <c r="C258" s="26">
        <v>0.2518999999999778</v>
      </c>
      <c r="D258" s="2">
        <f t="shared" si="14"/>
        <v>0.2518999999999778</v>
      </c>
      <c r="E258" s="10">
        <v>448</v>
      </c>
    </row>
    <row r="259" spans="1:5" ht="26.25">
      <c r="A259" s="74" t="s">
        <v>361</v>
      </c>
      <c r="B259" s="26">
        <v>10.818517269076324</v>
      </c>
      <c r="C259" s="26">
        <v>10.818517269076324</v>
      </c>
      <c r="D259" s="2">
        <f t="shared" si="14"/>
        <v>10.818517269076324</v>
      </c>
      <c r="E259" s="10">
        <v>286</v>
      </c>
    </row>
    <row r="260" spans="1:5" ht="26.25">
      <c r="A260" s="74" t="s">
        <v>362</v>
      </c>
      <c r="B260" s="26">
        <v>-0.01558294008663097</v>
      </c>
      <c r="C260" s="26">
        <v>-0.01558294008663097</v>
      </c>
      <c r="D260" s="2">
        <f t="shared" si="14"/>
        <v>-0.01558294008663097</v>
      </c>
      <c r="E260" s="10" t="s">
        <v>363</v>
      </c>
    </row>
    <row r="261" spans="1:5" ht="26.25">
      <c r="A261" s="74" t="s">
        <v>364</v>
      </c>
      <c r="B261" s="26">
        <v>-8.840845724907012</v>
      </c>
      <c r="C261" s="26">
        <v>-8.840845724907012</v>
      </c>
      <c r="D261" s="2">
        <f t="shared" si="14"/>
        <v>-8.840845724907012</v>
      </c>
      <c r="E261" s="10">
        <v>233</v>
      </c>
    </row>
    <row r="262" spans="1:5" ht="32.25">
      <c r="A262" s="74" t="s">
        <v>365</v>
      </c>
      <c r="B262" s="26">
        <v>55.954129201694286</v>
      </c>
      <c r="C262" s="26">
        <v>0.40911920169435234</v>
      </c>
      <c r="D262" s="2">
        <f>C262+'756'!E8</f>
        <v>0.5951192016942741</v>
      </c>
      <c r="E262" s="10" t="s">
        <v>930</v>
      </c>
    </row>
    <row r="263" spans="1:5" ht="26.25">
      <c r="A263" s="74" t="s">
        <v>366</v>
      </c>
      <c r="B263" s="26">
        <v>-5.388604477611921</v>
      </c>
      <c r="C263" s="26">
        <v>-5.388604477611921</v>
      </c>
      <c r="D263" s="2">
        <f>C263</f>
        <v>-5.388604477611921</v>
      </c>
      <c r="E263" s="10">
        <v>233</v>
      </c>
    </row>
    <row r="264" spans="1:5" ht="26.25">
      <c r="A264" s="74" t="s">
        <v>367</v>
      </c>
      <c r="B264" s="26">
        <v>-0.39928252788115515</v>
      </c>
      <c r="C264" s="26">
        <v>22.62783366645101</v>
      </c>
      <c r="D264" s="2">
        <f>C264</f>
        <v>22.62783366645101</v>
      </c>
      <c r="E264" s="10" t="s">
        <v>368</v>
      </c>
    </row>
    <row r="265" spans="1:5" ht="26.25">
      <c r="A265" s="74" t="s">
        <v>1047</v>
      </c>
      <c r="B265" s="26"/>
      <c r="C265" s="26"/>
      <c r="D265" s="2">
        <f>'799'!E4+'800'!E5</f>
        <v>-0.637999999999991</v>
      </c>
      <c r="E265" s="9" t="s">
        <v>1066</v>
      </c>
    </row>
    <row r="266" spans="1:5" ht="26.25">
      <c r="A266" s="74" t="s">
        <v>369</v>
      </c>
      <c r="B266" s="26">
        <v>0</v>
      </c>
      <c r="C266" s="26">
        <v>-0.5709550000002253</v>
      </c>
      <c r="D266" s="2">
        <f>C266</f>
        <v>-0.5709550000002253</v>
      </c>
      <c r="E266" s="10" t="s">
        <v>370</v>
      </c>
    </row>
    <row r="267" spans="1:5" ht="26.25">
      <c r="A267" s="74" t="s">
        <v>371</v>
      </c>
      <c r="B267" s="26">
        <v>0</v>
      </c>
      <c r="C267" s="26">
        <v>-0.031600000000139516</v>
      </c>
      <c r="D267" s="2">
        <f>C267</f>
        <v>-0.031600000000139516</v>
      </c>
      <c r="E267" s="10" t="s">
        <v>372</v>
      </c>
    </row>
    <row r="268" spans="1:5" ht="26.25">
      <c r="A268" s="74" t="s">
        <v>373</v>
      </c>
      <c r="B268" s="26">
        <v>1.4661223880596026</v>
      </c>
      <c r="C268" s="26">
        <v>0.6821223880596108</v>
      </c>
      <c r="D268" s="2">
        <f>C268</f>
        <v>0.6821223880596108</v>
      </c>
      <c r="E268" s="10" t="s">
        <v>374</v>
      </c>
    </row>
    <row r="269" spans="1:5" ht="26.25">
      <c r="A269" s="74" t="s">
        <v>917</v>
      </c>
      <c r="B269" s="26"/>
      <c r="C269" s="26"/>
      <c r="D269" s="2">
        <f>'758'!E6</f>
        <v>-0.47000000000025466</v>
      </c>
      <c r="E269" s="9">
        <v>758</v>
      </c>
    </row>
    <row r="270" spans="1:5" ht="26.25">
      <c r="A270" s="90" t="s">
        <v>1037</v>
      </c>
      <c r="B270" s="26">
        <v>0</v>
      </c>
      <c r="C270" s="26">
        <v>0</v>
      </c>
      <c r="D270" s="2">
        <f>'789'!E8+'799'!E11+'803'!E4+'807'!E10</f>
        <v>-0.20480000000009113</v>
      </c>
      <c r="E270" s="9" t="s">
        <v>1100</v>
      </c>
    </row>
    <row r="271" spans="1:5" ht="26.25">
      <c r="A271" s="74" t="s">
        <v>375</v>
      </c>
      <c r="B271" s="26">
        <v>0</v>
      </c>
      <c r="C271" s="26">
        <v>-0.3074000000003707</v>
      </c>
      <c r="D271" s="2">
        <f>C271</f>
        <v>-0.3074000000003707</v>
      </c>
      <c r="E271" s="10" t="s">
        <v>376</v>
      </c>
    </row>
    <row r="272" spans="1:5" ht="26.25">
      <c r="A272" s="74" t="s">
        <v>377</v>
      </c>
      <c r="B272" s="26"/>
      <c r="C272" s="26">
        <v>0.3524000000001024</v>
      </c>
      <c r="D272" s="2">
        <f>C272</f>
        <v>0.3524000000001024</v>
      </c>
      <c r="E272" s="10" t="s">
        <v>378</v>
      </c>
    </row>
    <row r="273" spans="1:5" ht="26.25">
      <c r="A273" s="74" t="s">
        <v>379</v>
      </c>
      <c r="B273" s="26">
        <v>0</v>
      </c>
      <c r="C273" s="26">
        <v>0.02770000000066375</v>
      </c>
      <c r="D273" s="2">
        <f>C273</f>
        <v>0.02770000000066375</v>
      </c>
      <c r="E273" s="10" t="s">
        <v>380</v>
      </c>
    </row>
    <row r="274" spans="1:5" ht="26.25">
      <c r="A274" s="74" t="s">
        <v>381</v>
      </c>
      <c r="B274" s="26">
        <v>0</v>
      </c>
      <c r="C274" s="26">
        <v>0.41279999999960637</v>
      </c>
      <c r="D274" s="2">
        <f>C274+'778'!E5</f>
        <v>0.03749999999956799</v>
      </c>
      <c r="E274" s="10" t="s">
        <v>1015</v>
      </c>
    </row>
    <row r="275" spans="1:5" ht="26.25">
      <c r="A275" s="74" t="s">
        <v>382</v>
      </c>
      <c r="B275" s="26">
        <v>0</v>
      </c>
      <c r="C275" s="26">
        <v>0.03692307692313079</v>
      </c>
      <c r="D275" s="2">
        <f aca="true" t="shared" si="15" ref="D275:D287">C275</f>
        <v>0.03692307692313079</v>
      </c>
      <c r="E275" s="10">
        <v>309</v>
      </c>
    </row>
    <row r="276" spans="1:5" ht="26.25">
      <c r="A276" s="74" t="s">
        <v>383</v>
      </c>
      <c r="B276" s="26">
        <v>0</v>
      </c>
      <c r="C276" s="26">
        <v>-0.1505000000001928</v>
      </c>
      <c r="D276" s="2">
        <f t="shared" si="15"/>
        <v>-0.1505000000001928</v>
      </c>
      <c r="E276" s="9" t="s">
        <v>384</v>
      </c>
    </row>
    <row r="277" spans="1:5" ht="26.25">
      <c r="A277" s="74" t="s">
        <v>385</v>
      </c>
      <c r="B277" s="26">
        <v>0</v>
      </c>
      <c r="C277" s="26">
        <v>0.4420000000000073</v>
      </c>
      <c r="D277" s="2">
        <f t="shared" si="15"/>
        <v>0.4420000000000073</v>
      </c>
      <c r="E277" s="9" t="s">
        <v>386</v>
      </c>
    </row>
    <row r="278" spans="1:5" ht="26.25">
      <c r="A278" s="94" t="s">
        <v>387</v>
      </c>
      <c r="B278" s="26">
        <v>0</v>
      </c>
      <c r="C278" s="26">
        <v>1.018439999998975</v>
      </c>
      <c r="D278" s="2">
        <f>C278+'807'!E6</f>
        <v>0.8264399999989678</v>
      </c>
      <c r="E278" s="10" t="s">
        <v>1099</v>
      </c>
    </row>
    <row r="279" spans="1:5" ht="32.25">
      <c r="A279" s="74" t="s">
        <v>388</v>
      </c>
      <c r="B279" s="26">
        <v>67.12060487458155</v>
      </c>
      <c r="C279" s="26">
        <v>0.19653733951054164</v>
      </c>
      <c r="D279" s="2">
        <f t="shared" si="15"/>
        <v>0.19653733951054164</v>
      </c>
      <c r="E279" s="10" t="s">
        <v>389</v>
      </c>
    </row>
    <row r="280" spans="1:5" ht="26.25">
      <c r="A280" s="74" t="s">
        <v>390</v>
      </c>
      <c r="B280" s="26">
        <v>0</v>
      </c>
      <c r="C280" s="26">
        <v>0.047000000000025466</v>
      </c>
      <c r="D280" s="2">
        <f t="shared" si="15"/>
        <v>0.047000000000025466</v>
      </c>
      <c r="E280" s="10">
        <v>569</v>
      </c>
    </row>
    <row r="281" spans="1:5" ht="26.25">
      <c r="A281" s="74" t="s">
        <v>391</v>
      </c>
      <c r="B281" s="26">
        <v>-0.19630474308291923</v>
      </c>
      <c r="C281" s="26">
        <v>-0.19630474308291923</v>
      </c>
      <c r="D281" s="2">
        <f t="shared" si="15"/>
        <v>-0.19630474308291923</v>
      </c>
      <c r="E281" s="10">
        <v>256</v>
      </c>
    </row>
    <row r="282" spans="1:5" ht="26.25">
      <c r="A282" s="74" t="s">
        <v>392</v>
      </c>
      <c r="B282" s="26"/>
      <c r="C282" s="26">
        <v>0.3084000000001197</v>
      </c>
      <c r="D282" s="2">
        <f t="shared" si="15"/>
        <v>0.3084000000001197</v>
      </c>
      <c r="E282" s="10">
        <v>658</v>
      </c>
    </row>
    <row r="283" spans="1:5" ht="26.25">
      <c r="A283" s="74" t="s">
        <v>393</v>
      </c>
      <c r="B283" s="26">
        <v>-0.7417588235293806</v>
      </c>
      <c r="C283" s="26">
        <v>-0.7417588235293806</v>
      </c>
      <c r="D283" s="2">
        <f t="shared" si="15"/>
        <v>-0.7417588235293806</v>
      </c>
      <c r="E283" s="10" t="s">
        <v>394</v>
      </c>
    </row>
    <row r="284" spans="1:5" ht="26.25">
      <c r="A284" s="74" t="s">
        <v>395</v>
      </c>
      <c r="B284" s="26">
        <v>0</v>
      </c>
      <c r="C284" s="26">
        <v>0.15050000000002228</v>
      </c>
      <c r="D284" s="2">
        <f t="shared" si="15"/>
        <v>0.15050000000002228</v>
      </c>
      <c r="E284" s="10">
        <v>522</v>
      </c>
    </row>
    <row r="285" spans="1:5" ht="26.25">
      <c r="A285" s="69" t="s">
        <v>396</v>
      </c>
      <c r="B285" s="26">
        <v>0</v>
      </c>
      <c r="C285" s="26">
        <v>-0.401800000000037</v>
      </c>
      <c r="D285" s="2">
        <f t="shared" si="15"/>
        <v>-0.401800000000037</v>
      </c>
      <c r="E285" s="10">
        <v>392</v>
      </c>
    </row>
    <row r="286" spans="1:5" ht="26.25">
      <c r="A286" s="69" t="s">
        <v>397</v>
      </c>
      <c r="B286" s="26">
        <v>1.2350052324831324</v>
      </c>
      <c r="C286" s="26">
        <v>-0.32365476751678557</v>
      </c>
      <c r="D286" s="2">
        <f t="shared" si="15"/>
        <v>-0.32365476751678557</v>
      </c>
      <c r="E286" s="10" t="s">
        <v>398</v>
      </c>
    </row>
    <row r="287" spans="1:5" ht="26.25">
      <c r="A287" s="69" t="s">
        <v>399</v>
      </c>
      <c r="B287" s="26"/>
      <c r="C287" s="26">
        <v>99.25199999999995</v>
      </c>
      <c r="D287" s="2">
        <f t="shared" si="15"/>
        <v>99.25199999999995</v>
      </c>
      <c r="E287" s="10">
        <v>657</v>
      </c>
    </row>
    <row r="288" spans="1:5" ht="26.25">
      <c r="A288" s="69" t="s">
        <v>400</v>
      </c>
      <c r="B288" s="26">
        <v>0</v>
      </c>
      <c r="C288" s="26">
        <v>19.85152999999991</v>
      </c>
      <c r="D288" s="2">
        <f>C288+'799'!E12</f>
        <v>-0.6484700000000885</v>
      </c>
      <c r="E288" s="10" t="s">
        <v>1065</v>
      </c>
    </row>
    <row r="289" spans="1:5" ht="26.25">
      <c r="A289" s="69" t="s">
        <v>911</v>
      </c>
      <c r="B289" s="26"/>
      <c r="C289" s="26"/>
      <c r="D289" s="2">
        <f>'756'!E4</f>
        <v>-0.17399999999997817</v>
      </c>
      <c r="E289" s="9">
        <v>756</v>
      </c>
    </row>
    <row r="290" spans="1:5" ht="26.25">
      <c r="A290" s="69" t="s">
        <v>401</v>
      </c>
      <c r="B290" s="26">
        <v>-3.92491413116943</v>
      </c>
      <c r="C290" s="26">
        <v>0.09012614953923048</v>
      </c>
      <c r="D290" s="2">
        <f>C290</f>
        <v>0.09012614953923048</v>
      </c>
      <c r="E290" s="10" t="s">
        <v>402</v>
      </c>
    </row>
    <row r="291" spans="1:5" ht="26.25">
      <c r="A291" s="69" t="s">
        <v>403</v>
      </c>
      <c r="B291" s="26">
        <v>0</v>
      </c>
      <c r="C291" s="26">
        <v>-0.15569999999956963</v>
      </c>
      <c r="D291" s="2">
        <f>C291</f>
        <v>-0.15569999999956963</v>
      </c>
      <c r="E291" s="10" t="s">
        <v>404</v>
      </c>
    </row>
    <row r="292" spans="1:5" ht="26.25">
      <c r="A292" s="69" t="s">
        <v>405</v>
      </c>
      <c r="B292" s="26">
        <v>0</v>
      </c>
      <c r="C292" s="26">
        <v>0.34672500000033324</v>
      </c>
      <c r="D292" s="2">
        <f>C292</f>
        <v>0.34672500000033324</v>
      </c>
      <c r="E292" s="10" t="s">
        <v>406</v>
      </c>
    </row>
    <row r="293" spans="1:5" ht="26.25">
      <c r="A293" s="88" t="s">
        <v>944</v>
      </c>
      <c r="B293" s="26">
        <v>0</v>
      </c>
      <c r="C293" s="26">
        <v>0.34672500000033324</v>
      </c>
      <c r="D293" s="2">
        <f>'763'!E5+'764'!E5+'766'!E9+'803'!E8+'807'!E8</f>
        <v>-0.05251999999978807</v>
      </c>
      <c r="E293" s="9" t="s">
        <v>1098</v>
      </c>
    </row>
    <row r="294" spans="1:5" ht="26.25">
      <c r="A294" s="69" t="s">
        <v>407</v>
      </c>
      <c r="B294" s="26"/>
      <c r="C294" s="26">
        <v>-54.383440000000064</v>
      </c>
      <c r="D294" s="2">
        <f>C294</f>
        <v>-54.383440000000064</v>
      </c>
      <c r="E294" s="9">
        <v>718</v>
      </c>
    </row>
    <row r="295" spans="1:5" ht="26.25">
      <c r="A295" s="69" t="s">
        <v>408</v>
      </c>
      <c r="B295" s="26">
        <v>0</v>
      </c>
      <c r="C295" s="26">
        <v>-0.03199999999992542</v>
      </c>
      <c r="D295" s="2">
        <f>C295</f>
        <v>-0.03199999999992542</v>
      </c>
      <c r="E295" s="10">
        <v>576</v>
      </c>
    </row>
    <row r="296" spans="1:5" ht="26.25">
      <c r="A296" s="69" t="s">
        <v>409</v>
      </c>
      <c r="B296" s="26">
        <v>0.06681868215576969</v>
      </c>
      <c r="C296" s="26">
        <v>0.06681868215576969</v>
      </c>
      <c r="D296" s="2">
        <f>C296</f>
        <v>0.06681868215576969</v>
      </c>
      <c r="E296" s="10" t="s">
        <v>410</v>
      </c>
    </row>
    <row r="297" spans="1:5" ht="47.25">
      <c r="A297" s="69" t="s">
        <v>411</v>
      </c>
      <c r="B297" s="26">
        <v>46.22906284289732</v>
      </c>
      <c r="C297" s="26">
        <v>0.44502802808247566</v>
      </c>
      <c r="D297" s="2">
        <f>C297+'792'!E6</f>
        <v>-0.37867197191789614</v>
      </c>
      <c r="E297" s="10" t="s">
        <v>1064</v>
      </c>
    </row>
    <row r="298" spans="1:5" ht="26.25">
      <c r="A298" s="69" t="s">
        <v>412</v>
      </c>
      <c r="B298" s="26">
        <v>0</v>
      </c>
      <c r="C298" s="26">
        <v>-0.26989999999955216</v>
      </c>
      <c r="D298" s="2">
        <f>C298</f>
        <v>-0.26989999999955216</v>
      </c>
      <c r="E298" s="10" t="s">
        <v>413</v>
      </c>
    </row>
    <row r="299" spans="1:5" ht="26.25">
      <c r="A299" s="69" t="s">
        <v>414</v>
      </c>
      <c r="B299" s="26">
        <v>0</v>
      </c>
      <c r="C299" s="26">
        <v>-0.30570000000000164</v>
      </c>
      <c r="D299" s="2">
        <f>C299</f>
        <v>-0.30570000000000164</v>
      </c>
      <c r="E299" s="10">
        <v>387</v>
      </c>
    </row>
    <row r="300" spans="1:5" ht="26.25">
      <c r="A300" s="69" t="s">
        <v>415</v>
      </c>
      <c r="B300" s="26">
        <v>2.7318253704390543</v>
      </c>
      <c r="C300" s="26">
        <v>-7.710109629561089</v>
      </c>
      <c r="D300" s="2">
        <f>C300+'743'!F6</f>
        <v>-8.26994462956111</v>
      </c>
      <c r="E300" s="10" t="s">
        <v>931</v>
      </c>
    </row>
    <row r="301" spans="1:5" ht="26.25">
      <c r="A301" s="69" t="s">
        <v>1049</v>
      </c>
      <c r="B301" s="26"/>
      <c r="C301" s="26"/>
      <c r="D301" s="2">
        <f>'801'!E6</f>
        <v>0.25</v>
      </c>
      <c r="E301" s="9">
        <v>801</v>
      </c>
    </row>
    <row r="302" spans="1:5" ht="26.25">
      <c r="A302" s="69" t="s">
        <v>416</v>
      </c>
      <c r="B302" s="26">
        <v>-1.1178249070632091</v>
      </c>
      <c r="C302" s="26">
        <v>-1.1178249070632091</v>
      </c>
      <c r="D302" s="2">
        <f>C302</f>
        <v>-1.1178249070632091</v>
      </c>
      <c r="E302" s="10">
        <v>281</v>
      </c>
    </row>
    <row r="303" spans="1:5" ht="26.25">
      <c r="A303" s="69" t="s">
        <v>417</v>
      </c>
      <c r="B303" s="26">
        <v>0</v>
      </c>
      <c r="C303" s="26">
        <v>0.18299999999999272</v>
      </c>
      <c r="D303" s="2">
        <f>C303</f>
        <v>0.18299999999999272</v>
      </c>
      <c r="E303" s="10">
        <v>614</v>
      </c>
    </row>
    <row r="304" spans="1:5" ht="26.25">
      <c r="A304" s="69" t="s">
        <v>902</v>
      </c>
      <c r="B304" s="26"/>
      <c r="C304" s="26"/>
      <c r="D304" s="2">
        <f>'752'!E7</f>
        <v>-0.24849999999992178</v>
      </c>
      <c r="E304" s="9">
        <v>752</v>
      </c>
    </row>
    <row r="305" spans="1:5" ht="32.25">
      <c r="A305" s="69" t="s">
        <v>418</v>
      </c>
      <c r="B305" s="26">
        <v>-0.11297899728236871</v>
      </c>
      <c r="C305" s="26">
        <v>0.036921002717804186</v>
      </c>
      <c r="D305" s="2">
        <f aca="true" t="shared" si="16" ref="D305:D311">C305</f>
        <v>0.036921002717804186</v>
      </c>
      <c r="E305" s="19" t="s">
        <v>419</v>
      </c>
    </row>
    <row r="306" spans="1:5" ht="26.25">
      <c r="A306" s="69" t="s">
        <v>420</v>
      </c>
      <c r="B306" s="26"/>
      <c r="C306" s="26">
        <v>-0.49679999999989377</v>
      </c>
      <c r="D306" s="2">
        <f t="shared" si="16"/>
        <v>-0.49679999999989377</v>
      </c>
      <c r="E306" s="10">
        <v>657</v>
      </c>
    </row>
    <row r="307" spans="1:5" ht="26.25">
      <c r="A307" s="69" t="s">
        <v>421</v>
      </c>
      <c r="B307" s="26">
        <v>-0.11297899728236871</v>
      </c>
      <c r="C307" s="26">
        <v>0.2585000000000264</v>
      </c>
      <c r="D307" s="2">
        <f t="shared" si="16"/>
        <v>0.2585000000000264</v>
      </c>
      <c r="E307" s="10">
        <v>618</v>
      </c>
    </row>
    <row r="308" spans="1:5" ht="26.25">
      <c r="A308" s="69" t="s">
        <v>422</v>
      </c>
      <c r="B308" s="26">
        <v>0.6968857142857701</v>
      </c>
      <c r="C308" s="26">
        <v>0.6968857142857701</v>
      </c>
      <c r="D308" s="2">
        <f t="shared" si="16"/>
        <v>0.6968857142857701</v>
      </c>
      <c r="E308" s="10">
        <v>109</v>
      </c>
    </row>
    <row r="309" spans="1:5" ht="32.25">
      <c r="A309" s="69" t="s">
        <v>423</v>
      </c>
      <c r="B309" s="26">
        <v>0</v>
      </c>
      <c r="C309" s="26">
        <v>-0.11998000000016873</v>
      </c>
      <c r="D309" s="2">
        <f t="shared" si="16"/>
        <v>-0.11998000000016873</v>
      </c>
      <c r="E309" s="10" t="s">
        <v>424</v>
      </c>
    </row>
    <row r="310" spans="1:5" ht="26.25">
      <c r="A310" s="69" t="s">
        <v>425</v>
      </c>
      <c r="B310" s="26">
        <v>0</v>
      </c>
      <c r="C310" s="26">
        <v>-89.55660160965806</v>
      </c>
      <c r="D310" s="2">
        <f t="shared" si="16"/>
        <v>-89.55660160965806</v>
      </c>
      <c r="E310" s="10">
        <v>302</v>
      </c>
    </row>
    <row r="311" spans="1:5" ht="26.25">
      <c r="A311" s="69" t="s">
        <v>1091</v>
      </c>
      <c r="B311" s="26">
        <v>0</v>
      </c>
      <c r="C311" s="26">
        <v>0</v>
      </c>
      <c r="D311" s="2">
        <f>'808'!E6</f>
        <v>0.0016000000000531145</v>
      </c>
      <c r="E311" s="10">
        <v>808</v>
      </c>
    </row>
    <row r="312" spans="1:5" ht="26.25">
      <c r="A312" s="84" t="s">
        <v>915</v>
      </c>
      <c r="B312" s="26">
        <v>0</v>
      </c>
      <c r="C312" s="26">
        <v>0</v>
      </c>
      <c r="D312" s="2">
        <f>'757'!E6</f>
        <v>0.31419999999997117</v>
      </c>
      <c r="E312" s="9">
        <v>757</v>
      </c>
    </row>
    <row r="313" spans="1:5" ht="26.25">
      <c r="A313" s="69" t="s">
        <v>426</v>
      </c>
      <c r="B313" s="26">
        <v>0</v>
      </c>
      <c r="C313" s="26">
        <v>0.43349999999963984</v>
      </c>
      <c r="D313" s="2">
        <f aca="true" t="shared" si="17" ref="D313:D324">C313</f>
        <v>0.43349999999963984</v>
      </c>
      <c r="E313" s="10">
        <v>453</v>
      </c>
    </row>
    <row r="314" spans="1:5" ht="26.25">
      <c r="A314" s="69" t="s">
        <v>427</v>
      </c>
      <c r="B314" s="26">
        <v>0</v>
      </c>
      <c r="C314" s="26">
        <v>-0.4687999999996464</v>
      </c>
      <c r="D314" s="2">
        <f t="shared" si="17"/>
        <v>-0.4687999999996464</v>
      </c>
      <c r="E314" s="10">
        <v>535</v>
      </c>
    </row>
    <row r="315" spans="1:5" ht="26.25">
      <c r="A315" s="69" t="s">
        <v>428</v>
      </c>
      <c r="B315" s="26">
        <v>0</v>
      </c>
      <c r="C315" s="26">
        <v>-0.31522499999996967</v>
      </c>
      <c r="D315" s="2">
        <f t="shared" si="17"/>
        <v>-0.31522499999996967</v>
      </c>
      <c r="E315" s="10" t="s">
        <v>429</v>
      </c>
    </row>
    <row r="316" spans="1:5" ht="26.25">
      <c r="A316" s="69" t="s">
        <v>430</v>
      </c>
      <c r="B316" s="26">
        <v>0</v>
      </c>
      <c r="C316" s="26">
        <v>0.31799999999998363</v>
      </c>
      <c r="D316" s="2">
        <f t="shared" si="17"/>
        <v>0.31799999999998363</v>
      </c>
      <c r="E316" s="10" t="s">
        <v>431</v>
      </c>
    </row>
    <row r="317" spans="1:5" ht="26.25">
      <c r="A317" s="69" t="s">
        <v>432</v>
      </c>
      <c r="B317" s="26">
        <v>0</v>
      </c>
      <c r="C317" s="26">
        <v>-3.5511999999998807</v>
      </c>
      <c r="D317" s="2">
        <f t="shared" si="17"/>
        <v>-3.5511999999998807</v>
      </c>
      <c r="E317" s="10" t="s">
        <v>433</v>
      </c>
    </row>
    <row r="318" spans="1:5" ht="26.25">
      <c r="A318" s="69" t="s">
        <v>434</v>
      </c>
      <c r="B318" s="26">
        <v>-7.43786700083524</v>
      </c>
      <c r="C318" s="26">
        <v>-7.43786700083524</v>
      </c>
      <c r="D318" s="2">
        <f t="shared" si="17"/>
        <v>-7.43786700083524</v>
      </c>
      <c r="E318" s="10" t="s">
        <v>435</v>
      </c>
    </row>
    <row r="319" spans="1:5" ht="26.25">
      <c r="A319" s="69" t="s">
        <v>436</v>
      </c>
      <c r="B319" s="26">
        <v>10.454676935327228</v>
      </c>
      <c r="C319" s="26">
        <v>-0.4470230646726634</v>
      </c>
      <c r="D319" s="2">
        <f t="shared" si="17"/>
        <v>-0.4470230646726634</v>
      </c>
      <c r="E319" s="10" t="s">
        <v>437</v>
      </c>
    </row>
    <row r="320" spans="1:5" ht="26.25">
      <c r="A320" s="69" t="s">
        <v>438</v>
      </c>
      <c r="B320" s="26"/>
      <c r="C320" s="26">
        <v>-0.33899999999999864</v>
      </c>
      <c r="D320" s="2">
        <f t="shared" si="17"/>
        <v>-0.33899999999999864</v>
      </c>
      <c r="E320" s="10">
        <v>483</v>
      </c>
    </row>
    <row r="321" spans="1:5" ht="26.25">
      <c r="A321" s="69" t="s">
        <v>439</v>
      </c>
      <c r="B321" s="26">
        <v>-0.3081432310312948</v>
      </c>
      <c r="C321" s="26">
        <v>-0.338193231031255</v>
      </c>
      <c r="D321" s="2">
        <f t="shared" si="17"/>
        <v>-0.338193231031255</v>
      </c>
      <c r="E321" s="10" t="s">
        <v>440</v>
      </c>
    </row>
    <row r="322" spans="1:5" ht="26.25">
      <c r="A322" s="69" t="s">
        <v>441</v>
      </c>
      <c r="B322" s="26"/>
      <c r="C322" s="26">
        <v>-0.22440000000005966</v>
      </c>
      <c r="D322" s="2">
        <f t="shared" si="17"/>
        <v>-0.22440000000005966</v>
      </c>
      <c r="E322" s="10">
        <v>490</v>
      </c>
    </row>
    <row r="323" spans="1:5" ht="26.25">
      <c r="A323" s="69" t="s">
        <v>442</v>
      </c>
      <c r="B323" s="26">
        <v>0</v>
      </c>
      <c r="C323" s="26">
        <v>-0.07200000000000273</v>
      </c>
      <c r="D323" s="2">
        <f t="shared" si="17"/>
        <v>-0.07200000000000273</v>
      </c>
      <c r="E323" s="10">
        <v>474</v>
      </c>
    </row>
    <row r="324" spans="1:5" ht="26.25">
      <c r="A324" s="69" t="s">
        <v>443</v>
      </c>
      <c r="B324" s="26">
        <v>0.4351999999998952</v>
      </c>
      <c r="C324" s="26">
        <v>0.4351999999998952</v>
      </c>
      <c r="D324" s="2">
        <f t="shared" si="17"/>
        <v>0.4351999999998952</v>
      </c>
      <c r="E324" s="10">
        <v>171</v>
      </c>
    </row>
    <row r="325" spans="1:5" ht="26.25">
      <c r="A325" s="69" t="s">
        <v>444</v>
      </c>
      <c r="B325" s="26">
        <v>3.036188764045164</v>
      </c>
      <c r="C325" s="26">
        <v>-0.8341112359546514</v>
      </c>
      <c r="D325" s="2">
        <f>C325+'775'!E4+'776'!E5</f>
        <v>0.4808887640457442</v>
      </c>
      <c r="E325" s="10" t="s">
        <v>1002</v>
      </c>
    </row>
    <row r="326" spans="1:5" ht="26.25">
      <c r="A326" s="69" t="s">
        <v>445</v>
      </c>
      <c r="B326" s="26">
        <v>0</v>
      </c>
      <c r="C326" s="26">
        <v>1.4174055583127654</v>
      </c>
      <c r="D326" s="2">
        <f>C326</f>
        <v>1.4174055583127654</v>
      </c>
      <c r="E326" s="10" t="s">
        <v>446</v>
      </c>
    </row>
    <row r="327" spans="1:5" ht="26.25">
      <c r="A327" s="69" t="s">
        <v>447</v>
      </c>
      <c r="B327" s="26"/>
      <c r="C327" s="26">
        <v>-0.4606650000000627</v>
      </c>
      <c r="D327" s="2">
        <f>C327+'800'!E4</f>
        <v>-0.51266499999997</v>
      </c>
      <c r="E327" s="10" t="s">
        <v>1063</v>
      </c>
    </row>
    <row r="328" spans="1:5" ht="26.25">
      <c r="A328" s="69" t="s">
        <v>448</v>
      </c>
      <c r="B328" s="26">
        <v>4.835735687732381</v>
      </c>
      <c r="C328" s="26">
        <v>4.835735687732381</v>
      </c>
      <c r="D328" s="2">
        <f>C328</f>
        <v>4.835735687732381</v>
      </c>
      <c r="E328" s="10">
        <v>47</v>
      </c>
    </row>
    <row r="329" spans="1:5" ht="26.25">
      <c r="A329" s="69" t="s">
        <v>449</v>
      </c>
      <c r="B329" s="26"/>
      <c r="C329" s="26">
        <v>-5.3812999999998965</v>
      </c>
      <c r="D329" s="2">
        <f>C329</f>
        <v>-5.3812999999998965</v>
      </c>
      <c r="E329" s="10" t="s">
        <v>450</v>
      </c>
    </row>
    <row r="330" spans="1:5" ht="26.25">
      <c r="A330" s="69" t="s">
        <v>451</v>
      </c>
      <c r="B330" s="26">
        <v>0.028470588235293803</v>
      </c>
      <c r="C330" s="26">
        <v>0.028470588235293803</v>
      </c>
      <c r="D330" s="2">
        <f>C330</f>
        <v>0.028470588235293803</v>
      </c>
      <c r="E330" s="10">
        <v>95</v>
      </c>
    </row>
    <row r="331" spans="1:5" ht="26.25">
      <c r="A331" s="69" t="s">
        <v>452</v>
      </c>
      <c r="B331" s="26">
        <v>0</v>
      </c>
      <c r="C331" s="26">
        <v>0.2560000000000855</v>
      </c>
      <c r="D331" s="2">
        <f>C331</f>
        <v>0.2560000000000855</v>
      </c>
      <c r="E331" s="10" t="s">
        <v>453</v>
      </c>
    </row>
    <row r="332" spans="1:5" ht="26.25">
      <c r="A332" s="69" t="s">
        <v>454</v>
      </c>
      <c r="B332" s="26">
        <v>0</v>
      </c>
      <c r="C332" s="26">
        <v>0.1469151612902806</v>
      </c>
      <c r="D332" s="2">
        <f>C332</f>
        <v>0.1469151612902806</v>
      </c>
      <c r="E332" s="10" t="s">
        <v>455</v>
      </c>
    </row>
    <row r="333" spans="1:5" ht="26.25">
      <c r="A333" s="59" t="s">
        <v>898</v>
      </c>
      <c r="B333" s="26">
        <v>0</v>
      </c>
      <c r="C333" s="26">
        <v>0</v>
      </c>
      <c r="D333" s="2">
        <f>'740'!F5+'751'!E7+'807'!E7</f>
        <v>0.06132999999999811</v>
      </c>
      <c r="E333" s="9" t="s">
        <v>1094</v>
      </c>
    </row>
    <row r="334" spans="1:5" ht="26.25">
      <c r="A334" s="69" t="s">
        <v>456</v>
      </c>
      <c r="B334" s="26">
        <v>-9.905451238563273</v>
      </c>
      <c r="C334" s="26">
        <v>0.18570876143644455</v>
      </c>
      <c r="D334" s="2">
        <f>C334</f>
        <v>0.18570876143644455</v>
      </c>
      <c r="E334" s="10" t="s">
        <v>457</v>
      </c>
    </row>
    <row r="335" spans="1:5" ht="26.25">
      <c r="A335" s="69" t="s">
        <v>964</v>
      </c>
      <c r="B335" s="26">
        <v>0</v>
      </c>
      <c r="C335" s="26">
        <v>0.2680000000000291</v>
      </c>
      <c r="D335" s="2">
        <f>'767'!E8+'787'!E5</f>
        <v>-0.3740400000002069</v>
      </c>
      <c r="E335" s="9" t="s">
        <v>1032</v>
      </c>
    </row>
    <row r="336" spans="1:5" ht="26.25">
      <c r="A336" s="69" t="s">
        <v>1050</v>
      </c>
      <c r="B336" s="26"/>
      <c r="C336" s="26"/>
      <c r="D336" s="2">
        <f>'802'!E6</f>
        <v>0.2640000000001237</v>
      </c>
      <c r="E336" s="9">
        <v>802</v>
      </c>
    </row>
    <row r="337" spans="1:5" ht="26.25">
      <c r="A337" s="69" t="s">
        <v>912</v>
      </c>
      <c r="B337" s="26"/>
      <c r="C337" s="26"/>
      <c r="D337" s="2">
        <f>'756'!E6</f>
        <v>0.08399999999994634</v>
      </c>
      <c r="E337" s="9">
        <v>756</v>
      </c>
    </row>
    <row r="338" spans="1:5" ht="26.25">
      <c r="A338" s="69" t="s">
        <v>458</v>
      </c>
      <c r="B338" s="26">
        <v>0</v>
      </c>
      <c r="C338" s="26">
        <v>0.4031999999999698</v>
      </c>
      <c r="D338" s="2">
        <f>C338</f>
        <v>0.4031999999999698</v>
      </c>
      <c r="E338" s="10" t="s">
        <v>459</v>
      </c>
    </row>
    <row r="339" spans="1:5" ht="26.25">
      <c r="A339" s="69" t="s">
        <v>460</v>
      </c>
      <c r="B339" s="26">
        <v>0</v>
      </c>
      <c r="C339" s="26">
        <v>-0.49054999999953</v>
      </c>
      <c r="D339" s="2">
        <f>C339+'771'!E4</f>
        <v>-0.5705499999994572</v>
      </c>
      <c r="E339" s="9" t="s">
        <v>974</v>
      </c>
    </row>
    <row r="340" spans="1:5" ht="77.25">
      <c r="A340" s="69" t="s">
        <v>461</v>
      </c>
      <c r="B340" s="26">
        <v>16.785917280805677</v>
      </c>
      <c r="C340" s="26">
        <v>-0.13529023292545617</v>
      </c>
      <c r="D340" s="2">
        <f>C340</f>
        <v>-0.13529023292545617</v>
      </c>
      <c r="E340" s="10" t="s">
        <v>462</v>
      </c>
    </row>
    <row r="341" spans="1:5" ht="26.25">
      <c r="A341" s="69" t="s">
        <v>463</v>
      </c>
      <c r="B341" s="26">
        <v>0</v>
      </c>
      <c r="C341" s="26">
        <v>0.3400399999995898</v>
      </c>
      <c r="D341" s="2">
        <f>C341</f>
        <v>0.3400399999995898</v>
      </c>
      <c r="E341" s="9" t="s">
        <v>464</v>
      </c>
    </row>
    <row r="342" spans="1:5" ht="26.25">
      <c r="A342" s="69" t="s">
        <v>1006</v>
      </c>
      <c r="B342" s="26">
        <v>0</v>
      </c>
      <c r="C342" s="26">
        <v>-1.0400999999999954</v>
      </c>
      <c r="D342" s="2">
        <f>C342+'778'!E8+'779'!E4</f>
        <v>63.01909999999987</v>
      </c>
      <c r="E342" s="10" t="s">
        <v>1016</v>
      </c>
    </row>
    <row r="343" spans="1:5" ht="26.25">
      <c r="A343" s="75" t="s">
        <v>465</v>
      </c>
      <c r="B343" s="26">
        <v>0</v>
      </c>
      <c r="C343" s="26">
        <v>0.1571999999999889</v>
      </c>
      <c r="D343" s="2">
        <f>C343</f>
        <v>0.1571999999999889</v>
      </c>
      <c r="E343" s="9" t="s">
        <v>466</v>
      </c>
    </row>
    <row r="344" spans="1:5" ht="26.25">
      <c r="A344" s="69" t="s">
        <v>465</v>
      </c>
      <c r="B344" s="26">
        <v>0</v>
      </c>
      <c r="C344" s="26">
        <v>0</v>
      </c>
      <c r="D344" s="2">
        <f>'795'!E8</f>
        <v>-0.10500000000001819</v>
      </c>
      <c r="E344" s="9">
        <v>795</v>
      </c>
    </row>
    <row r="345" spans="1:5" ht="26.25">
      <c r="A345" s="69" t="s">
        <v>467</v>
      </c>
      <c r="B345" s="26">
        <v>0</v>
      </c>
      <c r="C345" s="26">
        <v>0.39160000000003947</v>
      </c>
      <c r="D345" s="2">
        <f>C345+'756'!E9</f>
        <v>0.24360000000007176</v>
      </c>
      <c r="E345" s="9" t="s">
        <v>932</v>
      </c>
    </row>
    <row r="346" spans="1:5" ht="26.25">
      <c r="A346" s="69" t="s">
        <v>1036</v>
      </c>
      <c r="B346" s="26">
        <v>0</v>
      </c>
      <c r="C346" s="26">
        <v>0</v>
      </c>
      <c r="D346" s="2">
        <f>'789'!E7+'790'!E4+'794'!E5+'795'!E4</f>
        <v>-0.6911999999999807</v>
      </c>
      <c r="E346" s="9" t="s">
        <v>1061</v>
      </c>
    </row>
    <row r="347" spans="1:5" ht="32.25">
      <c r="A347" s="88" t="s">
        <v>468</v>
      </c>
      <c r="B347" s="26">
        <v>0</v>
      </c>
      <c r="C347" s="26">
        <v>-0.5617350000003398</v>
      </c>
      <c r="D347" s="2">
        <f>C347+'756'!E12+'771'!E5+'783'!E6+'785'!E10+'786'!E5+'794'!E4+'799'!E9+'803'!E9</f>
        <v>0.2807649999995192</v>
      </c>
      <c r="E347" s="9" t="s">
        <v>1062</v>
      </c>
    </row>
    <row r="348" spans="1:5" ht="26.25">
      <c r="A348" s="69" t="s">
        <v>469</v>
      </c>
      <c r="B348" s="26">
        <v>0</v>
      </c>
      <c r="C348" s="26">
        <v>-0.25199999999998113</v>
      </c>
      <c r="D348" s="2">
        <f>C348</f>
        <v>-0.25199999999998113</v>
      </c>
      <c r="E348" s="9">
        <v>673</v>
      </c>
    </row>
    <row r="349" spans="1:5" ht="26.25">
      <c r="A349" s="69" t="s">
        <v>470</v>
      </c>
      <c r="B349" s="26">
        <v>0</v>
      </c>
      <c r="C349" s="26">
        <v>-0.5144900000000234</v>
      </c>
      <c r="D349" s="2">
        <f>C349</f>
        <v>-0.5144900000000234</v>
      </c>
      <c r="E349" s="10" t="s">
        <v>471</v>
      </c>
    </row>
    <row r="350" spans="1:5" ht="47.25">
      <c r="A350" s="69" t="s">
        <v>883</v>
      </c>
      <c r="B350" s="26">
        <v>8.326228094229634</v>
      </c>
      <c r="C350" s="26">
        <v>0.5092495228000189</v>
      </c>
      <c r="D350" s="2">
        <f>C350+'741'!F4+'749'!E5+'760'!E5+'766'!E5</f>
        <v>0.24277952280010595</v>
      </c>
      <c r="E350" s="9" t="s">
        <v>975</v>
      </c>
    </row>
    <row r="351" spans="1:5" ht="26.25">
      <c r="A351" s="69" t="s">
        <v>472</v>
      </c>
      <c r="B351" s="26">
        <v>0.49105830258304195</v>
      </c>
      <c r="C351" s="26">
        <v>0.49105830258304195</v>
      </c>
      <c r="D351" s="2">
        <f>C351</f>
        <v>0.49105830258304195</v>
      </c>
      <c r="E351" s="9">
        <v>279</v>
      </c>
    </row>
    <row r="352" spans="1:5" ht="26.25">
      <c r="A352" s="69" t="s">
        <v>473</v>
      </c>
      <c r="B352" s="26">
        <v>0</v>
      </c>
      <c r="C352" s="26">
        <v>0.19699999999966167</v>
      </c>
      <c r="D352" s="2">
        <f>C352</f>
        <v>0.19699999999966167</v>
      </c>
      <c r="E352" s="10">
        <v>419</v>
      </c>
    </row>
    <row r="353" spans="1:5" ht="26.25">
      <c r="A353" s="69" t="s">
        <v>474</v>
      </c>
      <c r="B353" s="26">
        <v>-29.914094825678717</v>
      </c>
      <c r="C353" s="26">
        <v>-0.17176982567821142</v>
      </c>
      <c r="D353" s="2">
        <f>C353+'752'!E10+'771'!E6+'777'!E6</f>
        <v>-0.45326982567814866</v>
      </c>
      <c r="E353" s="9" t="s">
        <v>1003</v>
      </c>
    </row>
    <row r="354" spans="1:5" ht="26.25">
      <c r="A354" s="69" t="s">
        <v>475</v>
      </c>
      <c r="B354" s="26">
        <v>8.406420608604208</v>
      </c>
      <c r="C354" s="26">
        <v>-10.769205197847384</v>
      </c>
      <c r="D354" s="2">
        <f>C354</f>
        <v>-10.769205197847384</v>
      </c>
      <c r="E354" s="9" t="s">
        <v>476</v>
      </c>
    </row>
    <row r="355" spans="1:5" ht="26.25">
      <c r="A355" s="69" t="s">
        <v>477</v>
      </c>
      <c r="B355" s="26">
        <v>0</v>
      </c>
      <c r="C355" s="26">
        <v>-0.39100000000001955</v>
      </c>
      <c r="D355" s="2">
        <f>C355+'781'!E6</f>
        <v>-0.7142000000000621</v>
      </c>
      <c r="E355" s="9" t="s">
        <v>1017</v>
      </c>
    </row>
    <row r="356" spans="1:5" ht="26.25">
      <c r="A356" s="69" t="s">
        <v>478</v>
      </c>
      <c r="B356" s="26">
        <v>-3.4566666666664787</v>
      </c>
      <c r="C356" s="26">
        <v>11.088943333333532</v>
      </c>
      <c r="D356" s="2">
        <f>C356</f>
        <v>11.088943333333532</v>
      </c>
      <c r="E356" s="9" t="s">
        <v>479</v>
      </c>
    </row>
    <row r="357" spans="1:5" ht="26.25">
      <c r="A357" s="69" t="s">
        <v>480</v>
      </c>
      <c r="B357" s="26">
        <v>0</v>
      </c>
      <c r="C357" s="26">
        <v>8.818899999999985</v>
      </c>
      <c r="D357" s="2">
        <f>C357+'770'!E8</f>
        <v>8.378899999999476</v>
      </c>
      <c r="E357" s="10" t="s">
        <v>976</v>
      </c>
    </row>
    <row r="358" spans="1:5" ht="26.25">
      <c r="A358" s="69" t="s">
        <v>481</v>
      </c>
      <c r="B358" s="26">
        <v>-0.2295059701492903</v>
      </c>
      <c r="C358" s="26">
        <v>0.437494029850626</v>
      </c>
      <c r="D358" s="2">
        <f>C358</f>
        <v>0.437494029850626</v>
      </c>
      <c r="E358" s="9" t="s">
        <v>482</v>
      </c>
    </row>
    <row r="359" spans="1:5" ht="26.25">
      <c r="A359" s="69" t="s">
        <v>483</v>
      </c>
      <c r="B359" s="26">
        <v>0</v>
      </c>
      <c r="C359" s="26">
        <v>0.1886999999995851</v>
      </c>
      <c r="D359" s="2">
        <f>C359</f>
        <v>0.1886999999995851</v>
      </c>
      <c r="E359" s="9" t="s">
        <v>484</v>
      </c>
    </row>
    <row r="360" spans="1:5" ht="26.25">
      <c r="A360" s="69" t="s">
        <v>485</v>
      </c>
      <c r="B360" s="26">
        <v>0</v>
      </c>
      <c r="C360" s="26"/>
      <c r="D360" s="2">
        <f>C360</f>
        <v>0</v>
      </c>
      <c r="E360" s="9">
        <v>679</v>
      </c>
    </row>
    <row r="361" spans="1:5" ht="26.25">
      <c r="A361" s="69" t="s">
        <v>486</v>
      </c>
      <c r="B361" s="26">
        <v>0</v>
      </c>
      <c r="C361" s="26">
        <v>0.31500000000005457</v>
      </c>
      <c r="D361" s="2">
        <f>C361</f>
        <v>0.31500000000005457</v>
      </c>
      <c r="E361" s="9">
        <v>410</v>
      </c>
    </row>
    <row r="362" spans="1:5" ht="26.25">
      <c r="A362" s="69" t="s">
        <v>487</v>
      </c>
      <c r="B362" s="26">
        <v>-0.0879797480997695</v>
      </c>
      <c r="C362" s="26">
        <v>4.839030897061662</v>
      </c>
      <c r="D362" s="2">
        <f>C362+'769'!E4</f>
        <v>4.911030897061778</v>
      </c>
      <c r="E362" s="9" t="s">
        <v>977</v>
      </c>
    </row>
    <row r="363" spans="1:5" ht="26.25">
      <c r="A363" s="69" t="s">
        <v>488</v>
      </c>
      <c r="B363" s="26">
        <v>1.0084816326530017</v>
      </c>
      <c r="C363" s="26">
        <v>1.0084816326530017</v>
      </c>
      <c r="D363" s="2">
        <f>C363</f>
        <v>1.0084816326530017</v>
      </c>
      <c r="E363" s="9">
        <v>289</v>
      </c>
    </row>
    <row r="364" spans="1:5" ht="26.25">
      <c r="A364" s="69" t="s">
        <v>489</v>
      </c>
      <c r="B364" s="26">
        <v>0</v>
      </c>
      <c r="C364" s="26">
        <v>-0.30200000000030514</v>
      </c>
      <c r="D364" s="2">
        <f>C364+'756'!E10</f>
        <v>-0.6740000000002624</v>
      </c>
      <c r="E364" s="9" t="s">
        <v>933</v>
      </c>
    </row>
    <row r="365" spans="1:5" ht="26.25">
      <c r="A365" s="69" t="s">
        <v>490</v>
      </c>
      <c r="B365" s="26">
        <v>0.8994666666666262</v>
      </c>
      <c r="C365" s="26">
        <v>0.8994666666666262</v>
      </c>
      <c r="D365" s="2">
        <f>C365</f>
        <v>0.8994666666666262</v>
      </c>
      <c r="E365" s="9">
        <v>149</v>
      </c>
    </row>
    <row r="366" spans="1:5" ht="26.25">
      <c r="A366" s="69" t="s">
        <v>491</v>
      </c>
      <c r="B366" s="26">
        <v>0</v>
      </c>
      <c r="C366" s="26">
        <v>-0.06690000000054397</v>
      </c>
      <c r="D366" s="2">
        <f>C366</f>
        <v>-0.06690000000054397</v>
      </c>
      <c r="E366" s="9" t="s">
        <v>492</v>
      </c>
    </row>
    <row r="367" spans="1:5" ht="26.25">
      <c r="A367" s="69" t="s">
        <v>493</v>
      </c>
      <c r="B367" s="26">
        <v>0</v>
      </c>
      <c r="C367" s="26">
        <v>-0.6683750000004238</v>
      </c>
      <c r="D367" s="2">
        <f>C367</f>
        <v>-0.6683750000004238</v>
      </c>
      <c r="E367" s="9" t="s">
        <v>494</v>
      </c>
    </row>
    <row r="368" spans="1:5" ht="62.25">
      <c r="A368" s="69" t="s">
        <v>495</v>
      </c>
      <c r="B368" s="26">
        <v>7.980903214015342</v>
      </c>
      <c r="C368" s="26">
        <v>0.0507341702594033</v>
      </c>
      <c r="D368" s="2">
        <f>C368+'747'!E7</f>
        <v>-0.34206582974061917</v>
      </c>
      <c r="E368" s="10" t="s">
        <v>934</v>
      </c>
    </row>
    <row r="369" spans="1:5" ht="26.25">
      <c r="A369" s="69" t="s">
        <v>496</v>
      </c>
      <c r="B369" s="26">
        <v>0</v>
      </c>
      <c r="C369" s="26">
        <v>-0.33320000000003347</v>
      </c>
      <c r="D369" s="2">
        <f>C369</f>
        <v>-0.33320000000003347</v>
      </c>
      <c r="E369" s="10">
        <v>317</v>
      </c>
    </row>
    <row r="370" spans="1:5" ht="32.25">
      <c r="A370" s="69" t="s">
        <v>497</v>
      </c>
      <c r="B370" s="26">
        <v>0</v>
      </c>
      <c r="C370" s="26">
        <v>-0.13255000000040695</v>
      </c>
      <c r="D370" s="2">
        <f>C370</f>
        <v>-0.13255000000040695</v>
      </c>
      <c r="E370" s="10" t="s">
        <v>498</v>
      </c>
    </row>
    <row r="371" spans="1:5" ht="26.25">
      <c r="A371" s="69" t="s">
        <v>899</v>
      </c>
      <c r="B371" s="26"/>
      <c r="C371" s="26"/>
      <c r="D371" s="2">
        <f>'740'!F6</f>
        <v>-0.5665700000000129</v>
      </c>
      <c r="E371" s="9">
        <v>740</v>
      </c>
    </row>
    <row r="372" spans="1:5" ht="26.25">
      <c r="A372" s="69" t="s">
        <v>499</v>
      </c>
      <c r="B372" s="26">
        <v>0</v>
      </c>
      <c r="C372" s="26">
        <v>-0.4237000000000535</v>
      </c>
      <c r="D372" s="2">
        <f>C372</f>
        <v>-0.4237000000000535</v>
      </c>
      <c r="E372" s="10">
        <v>527</v>
      </c>
    </row>
    <row r="373" spans="1:5" ht="26.25">
      <c r="A373" s="69" t="s">
        <v>1010</v>
      </c>
      <c r="B373" s="26">
        <v>0</v>
      </c>
      <c r="C373" s="26">
        <v>0</v>
      </c>
      <c r="D373" s="2">
        <f>'780'!E4+'781'!E4+'782'!E6</f>
        <v>-0.5823999999997795</v>
      </c>
      <c r="E373" s="9" t="s">
        <v>1018</v>
      </c>
    </row>
    <row r="374" spans="1:5" ht="26.25">
      <c r="A374" s="69" t="s">
        <v>500</v>
      </c>
      <c r="B374" s="26">
        <v>0</v>
      </c>
      <c r="C374" s="26">
        <v>-0.4493199999998865</v>
      </c>
      <c r="D374" s="2">
        <f>C374+'767'!E9</f>
        <v>-0.44015999999982114</v>
      </c>
      <c r="E374" s="10" t="s">
        <v>978</v>
      </c>
    </row>
    <row r="375" spans="1:5" ht="26.25">
      <c r="A375" s="69" t="s">
        <v>501</v>
      </c>
      <c r="B375" s="26">
        <v>0</v>
      </c>
      <c r="C375" s="26">
        <v>-0.3348000000001434</v>
      </c>
      <c r="D375" s="2">
        <f aca="true" t="shared" si="18" ref="D375:D385">C375</f>
        <v>-0.3348000000001434</v>
      </c>
      <c r="E375" s="10" t="s">
        <v>502</v>
      </c>
    </row>
    <row r="376" spans="1:5" ht="32.25">
      <c r="A376" s="69" t="s">
        <v>503</v>
      </c>
      <c r="B376" s="26">
        <v>0</v>
      </c>
      <c r="C376" s="26">
        <v>110.01491209468338</v>
      </c>
      <c r="D376" s="2">
        <f t="shared" si="18"/>
        <v>110.01491209468338</v>
      </c>
      <c r="E376" s="10" t="s">
        <v>504</v>
      </c>
    </row>
    <row r="377" spans="1:5" ht="47.25">
      <c r="A377" s="69" t="s">
        <v>505</v>
      </c>
      <c r="B377" s="26">
        <v>1.2556274174827422</v>
      </c>
      <c r="C377" s="26">
        <v>-0.22213728583432157</v>
      </c>
      <c r="D377" s="2">
        <f t="shared" si="18"/>
        <v>-0.22213728583432157</v>
      </c>
      <c r="E377" s="10" t="s">
        <v>506</v>
      </c>
    </row>
    <row r="378" spans="1:5" ht="32.25">
      <c r="A378" s="69" t="s">
        <v>507</v>
      </c>
      <c r="B378" s="26">
        <v>-10.115194395506933</v>
      </c>
      <c r="C378" s="26">
        <v>-409.4506943955073</v>
      </c>
      <c r="D378" s="2">
        <f t="shared" si="18"/>
        <v>-409.4506943955073</v>
      </c>
      <c r="E378" s="10" t="s">
        <v>508</v>
      </c>
    </row>
    <row r="379" spans="1:5" ht="26.25">
      <c r="A379" s="69" t="s">
        <v>509</v>
      </c>
      <c r="B379" s="26">
        <v>2.50513107620381</v>
      </c>
      <c r="C379" s="26">
        <v>0.06169774286996699</v>
      </c>
      <c r="D379" s="2">
        <f t="shared" si="18"/>
        <v>0.06169774286996699</v>
      </c>
      <c r="E379" s="10" t="s">
        <v>510</v>
      </c>
    </row>
    <row r="380" spans="1:5" ht="26.25">
      <c r="A380" s="69" t="s">
        <v>511</v>
      </c>
      <c r="B380" s="26">
        <v>46.592575448599746</v>
      </c>
      <c r="C380" s="26">
        <v>46.592575448599746</v>
      </c>
      <c r="D380" s="2">
        <f t="shared" si="18"/>
        <v>46.592575448599746</v>
      </c>
      <c r="E380" s="10" t="s">
        <v>512</v>
      </c>
    </row>
    <row r="381" spans="1:5" ht="26.25">
      <c r="A381" s="69" t="s">
        <v>513</v>
      </c>
      <c r="B381" s="26">
        <v>0</v>
      </c>
      <c r="C381" s="26">
        <v>-0.27602500000011787</v>
      </c>
      <c r="D381" s="2">
        <f t="shared" si="18"/>
        <v>-0.27602500000011787</v>
      </c>
      <c r="E381" s="9">
        <v>739</v>
      </c>
    </row>
    <row r="382" spans="1:5" ht="26.25">
      <c r="A382" s="69" t="s">
        <v>514</v>
      </c>
      <c r="B382" s="26">
        <v>0</v>
      </c>
      <c r="C382" s="26">
        <v>-0.6190580000000523</v>
      </c>
      <c r="D382" s="2">
        <f t="shared" si="18"/>
        <v>-0.6190580000000523</v>
      </c>
      <c r="E382" s="10" t="s">
        <v>515</v>
      </c>
    </row>
    <row r="383" spans="1:5" ht="26.25">
      <c r="A383" s="69" t="s">
        <v>516</v>
      </c>
      <c r="B383" s="26">
        <v>0</v>
      </c>
      <c r="C383" s="26">
        <v>-0.39031999999997424</v>
      </c>
      <c r="D383" s="2">
        <f t="shared" si="18"/>
        <v>-0.39031999999997424</v>
      </c>
      <c r="E383" s="9">
        <v>683</v>
      </c>
    </row>
    <row r="384" spans="1:5" ht="26.25">
      <c r="A384" s="69" t="s">
        <v>517</v>
      </c>
      <c r="B384" s="26">
        <v>0</v>
      </c>
      <c r="C384" s="26">
        <v>10.986999999999966</v>
      </c>
      <c r="D384" s="2">
        <f t="shared" si="18"/>
        <v>10.986999999999966</v>
      </c>
      <c r="E384" s="10" t="s">
        <v>518</v>
      </c>
    </row>
    <row r="385" spans="1:5" ht="26.25">
      <c r="A385" s="69" t="s">
        <v>519</v>
      </c>
      <c r="B385" s="26">
        <v>-33.09544626569698</v>
      </c>
      <c r="C385" s="26">
        <v>-33.09544626569698</v>
      </c>
      <c r="D385" s="2">
        <f t="shared" si="18"/>
        <v>-33.09544626569698</v>
      </c>
      <c r="E385" s="10" t="s">
        <v>520</v>
      </c>
    </row>
    <row r="386" spans="1:5" ht="26.25">
      <c r="A386" s="69" t="s">
        <v>521</v>
      </c>
      <c r="B386" s="26">
        <v>0</v>
      </c>
      <c r="C386" s="26">
        <v>-0.5248000000000275</v>
      </c>
      <c r="D386" s="2">
        <f>C386+'740'!F12+'745'!F10+'748'!E9+'750'!E6</f>
        <v>180.32571000000007</v>
      </c>
      <c r="E386" s="10" t="s">
        <v>935</v>
      </c>
    </row>
    <row r="387" spans="1:5" ht="26.25">
      <c r="A387" s="69" t="s">
        <v>522</v>
      </c>
      <c r="B387" s="26">
        <v>0</v>
      </c>
      <c r="C387" s="26">
        <v>-15.800000000000011</v>
      </c>
      <c r="D387" s="2">
        <f aca="true" t="shared" si="19" ref="D387:D393">C387</f>
        <v>-15.800000000000011</v>
      </c>
      <c r="E387" s="10">
        <v>379</v>
      </c>
    </row>
    <row r="388" spans="1:5" ht="26.25">
      <c r="A388" s="69" t="s">
        <v>523</v>
      </c>
      <c r="B388" s="26">
        <v>0</v>
      </c>
      <c r="C388" s="26">
        <v>0.28880000000003747</v>
      </c>
      <c r="D388" s="2">
        <f t="shared" si="19"/>
        <v>0.28880000000003747</v>
      </c>
      <c r="E388" s="10" t="s">
        <v>524</v>
      </c>
    </row>
    <row r="389" spans="1:5" ht="26.25">
      <c r="A389" s="69" t="s">
        <v>525</v>
      </c>
      <c r="B389" s="26"/>
      <c r="C389" s="26">
        <v>0.4819249999999897</v>
      </c>
      <c r="D389" s="2">
        <f t="shared" si="19"/>
        <v>0.4819249999999897</v>
      </c>
      <c r="E389" s="9">
        <v>690</v>
      </c>
    </row>
    <row r="390" spans="1:5" ht="26.25">
      <c r="A390" s="69" t="s">
        <v>526</v>
      </c>
      <c r="B390" s="26">
        <v>-4.52523529411792</v>
      </c>
      <c r="C390" s="26">
        <v>-4.52523529411792</v>
      </c>
      <c r="D390" s="2">
        <f t="shared" si="19"/>
        <v>-4.52523529411792</v>
      </c>
      <c r="E390" s="10">
        <v>246</v>
      </c>
    </row>
    <row r="391" spans="1:5" ht="26.25">
      <c r="A391" s="69" t="s">
        <v>527</v>
      </c>
      <c r="B391" s="26">
        <v>0</v>
      </c>
      <c r="C391" s="26">
        <v>-0.45079999999998677</v>
      </c>
      <c r="D391" s="2">
        <f t="shared" si="19"/>
        <v>-0.45079999999998677</v>
      </c>
      <c r="E391" s="10">
        <v>618</v>
      </c>
    </row>
    <row r="392" spans="1:5" ht="26.25">
      <c r="A392" s="69" t="s">
        <v>528</v>
      </c>
      <c r="B392" s="26">
        <v>0</v>
      </c>
      <c r="C392" s="26">
        <v>-0.32199999999988904</v>
      </c>
      <c r="D392" s="2">
        <f t="shared" si="19"/>
        <v>-0.32199999999988904</v>
      </c>
      <c r="E392" s="10">
        <v>548</v>
      </c>
    </row>
    <row r="393" spans="1:5" ht="26.25">
      <c r="A393" s="69" t="s">
        <v>529</v>
      </c>
      <c r="B393" s="26">
        <v>0</v>
      </c>
      <c r="C393" s="26">
        <v>-0.14105999999986807</v>
      </c>
      <c r="D393" s="2">
        <f t="shared" si="19"/>
        <v>-0.14105999999986807</v>
      </c>
      <c r="E393" s="10" t="s">
        <v>530</v>
      </c>
    </row>
    <row r="394" spans="1:5" ht="62.25">
      <c r="A394" s="69" t="s">
        <v>531</v>
      </c>
      <c r="B394" s="26">
        <v>0</v>
      </c>
      <c r="C394" s="26">
        <v>-1.5377523012541587</v>
      </c>
      <c r="D394" s="2">
        <f>C394+'766'!E10+'770'!E6</f>
        <v>-2.4137523012543625</v>
      </c>
      <c r="E394" s="10" t="s">
        <v>979</v>
      </c>
    </row>
    <row r="395" spans="1:5" ht="26.25">
      <c r="A395" s="69" t="s">
        <v>532</v>
      </c>
      <c r="B395" s="26"/>
      <c r="C395" s="26">
        <v>0.04069999999990159</v>
      </c>
      <c r="D395" s="2">
        <f>C395+'759'!E5</f>
        <v>0.2500999999998612</v>
      </c>
      <c r="E395" s="10" t="s">
        <v>980</v>
      </c>
    </row>
    <row r="396" spans="1:5" ht="26.25">
      <c r="A396" s="69" t="s">
        <v>533</v>
      </c>
      <c r="B396" s="26">
        <v>0.004197183098654023</v>
      </c>
      <c r="C396" s="26">
        <v>0.004197183098654023</v>
      </c>
      <c r="D396" s="2">
        <f>C396</f>
        <v>0.004197183098654023</v>
      </c>
      <c r="E396" s="10">
        <v>216</v>
      </c>
    </row>
    <row r="397" spans="1:5" ht="26.25">
      <c r="A397" s="69" t="s">
        <v>534</v>
      </c>
      <c r="B397" s="26">
        <v>0.6226805273834088</v>
      </c>
      <c r="C397" s="26">
        <v>211.3542205273834</v>
      </c>
      <c r="D397" s="2">
        <f>C397</f>
        <v>211.3542205273834</v>
      </c>
      <c r="E397" s="10" t="s">
        <v>535</v>
      </c>
    </row>
    <row r="398" spans="1:5" ht="26.25">
      <c r="A398" s="69" t="s">
        <v>536</v>
      </c>
      <c r="B398" s="26">
        <v>0</v>
      </c>
      <c r="C398" s="26">
        <v>-1.0998000000003003</v>
      </c>
      <c r="D398" s="2">
        <f>C398+'768'!E6</f>
        <v>-0.8198000000003276</v>
      </c>
      <c r="E398" s="10" t="s">
        <v>981</v>
      </c>
    </row>
    <row r="399" spans="1:5" ht="26.25">
      <c r="A399" s="69" t="s">
        <v>537</v>
      </c>
      <c r="B399" s="26">
        <v>0</v>
      </c>
      <c r="C399" s="26">
        <v>-0.1819799999998395</v>
      </c>
      <c r="D399" s="2">
        <f aca="true" t="shared" si="20" ref="D399:D404">C399</f>
        <v>-0.1819799999998395</v>
      </c>
      <c r="E399" s="10">
        <v>358</v>
      </c>
    </row>
    <row r="400" spans="1:5" ht="26.25">
      <c r="A400" s="69" t="s">
        <v>538</v>
      </c>
      <c r="B400" s="26">
        <v>0</v>
      </c>
      <c r="C400" s="26">
        <v>-0.17340000000058353</v>
      </c>
      <c r="D400" s="2">
        <f t="shared" si="20"/>
        <v>-0.17340000000058353</v>
      </c>
      <c r="E400" s="10">
        <v>502</v>
      </c>
    </row>
    <row r="401" spans="1:5" ht="26.25">
      <c r="A401" s="69" t="s">
        <v>539</v>
      </c>
      <c r="B401" s="26">
        <v>4.240088475836416</v>
      </c>
      <c r="C401" s="26">
        <v>21.463988475835805</v>
      </c>
      <c r="D401" s="2">
        <f t="shared" si="20"/>
        <v>21.463988475835805</v>
      </c>
      <c r="E401" s="10" t="s">
        <v>540</v>
      </c>
    </row>
    <row r="402" spans="1:5" ht="26.25">
      <c r="A402" s="69" t="s">
        <v>541</v>
      </c>
      <c r="B402" s="26"/>
      <c r="C402" s="26">
        <v>-0.053200000000060754</v>
      </c>
      <c r="D402" s="2">
        <f t="shared" si="20"/>
        <v>-0.053200000000060754</v>
      </c>
      <c r="E402" s="10">
        <v>647</v>
      </c>
    </row>
    <row r="403" spans="1:5" ht="26.25">
      <c r="A403" s="69" t="s">
        <v>542</v>
      </c>
      <c r="B403" s="26">
        <v>0</v>
      </c>
      <c r="C403" s="26">
        <v>-0.14240000000012287</v>
      </c>
      <c r="D403" s="2">
        <f t="shared" si="20"/>
        <v>-0.14240000000012287</v>
      </c>
      <c r="E403" s="10" t="s">
        <v>543</v>
      </c>
    </row>
    <row r="404" spans="1:5" ht="26.25">
      <c r="A404" s="69" t="s">
        <v>544</v>
      </c>
      <c r="B404" s="26">
        <v>0</v>
      </c>
      <c r="C404" s="26">
        <v>0.007100000000036744</v>
      </c>
      <c r="D404" s="2">
        <f t="shared" si="20"/>
        <v>0.007100000000036744</v>
      </c>
      <c r="E404" s="10">
        <v>623</v>
      </c>
    </row>
    <row r="405" spans="1:5" ht="47.25">
      <c r="A405" s="88" t="s">
        <v>545</v>
      </c>
      <c r="B405" s="26">
        <v>3.09982620842743</v>
      </c>
      <c r="C405" s="26">
        <v>-1.0660595447120045</v>
      </c>
      <c r="D405" s="2">
        <f>C405+'741'!F6+'747'!E9+'773'!E6+'804'!E5</f>
        <v>-0.26485954471166906</v>
      </c>
      <c r="E405" s="10" t="s">
        <v>1060</v>
      </c>
    </row>
    <row r="406" spans="1:5" ht="26.25">
      <c r="A406" s="69" t="s">
        <v>546</v>
      </c>
      <c r="B406" s="26">
        <v>0</v>
      </c>
      <c r="C406" s="26">
        <v>0.21720000000004802</v>
      </c>
      <c r="D406" s="2">
        <f>C406</f>
        <v>0.21720000000004802</v>
      </c>
      <c r="E406" s="9">
        <v>664</v>
      </c>
    </row>
    <row r="407" spans="1:5" ht="26.25">
      <c r="A407" s="69" t="s">
        <v>547</v>
      </c>
      <c r="B407" s="26">
        <v>0</v>
      </c>
      <c r="C407" s="26">
        <v>0.10860000000019454</v>
      </c>
      <c r="D407" s="2">
        <f>C407</f>
        <v>0.10860000000019454</v>
      </c>
      <c r="E407" s="10">
        <v>446</v>
      </c>
    </row>
    <row r="408" spans="1:5" ht="32.25">
      <c r="A408" s="86" t="s">
        <v>548</v>
      </c>
      <c r="B408" s="26">
        <v>0</v>
      </c>
      <c r="C408" s="26">
        <v>26.40289999999959</v>
      </c>
      <c r="D408" s="2">
        <f>C408+'799'!E7+'808'!E7</f>
        <v>-414.86470000000025</v>
      </c>
      <c r="E408" s="10" t="s">
        <v>1093</v>
      </c>
    </row>
    <row r="409" spans="1:5" ht="26.25">
      <c r="A409" s="69" t="s">
        <v>549</v>
      </c>
      <c r="B409" s="26">
        <v>6.8688965212755875</v>
      </c>
      <c r="C409" s="26">
        <v>6.8688965212755875</v>
      </c>
      <c r="D409" s="2">
        <f>C409</f>
        <v>6.8688965212755875</v>
      </c>
      <c r="E409" s="10" t="s">
        <v>550</v>
      </c>
    </row>
    <row r="410" spans="1:5" ht="32.25">
      <c r="A410" s="69" t="s">
        <v>551</v>
      </c>
      <c r="B410" s="26">
        <v>0</v>
      </c>
      <c r="C410" s="26">
        <v>-0.18883612903277935</v>
      </c>
      <c r="D410" s="2">
        <f>C410+'754'!E5+'757'!E8+'762'!E6</f>
        <v>8.906763870967097</v>
      </c>
      <c r="E410" s="10" t="s">
        <v>982</v>
      </c>
    </row>
    <row r="411" spans="1:5" ht="26.25">
      <c r="A411" s="88" t="s">
        <v>892</v>
      </c>
      <c r="B411" s="26">
        <v>0</v>
      </c>
      <c r="C411" s="26">
        <v>-0.18883612903277935</v>
      </c>
      <c r="D411" s="2">
        <f>'745'!F6+'803'!E7</f>
        <v>0.25184999999999036</v>
      </c>
      <c r="E411" s="9" t="s">
        <v>1059</v>
      </c>
    </row>
    <row r="412" spans="1:5" ht="47.25">
      <c r="A412" s="69" t="s">
        <v>552</v>
      </c>
      <c r="B412" s="26">
        <v>6.585061122225625</v>
      </c>
      <c r="C412" s="26">
        <v>-0.16307726914817522</v>
      </c>
      <c r="D412" s="2">
        <f>C412</f>
        <v>-0.16307726914817522</v>
      </c>
      <c r="E412" s="10" t="s">
        <v>553</v>
      </c>
    </row>
    <row r="413" spans="1:5" ht="26.25">
      <c r="A413" s="80" t="s">
        <v>1034</v>
      </c>
      <c r="B413" s="26">
        <v>0</v>
      </c>
      <c r="C413" s="26">
        <v>0</v>
      </c>
      <c r="D413" s="2">
        <f>'788'!E4+'791'!E7+'796'!E9+'797'!E6+'798'!E5+'800'!E6+'805'!E5</f>
        <v>7.378600000000006</v>
      </c>
      <c r="E413" s="10" t="s">
        <v>1084</v>
      </c>
    </row>
    <row r="414" spans="1:5" ht="26.25">
      <c r="A414" s="69" t="s">
        <v>554</v>
      </c>
      <c r="B414" s="26">
        <v>-0.38766391911256903</v>
      </c>
      <c r="C414" s="26">
        <v>17.67043608088717</v>
      </c>
      <c r="D414" s="2">
        <f aca="true" t="shared" si="21" ref="D414:D419">C414</f>
        <v>17.67043608088717</v>
      </c>
      <c r="E414" s="10" t="s">
        <v>555</v>
      </c>
    </row>
    <row r="415" spans="1:5" ht="26.25">
      <c r="A415" s="69" t="s">
        <v>556</v>
      </c>
      <c r="B415" s="26">
        <v>0.7507510204081314</v>
      </c>
      <c r="C415" s="26">
        <v>-0.9760735469451731</v>
      </c>
      <c r="D415" s="2">
        <f t="shared" si="21"/>
        <v>-0.9760735469451731</v>
      </c>
      <c r="E415" s="10" t="s">
        <v>557</v>
      </c>
    </row>
    <row r="416" spans="1:5" ht="26.25">
      <c r="A416" s="69" t="s">
        <v>558</v>
      </c>
      <c r="B416" s="26">
        <v>-6.313964477611904</v>
      </c>
      <c r="C416" s="26">
        <v>-6.313964477611904</v>
      </c>
      <c r="D416" s="2">
        <f t="shared" si="21"/>
        <v>-6.313964477611904</v>
      </c>
      <c r="E416" s="10" t="s">
        <v>559</v>
      </c>
    </row>
    <row r="417" spans="1:5" ht="26.25">
      <c r="A417" s="69" t="s">
        <v>560</v>
      </c>
      <c r="B417" s="26">
        <v>0</v>
      </c>
      <c r="C417" s="26">
        <v>0.02720000000010714</v>
      </c>
      <c r="D417" s="2">
        <f t="shared" si="21"/>
        <v>0.02720000000010714</v>
      </c>
      <c r="E417" s="10" t="s">
        <v>561</v>
      </c>
    </row>
    <row r="418" spans="1:5" ht="26.25">
      <c r="A418" s="69" t="s">
        <v>562</v>
      </c>
      <c r="B418" s="26">
        <v>0</v>
      </c>
      <c r="C418" s="26">
        <v>0.27299999999991087</v>
      </c>
      <c r="D418" s="2">
        <f t="shared" si="21"/>
        <v>0.27299999999991087</v>
      </c>
      <c r="E418" s="10">
        <v>414</v>
      </c>
    </row>
    <row r="419" spans="1:5" ht="26.25">
      <c r="A419" s="69" t="s">
        <v>563</v>
      </c>
      <c r="B419" s="26">
        <v>0</v>
      </c>
      <c r="C419" s="26">
        <v>0.37800000000004275</v>
      </c>
      <c r="D419" s="2">
        <f t="shared" si="21"/>
        <v>0.37800000000004275</v>
      </c>
      <c r="E419" s="10">
        <v>443</v>
      </c>
    </row>
    <row r="420" spans="1:5" ht="32.25">
      <c r="A420" s="69" t="s">
        <v>564</v>
      </c>
      <c r="B420" s="26">
        <v>19.751527991240096</v>
      </c>
      <c r="C420" s="26">
        <v>-1.8130608564960085</v>
      </c>
      <c r="D420" s="2">
        <f>C420+'745'!F5+'752'!E4</f>
        <v>-66.3063008564958</v>
      </c>
      <c r="E420" s="10" t="s">
        <v>936</v>
      </c>
    </row>
    <row r="421" spans="1:5" ht="26.25">
      <c r="A421" s="69" t="s">
        <v>565</v>
      </c>
      <c r="B421" s="26">
        <v>42.77319291282765</v>
      </c>
      <c r="C421" s="26">
        <v>0.196350807564329</v>
      </c>
      <c r="D421" s="2">
        <f>C421</f>
        <v>0.196350807564329</v>
      </c>
      <c r="E421" s="10" t="s">
        <v>566</v>
      </c>
    </row>
    <row r="422" spans="1:5" ht="26.25">
      <c r="A422" s="69" t="s">
        <v>567</v>
      </c>
      <c r="B422" s="26">
        <v>0</v>
      </c>
      <c r="C422" s="26">
        <v>-0.38557500000024447</v>
      </c>
      <c r="D422" s="2">
        <f>C422</f>
        <v>-0.38557500000024447</v>
      </c>
      <c r="E422" s="9">
        <v>723</v>
      </c>
    </row>
    <row r="423" spans="1:5" ht="26.25">
      <c r="A423" s="69" t="s">
        <v>568</v>
      </c>
      <c r="B423" s="26">
        <v>0</v>
      </c>
      <c r="C423" s="26">
        <v>0.08390000000002829</v>
      </c>
      <c r="D423" s="2">
        <f>C423</f>
        <v>0.08390000000002829</v>
      </c>
      <c r="E423" s="10" t="s">
        <v>569</v>
      </c>
    </row>
    <row r="424" spans="1:5" ht="36" customHeight="1">
      <c r="A424" s="69" t="s">
        <v>889</v>
      </c>
      <c r="B424" s="26"/>
      <c r="C424" s="26"/>
      <c r="D424" s="2">
        <f>'747'!E8</f>
        <v>-0.46079999999994925</v>
      </c>
      <c r="E424" s="9">
        <v>747</v>
      </c>
    </row>
    <row r="425" spans="1:5" ht="26.25">
      <c r="A425" s="69" t="s">
        <v>570</v>
      </c>
      <c r="B425" s="26">
        <v>0</v>
      </c>
      <c r="C425" s="26">
        <v>-0.08040000000050895</v>
      </c>
      <c r="D425" s="2">
        <f>C425</f>
        <v>-0.08040000000050895</v>
      </c>
      <c r="E425" s="10" t="s">
        <v>571</v>
      </c>
    </row>
    <row r="426" spans="1:5" ht="26.25">
      <c r="A426" s="69" t="s">
        <v>572</v>
      </c>
      <c r="B426" s="26">
        <v>1.4049868694856968</v>
      </c>
      <c r="C426" s="26">
        <v>-0.43429313051422014</v>
      </c>
      <c r="D426" s="2">
        <f>C426+'756'!E7+'778'!E4</f>
        <v>0.287206869485658</v>
      </c>
      <c r="E426" s="10" t="s">
        <v>1019</v>
      </c>
    </row>
    <row r="427" spans="1:5" ht="26.25">
      <c r="A427" s="69" t="s">
        <v>573</v>
      </c>
      <c r="B427" s="26"/>
      <c r="C427" s="26">
        <v>13.437830000000076</v>
      </c>
      <c r="D427" s="2">
        <f>C427+'751'!E6</f>
        <v>13.116230000000087</v>
      </c>
      <c r="E427" s="9" t="s">
        <v>937</v>
      </c>
    </row>
    <row r="428" spans="1:5" ht="26.25">
      <c r="A428" s="69" t="s">
        <v>574</v>
      </c>
      <c r="B428" s="26">
        <v>0</v>
      </c>
      <c r="C428" s="26">
        <v>0.2698753564152412</v>
      </c>
      <c r="D428" s="2">
        <f>C428</f>
        <v>0.2698753564152412</v>
      </c>
      <c r="E428" s="10" t="s">
        <v>575</v>
      </c>
    </row>
    <row r="429" spans="1:5" ht="26.25">
      <c r="A429" s="69" t="s">
        <v>1038</v>
      </c>
      <c r="B429" s="26">
        <v>0</v>
      </c>
      <c r="C429" s="26">
        <v>0</v>
      </c>
      <c r="D429" s="2">
        <f>'789'!E9</f>
        <v>0.11040000000002692</v>
      </c>
      <c r="E429" s="9">
        <v>789</v>
      </c>
    </row>
    <row r="430" spans="1:5" ht="26.25">
      <c r="A430" s="69" t="s">
        <v>576</v>
      </c>
      <c r="B430" s="26"/>
      <c r="C430" s="26">
        <v>-3.693454999999858</v>
      </c>
      <c r="D430" s="2">
        <f>C430</f>
        <v>-3.693454999999858</v>
      </c>
      <c r="E430" s="9" t="s">
        <v>577</v>
      </c>
    </row>
    <row r="431" spans="1:5" ht="26.25">
      <c r="A431" s="59" t="s">
        <v>578</v>
      </c>
      <c r="B431" s="26">
        <v>0</v>
      </c>
      <c r="C431" s="26">
        <v>-0.0925999999996634</v>
      </c>
      <c r="D431" s="2">
        <f>C431+'790'!E8+'806'!E7+'807'!E9</f>
        <v>-0.13199999999932288</v>
      </c>
      <c r="E431" s="10" t="s">
        <v>1097</v>
      </c>
    </row>
    <row r="432" spans="1:5" ht="26.25">
      <c r="A432" s="75" t="s">
        <v>579</v>
      </c>
      <c r="B432" s="26"/>
      <c r="C432" s="26">
        <v>0.3375000000005457</v>
      </c>
      <c r="D432" s="2">
        <f>C432+'741'!F7</f>
        <v>0.162810000000718</v>
      </c>
      <c r="E432" s="10" t="s">
        <v>938</v>
      </c>
    </row>
    <row r="433" spans="1:5" ht="26.25">
      <c r="A433" s="69" t="s">
        <v>580</v>
      </c>
      <c r="B433" s="26">
        <v>1.9091505617977305</v>
      </c>
      <c r="C433" s="26">
        <v>1.9091505617977305</v>
      </c>
      <c r="D433" s="2">
        <f>C433</f>
        <v>1.9091505617977305</v>
      </c>
      <c r="E433" s="10">
        <v>60</v>
      </c>
    </row>
    <row r="434" spans="1:5" ht="26.25">
      <c r="A434" s="69" t="s">
        <v>581</v>
      </c>
      <c r="B434" s="26">
        <v>0</v>
      </c>
      <c r="C434" s="26">
        <v>67.42345000000012</v>
      </c>
      <c r="D434" s="2">
        <f>C434+'748'!E6</f>
        <v>67.3202500000001</v>
      </c>
      <c r="E434" s="10" t="s">
        <v>939</v>
      </c>
    </row>
    <row r="435" spans="1:5" ht="26.25">
      <c r="A435" s="69" t="s">
        <v>582</v>
      </c>
      <c r="B435" s="26">
        <v>0</v>
      </c>
      <c r="C435" s="26">
        <v>-0.0420000000000158</v>
      </c>
      <c r="D435" s="2">
        <f>C435</f>
        <v>-0.0420000000000158</v>
      </c>
      <c r="E435" s="9">
        <v>688</v>
      </c>
    </row>
    <row r="436" spans="1:5" ht="26.25">
      <c r="A436" s="69" t="s">
        <v>967</v>
      </c>
      <c r="B436" s="26">
        <v>0</v>
      </c>
      <c r="C436" s="26">
        <v>0</v>
      </c>
      <c r="D436" s="2">
        <f>'765'!E7+'769'!E7</f>
        <v>-0.6920000000000641</v>
      </c>
      <c r="E436" s="9" t="s">
        <v>983</v>
      </c>
    </row>
    <row r="437" spans="1:5" ht="26.25">
      <c r="A437" s="69" t="s">
        <v>583</v>
      </c>
      <c r="B437" s="26">
        <v>0.018533333333266455</v>
      </c>
      <c r="C437" s="26">
        <v>0.018533333333266455</v>
      </c>
      <c r="D437" s="2">
        <f aca="true" t="shared" si="22" ref="D437:D442">C437</f>
        <v>0.018533333333266455</v>
      </c>
      <c r="E437" s="10">
        <v>128</v>
      </c>
    </row>
    <row r="438" spans="1:5" ht="26.25">
      <c r="A438" s="69" t="s">
        <v>584</v>
      </c>
      <c r="B438" s="26">
        <v>20.188039907978293</v>
      </c>
      <c r="C438" s="26">
        <v>20.188039907978293</v>
      </c>
      <c r="D438" s="2">
        <f t="shared" si="22"/>
        <v>20.188039907978293</v>
      </c>
      <c r="E438" s="10" t="s">
        <v>585</v>
      </c>
    </row>
    <row r="439" spans="1:5" ht="26.25">
      <c r="A439" s="69" t="s">
        <v>586</v>
      </c>
      <c r="B439" s="26">
        <v>0.06890895522383289</v>
      </c>
      <c r="C439" s="26">
        <v>0.06890895522383289</v>
      </c>
      <c r="D439" s="2">
        <f t="shared" si="22"/>
        <v>0.06890895522383289</v>
      </c>
      <c r="E439" s="10">
        <v>282</v>
      </c>
    </row>
    <row r="440" spans="1:5" ht="26.25">
      <c r="A440" s="69" t="s">
        <v>587</v>
      </c>
      <c r="B440" s="26">
        <v>0.3344244551705202</v>
      </c>
      <c r="C440" s="26">
        <v>-1.6595755448294511</v>
      </c>
      <c r="D440" s="2">
        <f t="shared" si="22"/>
        <v>-1.6595755448294511</v>
      </c>
      <c r="E440" s="10" t="s">
        <v>588</v>
      </c>
    </row>
    <row r="441" spans="1:5" ht="26.25">
      <c r="A441" s="69" t="s">
        <v>589</v>
      </c>
      <c r="B441" s="26">
        <v>0</v>
      </c>
      <c r="C441" s="26">
        <v>-0.26089999999970814</v>
      </c>
      <c r="D441" s="2">
        <f t="shared" si="22"/>
        <v>-0.26089999999970814</v>
      </c>
      <c r="E441" s="10" t="s">
        <v>590</v>
      </c>
    </row>
    <row r="442" spans="1:5" ht="26.25">
      <c r="A442" s="69" t="s">
        <v>591</v>
      </c>
      <c r="B442" s="26">
        <v>0.051307254353105236</v>
      </c>
      <c r="C442" s="26">
        <v>0.051307254353105236</v>
      </c>
      <c r="D442" s="2">
        <f t="shared" si="22"/>
        <v>0.051307254353105236</v>
      </c>
      <c r="E442" s="10" t="s">
        <v>592</v>
      </c>
    </row>
    <row r="443" spans="1:5" ht="26.25">
      <c r="A443" s="69" t="s">
        <v>1041</v>
      </c>
      <c r="B443" s="26">
        <v>0</v>
      </c>
      <c r="C443" s="26">
        <v>0</v>
      </c>
      <c r="D443" s="2">
        <f>'792'!E4</f>
        <v>43.090799999999035</v>
      </c>
      <c r="E443" s="9">
        <v>792</v>
      </c>
    </row>
    <row r="444" spans="1:5" ht="26.25">
      <c r="A444" s="69" t="s">
        <v>886</v>
      </c>
      <c r="B444" s="26">
        <v>0.051307254353105236</v>
      </c>
      <c r="C444" s="26">
        <v>0.051307254353105236</v>
      </c>
      <c r="D444" s="2">
        <f>'748'!E7+'753'!E6+'761'!E5</f>
        <v>0.16230000000007294</v>
      </c>
      <c r="E444" s="9" t="s">
        <v>940</v>
      </c>
    </row>
    <row r="445" spans="1:5" ht="26.25">
      <c r="A445" s="69" t="s">
        <v>593</v>
      </c>
      <c r="B445" s="26">
        <v>0</v>
      </c>
      <c r="C445" s="26">
        <v>-0.007099999999923057</v>
      </c>
      <c r="D445" s="2">
        <f aca="true" t="shared" si="23" ref="D445:D451">C445</f>
        <v>-0.007099999999923057</v>
      </c>
      <c r="E445" s="9">
        <v>722</v>
      </c>
    </row>
    <row r="446" spans="1:5" ht="26.25">
      <c r="A446" s="69" t="s">
        <v>594</v>
      </c>
      <c r="B446" s="26">
        <v>0</v>
      </c>
      <c r="C446" s="26">
        <v>-0.4735000000000582</v>
      </c>
      <c r="D446" s="2">
        <f t="shared" si="23"/>
        <v>-0.4735000000000582</v>
      </c>
      <c r="E446" s="10" t="s">
        <v>595</v>
      </c>
    </row>
    <row r="447" spans="1:5" ht="26.25">
      <c r="A447" s="69" t="s">
        <v>596</v>
      </c>
      <c r="B447" s="26"/>
      <c r="C447" s="26">
        <v>0.3124000000000251</v>
      </c>
      <c r="D447" s="2">
        <f t="shared" si="23"/>
        <v>0.3124000000000251</v>
      </c>
      <c r="E447" s="10" t="s">
        <v>597</v>
      </c>
    </row>
    <row r="448" spans="1:5" ht="26.25">
      <c r="A448" s="69" t="s">
        <v>598</v>
      </c>
      <c r="B448" s="26">
        <v>0</v>
      </c>
      <c r="C448" s="26">
        <v>-0.3626000000001568</v>
      </c>
      <c r="D448" s="2">
        <f t="shared" si="23"/>
        <v>-0.3626000000001568</v>
      </c>
      <c r="E448" s="10" t="s">
        <v>599</v>
      </c>
    </row>
    <row r="449" spans="1:5" ht="26.25">
      <c r="A449" s="69" t="s">
        <v>600</v>
      </c>
      <c r="B449" s="26">
        <v>0</v>
      </c>
      <c r="C449" s="26">
        <v>0.004823232323246884</v>
      </c>
      <c r="D449" s="2">
        <f t="shared" si="23"/>
        <v>0.004823232323246884</v>
      </c>
      <c r="E449" s="10">
        <v>321</v>
      </c>
    </row>
    <row r="450" spans="1:5" ht="26.25">
      <c r="A450" s="75" t="s">
        <v>601</v>
      </c>
      <c r="B450" s="26">
        <v>0</v>
      </c>
      <c r="C450" s="26">
        <v>-0.7447157992914981</v>
      </c>
      <c r="D450" s="2">
        <f t="shared" si="23"/>
        <v>-0.7447157992914981</v>
      </c>
      <c r="E450" s="10" t="s">
        <v>602</v>
      </c>
    </row>
    <row r="451" spans="1:5" ht="26.25">
      <c r="A451" s="69" t="s">
        <v>603</v>
      </c>
      <c r="B451" s="26">
        <v>0</v>
      </c>
      <c r="C451" s="26">
        <v>-0.1652000000000271</v>
      </c>
      <c r="D451" s="2">
        <f t="shared" si="23"/>
        <v>-0.1652000000000271</v>
      </c>
      <c r="E451" s="9">
        <v>704</v>
      </c>
    </row>
    <row r="452" spans="1:5" ht="32.25">
      <c r="A452" s="69" t="s">
        <v>604</v>
      </c>
      <c r="B452" s="26">
        <v>0.2963173666980765</v>
      </c>
      <c r="C452" s="26">
        <v>0.03528456491451948</v>
      </c>
      <c r="D452" s="2">
        <f>C452+'756'!E5+'774'!E7</f>
        <v>0.1848845649145403</v>
      </c>
      <c r="E452" s="10" t="s">
        <v>1000</v>
      </c>
    </row>
    <row r="453" spans="1:5" ht="26.25">
      <c r="A453" s="76" t="s">
        <v>605</v>
      </c>
      <c r="B453" s="26">
        <v>0</v>
      </c>
      <c r="C453" s="26">
        <v>-0.10980000000017753</v>
      </c>
      <c r="D453" s="2">
        <f>C453+'744'!F5</f>
        <v>-0.25743500000021413</v>
      </c>
      <c r="E453" s="10" t="s">
        <v>984</v>
      </c>
    </row>
    <row r="454" spans="1:5" ht="26.25">
      <c r="A454" s="69" t="s">
        <v>606</v>
      </c>
      <c r="B454" s="26">
        <v>0</v>
      </c>
      <c r="C454" s="26">
        <v>0.5592700000003106</v>
      </c>
      <c r="D454" s="2">
        <f>C454+'745'!F11</f>
        <v>0.6077200000003131</v>
      </c>
      <c r="E454" s="10" t="s">
        <v>985</v>
      </c>
    </row>
    <row r="455" spans="1:5" ht="26.25">
      <c r="A455" s="69" t="s">
        <v>607</v>
      </c>
      <c r="B455" s="26">
        <v>-2.9425373134328083</v>
      </c>
      <c r="C455" s="26">
        <v>-2.9425373134328083</v>
      </c>
      <c r="D455" s="2">
        <f>C455</f>
        <v>-2.9425373134328083</v>
      </c>
      <c r="E455" s="10">
        <v>241</v>
      </c>
    </row>
    <row r="456" spans="1:5" ht="26.25">
      <c r="A456" s="69" t="s">
        <v>608</v>
      </c>
      <c r="B456" s="26">
        <v>0</v>
      </c>
      <c r="C456" s="26">
        <v>0.17950499999915337</v>
      </c>
      <c r="D456" s="2">
        <f>C456</f>
        <v>0.17950499999915337</v>
      </c>
      <c r="E456" s="10" t="s">
        <v>609</v>
      </c>
    </row>
    <row r="457" spans="1:5" ht="26.25">
      <c r="A457" s="69" t="s">
        <v>610</v>
      </c>
      <c r="B457" s="26">
        <v>1.0937563218390096</v>
      </c>
      <c r="C457" s="26">
        <v>1.0937563218390096</v>
      </c>
      <c r="D457" s="2">
        <f>C457</f>
        <v>1.0937563218390096</v>
      </c>
      <c r="E457" s="10">
        <v>150</v>
      </c>
    </row>
    <row r="458" spans="1:5" ht="26.25">
      <c r="A458" s="69" t="s">
        <v>903</v>
      </c>
      <c r="B458" s="26"/>
      <c r="C458" s="26"/>
      <c r="D458" s="2">
        <f>'752'!E9</f>
        <v>-0.41649999999981446</v>
      </c>
      <c r="E458" s="9">
        <v>752</v>
      </c>
    </row>
    <row r="459" spans="1:5" ht="26.25">
      <c r="A459" s="69" t="s">
        <v>611</v>
      </c>
      <c r="B459" s="26">
        <v>0.17467951318462838</v>
      </c>
      <c r="C459" s="26">
        <v>-0.27392750084356976</v>
      </c>
      <c r="D459" s="2">
        <f>C459</f>
        <v>-0.27392750084356976</v>
      </c>
      <c r="E459" s="10" t="s">
        <v>612</v>
      </c>
    </row>
    <row r="460" spans="1:5" ht="26.25">
      <c r="A460" s="69" t="s">
        <v>611</v>
      </c>
      <c r="B460" s="26">
        <v>0</v>
      </c>
      <c r="C460" s="26">
        <v>-0.09200000000009823</v>
      </c>
      <c r="D460" s="2">
        <f>C460</f>
        <v>-0.09200000000009823</v>
      </c>
      <c r="E460" s="9">
        <v>637</v>
      </c>
    </row>
    <row r="461" spans="1:5" ht="32.25">
      <c r="A461" s="69" t="s">
        <v>613</v>
      </c>
      <c r="B461" s="26">
        <v>0</v>
      </c>
      <c r="C461" s="26">
        <v>-0.2028999999991754</v>
      </c>
      <c r="D461" s="2">
        <f>C461+'754'!E6+'769'!E6</f>
        <v>-1.0594999999992467</v>
      </c>
      <c r="E461" s="10" t="s">
        <v>986</v>
      </c>
    </row>
    <row r="462" spans="1:5" ht="26.25">
      <c r="A462" s="69" t="s">
        <v>614</v>
      </c>
      <c r="B462" s="26">
        <v>0</v>
      </c>
      <c r="C462" s="26">
        <v>0.05041000000005624</v>
      </c>
      <c r="D462" s="2">
        <f aca="true" t="shared" si="24" ref="D462:D467">C462</f>
        <v>0.05041000000005624</v>
      </c>
      <c r="E462" s="9">
        <v>712</v>
      </c>
    </row>
    <row r="463" spans="1:5" ht="26.25">
      <c r="A463" s="69" t="s">
        <v>615</v>
      </c>
      <c r="B463" s="26">
        <v>0</v>
      </c>
      <c r="C463" s="26">
        <v>-0.9511899999990874</v>
      </c>
      <c r="D463" s="2">
        <f t="shared" si="24"/>
        <v>-0.9511899999990874</v>
      </c>
      <c r="E463" s="10" t="s">
        <v>616</v>
      </c>
    </row>
    <row r="464" spans="1:5" ht="26.25">
      <c r="A464" s="69" t="s">
        <v>617</v>
      </c>
      <c r="B464" s="26">
        <v>6.030189069854316</v>
      </c>
      <c r="C464" s="26">
        <v>-2.06791593014583</v>
      </c>
      <c r="D464" s="2">
        <f t="shared" si="24"/>
        <v>-2.06791593014583</v>
      </c>
      <c r="E464" s="9" t="s">
        <v>618</v>
      </c>
    </row>
    <row r="465" spans="1:5" ht="26.25">
      <c r="A465" s="69" t="s">
        <v>619</v>
      </c>
      <c r="B465" s="26">
        <v>-3.07000000000005</v>
      </c>
      <c r="C465" s="26">
        <v>-3.07000000000005</v>
      </c>
      <c r="D465" s="2">
        <f t="shared" si="24"/>
        <v>-3.07000000000005</v>
      </c>
      <c r="E465" s="9">
        <v>224</v>
      </c>
    </row>
    <row r="466" spans="1:5" ht="26.25">
      <c r="A466" s="69" t="s">
        <v>620</v>
      </c>
      <c r="B466" s="26">
        <v>0</v>
      </c>
      <c r="C466" s="26">
        <v>0.008599999999205465</v>
      </c>
      <c r="D466" s="2">
        <f t="shared" si="24"/>
        <v>0.008599999999205465</v>
      </c>
      <c r="E466" s="9">
        <v>585</v>
      </c>
    </row>
    <row r="467" spans="1:5" ht="26.25">
      <c r="A467" s="69" t="s">
        <v>621</v>
      </c>
      <c r="B467" s="26">
        <v>35.121483693857414</v>
      </c>
      <c r="C467" s="26">
        <v>35.121483693857414</v>
      </c>
      <c r="D467" s="2">
        <f t="shared" si="24"/>
        <v>35.121483693857414</v>
      </c>
      <c r="E467" s="9" t="s">
        <v>622</v>
      </c>
    </row>
    <row r="468" spans="1:5" ht="26.25">
      <c r="A468" s="69" t="s">
        <v>965</v>
      </c>
      <c r="B468" s="26">
        <v>0</v>
      </c>
      <c r="C468" s="26">
        <v>0.2680000000000291</v>
      </c>
      <c r="D468" s="2">
        <f>'767'!E12+'788'!E7</f>
        <v>0.49302000000011503</v>
      </c>
      <c r="E468" s="9" t="s">
        <v>1035</v>
      </c>
    </row>
    <row r="469" spans="1:5" ht="52.5" customHeight="1">
      <c r="A469" s="69" t="s">
        <v>623</v>
      </c>
      <c r="B469" s="26">
        <v>0</v>
      </c>
      <c r="C469" s="26">
        <v>4.026220373778187</v>
      </c>
      <c r="D469" s="2">
        <f>C469+'746'!F4+'786'!E4</f>
        <v>4.816620373778164</v>
      </c>
      <c r="E469" s="9" t="s">
        <v>1029</v>
      </c>
    </row>
    <row r="470" spans="1:5" ht="26.25">
      <c r="A470" s="69" t="s">
        <v>624</v>
      </c>
      <c r="B470" s="26">
        <v>0</v>
      </c>
      <c r="C470" s="26">
        <v>-0.20337927565391567</v>
      </c>
      <c r="D470" s="2">
        <f>C470</f>
        <v>-0.20337927565391567</v>
      </c>
      <c r="E470" s="9">
        <v>300</v>
      </c>
    </row>
    <row r="471" spans="1:5" ht="26.25">
      <c r="A471" s="69" t="s">
        <v>625</v>
      </c>
      <c r="B471" s="26">
        <v>0</v>
      </c>
      <c r="C471" s="26">
        <v>0.39527999999990016</v>
      </c>
      <c r="D471" s="2">
        <f>C471+'747'!E14+'767'!E11</f>
        <v>0.18627999999995382</v>
      </c>
      <c r="E471" s="9" t="s">
        <v>987</v>
      </c>
    </row>
    <row r="472" spans="1:5" ht="32.25">
      <c r="A472" s="69" t="s">
        <v>626</v>
      </c>
      <c r="B472" s="26">
        <v>6.7210111524161675</v>
      </c>
      <c r="C472" s="26">
        <v>4.975913136008359</v>
      </c>
      <c r="D472" s="2">
        <f>C472+'747'!E14</f>
        <v>4.717513136008421</v>
      </c>
      <c r="E472" s="10" t="s">
        <v>988</v>
      </c>
    </row>
    <row r="473" spans="1:5" ht="26.25">
      <c r="A473" s="69" t="s">
        <v>1001</v>
      </c>
      <c r="B473" s="26">
        <v>-0.3889668693219619</v>
      </c>
      <c r="C473" s="26">
        <v>0.2508112853200828</v>
      </c>
      <c r="D473" s="2">
        <f>'776'!E4</f>
        <v>0.32900000000017826</v>
      </c>
      <c r="E473" s="9">
        <v>776</v>
      </c>
    </row>
    <row r="474" spans="1:5" ht="32.25">
      <c r="A474" s="69" t="s">
        <v>627</v>
      </c>
      <c r="B474" s="26">
        <v>18.961397682707343</v>
      </c>
      <c r="C474" s="26">
        <v>0.8343375246619757</v>
      </c>
      <c r="D474" s="2">
        <f aca="true" t="shared" si="25" ref="D474:D481">C474</f>
        <v>0.8343375246619757</v>
      </c>
      <c r="E474" s="10" t="s">
        <v>628</v>
      </c>
    </row>
    <row r="475" spans="1:5" ht="26.25">
      <c r="A475" s="69" t="s">
        <v>629</v>
      </c>
      <c r="B475" s="26">
        <v>0</v>
      </c>
      <c r="C475" s="26">
        <v>0.10049999999989723</v>
      </c>
      <c r="D475" s="2">
        <f t="shared" si="25"/>
        <v>0.10049999999989723</v>
      </c>
      <c r="E475" s="10">
        <v>604</v>
      </c>
    </row>
    <row r="476" spans="1:5" ht="26.25">
      <c r="A476" s="69" t="s">
        <v>630</v>
      </c>
      <c r="B476" s="26">
        <v>2.9230177121770566</v>
      </c>
      <c r="C476" s="26">
        <v>2.9230177121770566</v>
      </c>
      <c r="D476" s="2">
        <f t="shared" si="25"/>
        <v>2.9230177121770566</v>
      </c>
      <c r="E476" s="9">
        <v>194</v>
      </c>
    </row>
    <row r="477" spans="1:5" ht="26.25">
      <c r="A477" s="69" t="s">
        <v>631</v>
      </c>
      <c r="B477" s="26">
        <v>0</v>
      </c>
      <c r="C477" s="26">
        <v>0.11195999999983997</v>
      </c>
      <c r="D477" s="2">
        <f t="shared" si="25"/>
        <v>0.11195999999983997</v>
      </c>
      <c r="E477" s="9" t="s">
        <v>632</v>
      </c>
    </row>
    <row r="478" spans="1:5" ht="26.25">
      <c r="A478" s="69" t="s">
        <v>633</v>
      </c>
      <c r="B478" s="26">
        <v>2.701133157960683</v>
      </c>
      <c r="C478" s="26">
        <v>0.32893315796066247</v>
      </c>
      <c r="D478" s="2">
        <f t="shared" si="25"/>
        <v>0.32893315796066247</v>
      </c>
      <c r="E478" s="9" t="s">
        <v>634</v>
      </c>
    </row>
    <row r="479" spans="1:5" ht="26.25">
      <c r="A479" s="69" t="s">
        <v>635</v>
      </c>
      <c r="B479" s="26">
        <v>0</v>
      </c>
      <c r="C479" s="26">
        <v>0.10169999999874335</v>
      </c>
      <c r="D479" s="2">
        <f t="shared" si="25"/>
        <v>0.10169999999874335</v>
      </c>
      <c r="E479" s="9" t="s">
        <v>636</v>
      </c>
    </row>
    <row r="480" spans="1:5" ht="26.25">
      <c r="A480" s="69" t="s">
        <v>637</v>
      </c>
      <c r="B480" s="26">
        <v>0</v>
      </c>
      <c r="C480" s="26">
        <v>18.67429999999922</v>
      </c>
      <c r="D480" s="2">
        <f t="shared" si="25"/>
        <v>18.67429999999922</v>
      </c>
      <c r="E480" s="9" t="s">
        <v>638</v>
      </c>
    </row>
    <row r="481" spans="1:5" ht="26.25">
      <c r="A481" s="69" t="s">
        <v>639</v>
      </c>
      <c r="B481" s="26">
        <v>0</v>
      </c>
      <c r="C481" s="26">
        <v>-0.18170000000009168</v>
      </c>
      <c r="D481" s="2">
        <f t="shared" si="25"/>
        <v>-0.18170000000009168</v>
      </c>
      <c r="E481" s="9">
        <v>525</v>
      </c>
    </row>
    <row r="482" spans="1:5" ht="32.25">
      <c r="A482" s="59" t="s">
        <v>640</v>
      </c>
      <c r="B482" s="26">
        <v>0</v>
      </c>
      <c r="C482" s="26">
        <v>-0.4650500000007014</v>
      </c>
      <c r="D482" s="2">
        <f>C482+'763'!E10+'781'!E8+'788'!E5+'803'!E6</f>
        <v>0.45944999999926495</v>
      </c>
      <c r="E482" s="9" t="s">
        <v>1058</v>
      </c>
    </row>
    <row r="483" spans="1:5" ht="26.25">
      <c r="A483" s="69" t="s">
        <v>641</v>
      </c>
      <c r="B483" s="26">
        <v>0</v>
      </c>
      <c r="C483" s="26">
        <v>0.43012999999700696</v>
      </c>
      <c r="D483" s="2">
        <f aca="true" t="shared" si="26" ref="D483:D488">C483</f>
        <v>0.43012999999700696</v>
      </c>
      <c r="E483" s="10" t="s">
        <v>642</v>
      </c>
    </row>
    <row r="484" spans="1:5" ht="26.25">
      <c r="A484" s="69" t="s">
        <v>643</v>
      </c>
      <c r="B484" s="26">
        <v>0</v>
      </c>
      <c r="C484" s="26">
        <v>-0.8145000000005211</v>
      </c>
      <c r="D484" s="2">
        <f t="shared" si="26"/>
        <v>-0.8145000000005211</v>
      </c>
      <c r="E484" s="10" t="s">
        <v>644</v>
      </c>
    </row>
    <row r="485" spans="1:5" ht="26.25">
      <c r="A485" s="69" t="s">
        <v>645</v>
      </c>
      <c r="B485" s="26">
        <v>0</v>
      </c>
      <c r="C485" s="26">
        <v>-0.26519999999982247</v>
      </c>
      <c r="D485" s="2">
        <f t="shared" si="26"/>
        <v>-0.26519999999982247</v>
      </c>
      <c r="E485" s="10" t="s">
        <v>646</v>
      </c>
    </row>
    <row r="486" spans="1:5" ht="26.25">
      <c r="A486" s="69" t="s">
        <v>647</v>
      </c>
      <c r="B486" s="26">
        <v>0</v>
      </c>
      <c r="C486" s="26">
        <v>0.2808999999997468</v>
      </c>
      <c r="D486" s="2">
        <f t="shared" si="26"/>
        <v>0.2808999999997468</v>
      </c>
      <c r="E486" s="9" t="s">
        <v>648</v>
      </c>
    </row>
    <row r="487" spans="1:5" ht="26.25">
      <c r="A487" s="69" t="s">
        <v>649</v>
      </c>
      <c r="B487" s="26">
        <v>0</v>
      </c>
      <c r="C487" s="26">
        <v>35.92743999999925</v>
      </c>
      <c r="D487" s="2">
        <f t="shared" si="26"/>
        <v>35.92743999999925</v>
      </c>
      <c r="E487" s="10" t="s">
        <v>650</v>
      </c>
    </row>
    <row r="488" spans="1:5" ht="26.25">
      <c r="A488" s="69" t="s">
        <v>651</v>
      </c>
      <c r="B488" s="26"/>
      <c r="C488" s="26">
        <v>0.23959999999999582</v>
      </c>
      <c r="D488" s="2">
        <f t="shared" si="26"/>
        <v>0.23959999999999582</v>
      </c>
      <c r="E488" s="10">
        <v>657</v>
      </c>
    </row>
    <row r="489" spans="1:5" ht="32.25">
      <c r="A489" s="69" t="s">
        <v>652</v>
      </c>
      <c r="B489" s="26">
        <v>-0.3702024190243378</v>
      </c>
      <c r="C489" s="26">
        <v>0.04446415412115812</v>
      </c>
      <c r="D489" s="2">
        <f>C489+'766'!E6+'780'!E5+'785'!E4</f>
        <v>-0.14277584587892989</v>
      </c>
      <c r="E489" s="10" t="s">
        <v>1028</v>
      </c>
    </row>
    <row r="490" spans="1:5" ht="26.25">
      <c r="A490" s="69" t="s">
        <v>653</v>
      </c>
      <c r="B490" s="26">
        <v>0</v>
      </c>
      <c r="C490" s="26">
        <v>5.50649999999996</v>
      </c>
      <c r="D490" s="2">
        <f aca="true" t="shared" si="27" ref="D490:D497">C490</f>
        <v>5.50649999999996</v>
      </c>
      <c r="E490" s="10">
        <v>431</v>
      </c>
    </row>
    <row r="491" spans="1:5" ht="26.25">
      <c r="A491" s="69" t="s">
        <v>654</v>
      </c>
      <c r="B491" s="26">
        <v>0</v>
      </c>
      <c r="C491" s="26">
        <v>12.801242000000002</v>
      </c>
      <c r="D491" s="2">
        <f t="shared" si="27"/>
        <v>12.801242000000002</v>
      </c>
      <c r="E491" s="10" t="s">
        <v>655</v>
      </c>
    </row>
    <row r="492" spans="1:5" ht="26.25">
      <c r="A492" s="69" t="s">
        <v>656</v>
      </c>
      <c r="B492" s="26">
        <v>0</v>
      </c>
      <c r="C492" s="26">
        <v>0.41849999999999454</v>
      </c>
      <c r="D492" s="2">
        <f t="shared" si="27"/>
        <v>0.41849999999999454</v>
      </c>
      <c r="E492" s="10">
        <v>644</v>
      </c>
    </row>
    <row r="493" spans="1:5" ht="26.25">
      <c r="A493" s="69" t="s">
        <v>657</v>
      </c>
      <c r="B493" s="26">
        <v>36.861355375757796</v>
      </c>
      <c r="C493" s="26">
        <v>-5.510241398435653</v>
      </c>
      <c r="D493" s="2">
        <f t="shared" si="27"/>
        <v>-5.510241398435653</v>
      </c>
      <c r="E493" s="10" t="s">
        <v>658</v>
      </c>
    </row>
    <row r="494" spans="1:5" ht="26.25">
      <c r="A494" s="69" t="s">
        <v>659</v>
      </c>
      <c r="B494" s="26">
        <v>7.176805092936775</v>
      </c>
      <c r="C494" s="26">
        <v>7.176805092936775</v>
      </c>
      <c r="D494" s="2">
        <f t="shared" si="27"/>
        <v>7.176805092936775</v>
      </c>
      <c r="E494" s="10">
        <v>47</v>
      </c>
    </row>
    <row r="495" spans="1:5" ht="26.25">
      <c r="A495" s="69" t="s">
        <v>660</v>
      </c>
      <c r="B495" s="26">
        <v>1.1924749487498048</v>
      </c>
      <c r="C495" s="26">
        <v>1.1924749487498048</v>
      </c>
      <c r="D495" s="2">
        <f t="shared" si="27"/>
        <v>1.1924749487498048</v>
      </c>
      <c r="E495" s="10" t="s">
        <v>661</v>
      </c>
    </row>
    <row r="496" spans="1:5" ht="26.25">
      <c r="A496" s="69" t="s">
        <v>662</v>
      </c>
      <c r="B496" s="26">
        <v>0</v>
      </c>
      <c r="C496" s="26">
        <v>4.804733842235976</v>
      </c>
      <c r="D496" s="2">
        <f t="shared" si="27"/>
        <v>4.804733842235976</v>
      </c>
      <c r="E496" s="10" t="s">
        <v>663</v>
      </c>
    </row>
    <row r="497" spans="1:5" ht="26.25">
      <c r="A497" s="69" t="s">
        <v>664</v>
      </c>
      <c r="B497" s="26">
        <v>0</v>
      </c>
      <c r="C497" s="26">
        <v>-0.37609999999955335</v>
      </c>
      <c r="D497" s="2">
        <f t="shared" si="27"/>
        <v>-0.37609999999955335</v>
      </c>
      <c r="E497" s="10" t="s">
        <v>665</v>
      </c>
    </row>
    <row r="498" spans="1:5" ht="47.25">
      <c r="A498" s="59" t="s">
        <v>666</v>
      </c>
      <c r="B498" s="26">
        <v>0</v>
      </c>
      <c r="C498" s="26">
        <v>0.23562999999995782</v>
      </c>
      <c r="D498" s="2">
        <f>C498+'740'!F11+'746'!F5+'749'!E4+'747'!E12+'753'!E13+'756'!E11+'761'!E4+'762'!E4+'765'!E6+'769'!E11+'770'!E4+'773'!E7+'777'!E4+'781'!E7+'782'!E8+'784'!E8+'786'!E6+'787'!E7+'789'!E5+'790'!E7+'793'!E4+'795'!E6+'799'!E10+'807'!E5</f>
        <v>-938.1056100000003</v>
      </c>
      <c r="E498" s="10" t="s">
        <v>1095</v>
      </c>
    </row>
    <row r="499" spans="1:5" ht="26.25">
      <c r="A499" s="59" t="s">
        <v>667</v>
      </c>
      <c r="B499" s="26">
        <v>2.442424242424238</v>
      </c>
      <c r="C499" s="26">
        <v>-0.7045357575756839</v>
      </c>
      <c r="D499" s="2">
        <f>C499+'784'!E4+'789'!E6+'807'!E11</f>
        <v>-873.2125357575756</v>
      </c>
      <c r="E499" s="10" t="s">
        <v>1096</v>
      </c>
    </row>
    <row r="500" spans="1:5" ht="26.25">
      <c r="A500" s="69" t="s">
        <v>668</v>
      </c>
      <c r="B500" s="26">
        <v>0</v>
      </c>
      <c r="C500" s="26">
        <v>0.6947999999999865</v>
      </c>
      <c r="D500" s="2">
        <f>C500</f>
        <v>0.6947999999999865</v>
      </c>
      <c r="E500" s="9">
        <v>663</v>
      </c>
    </row>
    <row r="501" spans="1:5" ht="26.25">
      <c r="A501" s="69" t="s">
        <v>669</v>
      </c>
      <c r="B501" s="26">
        <v>0</v>
      </c>
      <c r="C501" s="26">
        <v>0.24734000000012202</v>
      </c>
      <c r="D501" s="2">
        <f>C501+'766'!E4</f>
        <v>0.643340000000137</v>
      </c>
      <c r="E501" s="9" t="s">
        <v>989</v>
      </c>
    </row>
    <row r="502" spans="1:5" ht="26.25">
      <c r="A502" s="69" t="s">
        <v>1042</v>
      </c>
      <c r="B502" s="26">
        <v>0</v>
      </c>
      <c r="C502" s="26">
        <v>0</v>
      </c>
      <c r="D502" s="2">
        <f>'793'!E6</f>
        <v>0.390999999999849</v>
      </c>
      <c r="E502" s="9">
        <v>793</v>
      </c>
    </row>
    <row r="503" spans="1:5" ht="26.25">
      <c r="A503" s="69" t="s">
        <v>670</v>
      </c>
      <c r="B503" s="26">
        <v>0</v>
      </c>
      <c r="C503" s="26">
        <v>0.011999999999943611</v>
      </c>
      <c r="D503" s="2">
        <f>C503+'785'!E8</f>
        <v>0.11799999999993815</v>
      </c>
      <c r="E503" s="9" t="s">
        <v>1027</v>
      </c>
    </row>
    <row r="504" spans="1:5" ht="26.25">
      <c r="A504" s="69" t="s">
        <v>671</v>
      </c>
      <c r="B504" s="26">
        <v>0</v>
      </c>
      <c r="C504" s="26">
        <v>-0.7811899999999241</v>
      </c>
      <c r="D504" s="2">
        <f>C504+'740'!F9+'757'!E10</f>
        <v>-0.48329999999987194</v>
      </c>
      <c r="E504" s="10" t="s">
        <v>953</v>
      </c>
    </row>
    <row r="505" spans="1:5" ht="26.25">
      <c r="A505" s="69" t="s">
        <v>672</v>
      </c>
      <c r="B505" s="26">
        <v>0</v>
      </c>
      <c r="C505" s="26">
        <v>0.25322000000005573</v>
      </c>
      <c r="D505" s="2">
        <f>C505</f>
        <v>0.25322000000005573</v>
      </c>
      <c r="E505" s="9">
        <v>692</v>
      </c>
    </row>
    <row r="506" spans="1:5" ht="26.25">
      <c r="A506" s="69" t="s">
        <v>673</v>
      </c>
      <c r="B506" s="26">
        <v>0</v>
      </c>
      <c r="C506" s="26">
        <v>-0.48285800000002155</v>
      </c>
      <c r="D506" s="2">
        <f>C506</f>
        <v>-0.48285800000002155</v>
      </c>
      <c r="E506" s="10">
        <v>350</v>
      </c>
    </row>
    <row r="507" spans="1:5" ht="26.25">
      <c r="A507" s="69" t="s">
        <v>674</v>
      </c>
      <c r="B507" s="26">
        <v>0</v>
      </c>
      <c r="C507" s="26">
        <v>0.620200000000068</v>
      </c>
      <c r="D507" s="2">
        <f>C507</f>
        <v>0.620200000000068</v>
      </c>
      <c r="E507" s="9">
        <v>580</v>
      </c>
    </row>
    <row r="508" spans="1:5" ht="26.25">
      <c r="A508" s="69" t="s">
        <v>675</v>
      </c>
      <c r="B508" s="26"/>
      <c r="C508" s="26">
        <v>-0.327900000000227</v>
      </c>
      <c r="D508" s="2">
        <f>C508+'751'!E4+'800'!E7</f>
        <v>-0.7105000000000246</v>
      </c>
      <c r="E508" s="9" t="s">
        <v>1057</v>
      </c>
    </row>
    <row r="509" spans="1:5" ht="26.25">
      <c r="A509" s="69" t="s">
        <v>676</v>
      </c>
      <c r="B509" s="26">
        <v>1.1351302597282427</v>
      </c>
      <c r="C509" s="26">
        <v>1.1351302597282427</v>
      </c>
      <c r="D509" s="2">
        <f>C509</f>
        <v>1.1351302597282427</v>
      </c>
      <c r="E509" s="9" t="s">
        <v>677</v>
      </c>
    </row>
    <row r="510" spans="1:5" ht="26.25">
      <c r="A510" s="69" t="s">
        <v>678</v>
      </c>
      <c r="B510" s="26">
        <v>6.017449376720265</v>
      </c>
      <c r="C510" s="26">
        <v>6.017449376720265</v>
      </c>
      <c r="D510" s="2">
        <f>C510</f>
        <v>6.017449376720265</v>
      </c>
      <c r="E510" s="10" t="s">
        <v>679</v>
      </c>
    </row>
    <row r="511" spans="1:5" ht="26.25">
      <c r="A511" s="69" t="s">
        <v>680</v>
      </c>
      <c r="B511" s="26">
        <v>0</v>
      </c>
      <c r="C511" s="26">
        <v>2.285950000000014</v>
      </c>
      <c r="D511" s="2">
        <f>C511+'753'!E12+'758'!E5+'760'!E4+'779'!E6+'780'!E6+'787'!E6+'796'!E8+'800'!E11</f>
        <v>-2.057249999999783</v>
      </c>
      <c r="E511" s="9" t="s">
        <v>1056</v>
      </c>
    </row>
    <row r="512" spans="1:5" ht="26.25">
      <c r="A512" s="69" t="s">
        <v>681</v>
      </c>
      <c r="B512" s="26">
        <v>-14.301456186530174</v>
      </c>
      <c r="C512" s="26">
        <v>-14.301456186530174</v>
      </c>
      <c r="D512" s="2">
        <f>C512</f>
        <v>-14.301456186530174</v>
      </c>
      <c r="E512" s="9" t="s">
        <v>682</v>
      </c>
    </row>
    <row r="513" spans="1:5" ht="26.25">
      <c r="A513" s="69" t="s">
        <v>683</v>
      </c>
      <c r="B513" s="26">
        <v>-88.34230000000025</v>
      </c>
      <c r="C513" s="26">
        <v>-88.34230000000025</v>
      </c>
      <c r="D513" s="2">
        <f>C513</f>
        <v>-88.34230000000025</v>
      </c>
      <c r="E513" s="9">
        <v>179</v>
      </c>
    </row>
    <row r="514" spans="1:5" ht="26.25">
      <c r="A514" s="69" t="s">
        <v>684</v>
      </c>
      <c r="B514" s="26">
        <v>-0.37727988284905223</v>
      </c>
      <c r="C514" s="26">
        <v>-0.37727988284905223</v>
      </c>
      <c r="D514" s="2">
        <f>C514</f>
        <v>-0.37727988284905223</v>
      </c>
      <c r="E514" s="9" t="s">
        <v>685</v>
      </c>
    </row>
    <row r="515" spans="1:5" ht="26.25">
      <c r="A515" s="69" t="s">
        <v>686</v>
      </c>
      <c r="B515" s="26">
        <v>0</v>
      </c>
      <c r="C515" s="26">
        <v>-0.11290000000008149</v>
      </c>
      <c r="D515" s="2">
        <f>C515</f>
        <v>-0.11290000000008149</v>
      </c>
      <c r="E515" s="9">
        <v>692</v>
      </c>
    </row>
    <row r="516" spans="1:5" ht="26.25">
      <c r="A516" s="69" t="s">
        <v>916</v>
      </c>
      <c r="B516" s="26">
        <v>0</v>
      </c>
      <c r="C516" s="26">
        <v>0</v>
      </c>
      <c r="D516" s="2">
        <f>'757'!E7</f>
        <v>-0.28140000000007603</v>
      </c>
      <c r="E516" s="9">
        <v>757</v>
      </c>
    </row>
    <row r="517" spans="1:5" ht="26.25">
      <c r="A517" s="69" t="s">
        <v>1024</v>
      </c>
      <c r="B517" s="26">
        <v>0</v>
      </c>
      <c r="C517" s="26">
        <v>0</v>
      </c>
      <c r="D517" s="2">
        <f>'784'!E6+'799'!E5</f>
        <v>-0.1764999999999759</v>
      </c>
      <c r="E517" s="9" t="s">
        <v>1055</v>
      </c>
    </row>
    <row r="518" spans="1:5" ht="26.25">
      <c r="A518" s="69" t="s">
        <v>687</v>
      </c>
      <c r="B518" s="26">
        <v>0</v>
      </c>
      <c r="C518" s="26">
        <v>1.8954000000001088</v>
      </c>
      <c r="D518" s="2">
        <f>C518</f>
        <v>1.8954000000001088</v>
      </c>
      <c r="E518" s="9" t="s">
        <v>688</v>
      </c>
    </row>
    <row r="519" spans="1:5" ht="26.25">
      <c r="A519" s="69" t="s">
        <v>689</v>
      </c>
      <c r="B519" s="26">
        <v>0</v>
      </c>
      <c r="C519" s="26">
        <v>-0.4239999999997508</v>
      </c>
      <c r="D519" s="2">
        <f>C519</f>
        <v>-0.4239999999997508</v>
      </c>
      <c r="E519" s="9">
        <v>544</v>
      </c>
    </row>
    <row r="520" spans="1:5" ht="26.25">
      <c r="A520" s="69" t="s">
        <v>690</v>
      </c>
      <c r="B520" s="26">
        <v>-1.2860804541588777</v>
      </c>
      <c r="C520" s="26">
        <v>-1.2860804541588777</v>
      </c>
      <c r="D520" s="2">
        <f>C520</f>
        <v>-1.2860804541588777</v>
      </c>
      <c r="E520" s="9" t="s">
        <v>691</v>
      </c>
    </row>
    <row r="521" spans="1:5" ht="26.25">
      <c r="A521" s="69" t="s">
        <v>692</v>
      </c>
      <c r="B521" s="26">
        <v>0</v>
      </c>
      <c r="C521" s="26">
        <v>1.7317999999999074</v>
      </c>
      <c r="D521" s="2">
        <f>C521</f>
        <v>1.7317999999999074</v>
      </c>
      <c r="E521" s="9" t="s">
        <v>693</v>
      </c>
    </row>
    <row r="522" spans="1:5" ht="32.25">
      <c r="A522" s="69" t="s">
        <v>694</v>
      </c>
      <c r="B522" s="26">
        <v>0</v>
      </c>
      <c r="C522" s="26">
        <v>0.04559400000005098</v>
      </c>
      <c r="D522" s="2">
        <f>C522+'765'!E5+'772'!E6</f>
        <v>-0.023206000000129734</v>
      </c>
      <c r="E522" s="9" t="s">
        <v>996</v>
      </c>
    </row>
    <row r="523" spans="1:5" ht="26.25">
      <c r="A523" s="69" t="s">
        <v>695</v>
      </c>
      <c r="B523" s="26">
        <v>0</v>
      </c>
      <c r="C523" s="26">
        <v>-0.23919999999998254</v>
      </c>
      <c r="D523" s="2">
        <f>C523</f>
        <v>-0.23919999999998254</v>
      </c>
      <c r="E523" s="9">
        <v>722</v>
      </c>
    </row>
    <row r="524" spans="1:5" ht="26.25">
      <c r="A524" s="69" t="s">
        <v>696</v>
      </c>
      <c r="B524" s="26">
        <v>0</v>
      </c>
      <c r="C524" s="26">
        <v>0.017600000000015825</v>
      </c>
      <c r="D524" s="2">
        <f>C524</f>
        <v>0.017600000000015825</v>
      </c>
      <c r="E524" s="9">
        <v>601</v>
      </c>
    </row>
    <row r="525" spans="1:5" ht="77.25">
      <c r="A525" s="75" t="s">
        <v>697</v>
      </c>
      <c r="B525" s="26">
        <v>0</v>
      </c>
      <c r="C525" s="26">
        <v>-0.8851550000003385</v>
      </c>
      <c r="D525" s="2">
        <f>C525+'744'!F6+'764'!E6+'765'!E4+'808'!E5</f>
        <v>-4036.9314150000005</v>
      </c>
      <c r="E525" s="9" t="s">
        <v>1092</v>
      </c>
    </row>
    <row r="526" spans="1:5" ht="26.25">
      <c r="A526" s="69" t="s">
        <v>1026</v>
      </c>
      <c r="B526" s="26">
        <v>0</v>
      </c>
      <c r="C526" s="26">
        <v>0.2680000000000291</v>
      </c>
      <c r="D526" s="2">
        <f>'785'!E7+'795'!E10</f>
        <v>-0.39000000000010004</v>
      </c>
      <c r="E526" s="9" t="s">
        <v>1044</v>
      </c>
    </row>
    <row r="527" spans="1:5" ht="26.25">
      <c r="A527" s="69" t="s">
        <v>698</v>
      </c>
      <c r="B527" s="26">
        <v>8.620830279867448</v>
      </c>
      <c r="C527" s="26">
        <v>8.620830279867448</v>
      </c>
      <c r="D527" s="2">
        <f>C527</f>
        <v>8.620830279867448</v>
      </c>
      <c r="E527" s="9" t="s">
        <v>699</v>
      </c>
    </row>
    <row r="528" spans="1:5" ht="26.25">
      <c r="A528" s="69" t="s">
        <v>1090</v>
      </c>
      <c r="B528" s="26">
        <v>0</v>
      </c>
      <c r="C528" s="26">
        <v>0</v>
      </c>
      <c r="D528" s="2">
        <f>'808'!E4</f>
        <v>-1.1415999999999258</v>
      </c>
      <c r="E528" s="9">
        <v>808</v>
      </c>
    </row>
    <row r="529" spans="1:5" ht="26.25">
      <c r="A529" s="69" t="s">
        <v>700</v>
      </c>
      <c r="B529" s="26">
        <v>6.633252505582078</v>
      </c>
      <c r="C529" s="26">
        <v>6.633252505582078</v>
      </c>
      <c r="D529" s="2">
        <f>C529</f>
        <v>6.633252505582078</v>
      </c>
      <c r="E529" s="9" t="s">
        <v>701</v>
      </c>
    </row>
    <row r="530" spans="1:5" ht="26.25">
      <c r="A530" s="69" t="s">
        <v>702</v>
      </c>
      <c r="B530" s="26">
        <v>0</v>
      </c>
      <c r="C530" s="26">
        <v>-0.46415000000069995</v>
      </c>
      <c r="D530" s="2">
        <f>C530</f>
        <v>-0.46415000000069995</v>
      </c>
      <c r="E530" s="9" t="s">
        <v>703</v>
      </c>
    </row>
    <row r="531" spans="1:5" ht="32.25">
      <c r="A531" s="59" t="s">
        <v>704</v>
      </c>
      <c r="B531" s="26">
        <v>0</v>
      </c>
      <c r="C531" s="26">
        <v>-0.9920950000005888</v>
      </c>
      <c r="D531" s="2">
        <f>C531+'743'!F7+'743'!F7+'784'!E5+'785'!E6+'792'!E5+'806'!E5</f>
        <v>-0.7200550000005848</v>
      </c>
      <c r="E531" s="9" t="s">
        <v>1089</v>
      </c>
    </row>
    <row r="532" spans="1:5" ht="26.25">
      <c r="A532" s="69" t="s">
        <v>705</v>
      </c>
      <c r="B532" s="26">
        <v>0</v>
      </c>
      <c r="C532" s="26">
        <v>0.8650250000005144</v>
      </c>
      <c r="D532" s="2">
        <f>C532</f>
        <v>0.8650250000005144</v>
      </c>
      <c r="E532" s="9" t="s">
        <v>706</v>
      </c>
    </row>
    <row r="533" spans="1:5" ht="26.25">
      <c r="A533" s="69" t="s">
        <v>707</v>
      </c>
      <c r="B533" s="26">
        <v>0</v>
      </c>
      <c r="C533" s="26">
        <v>-0.1962749999999005</v>
      </c>
      <c r="D533" s="2">
        <f>C533+'761'!E6</f>
        <v>-0.5814749999998412</v>
      </c>
      <c r="E533" s="9" t="s">
        <v>950</v>
      </c>
    </row>
    <row r="534" spans="1:5" ht="26.25">
      <c r="A534" s="69" t="s">
        <v>708</v>
      </c>
      <c r="B534" s="26">
        <v>0</v>
      </c>
      <c r="C534" s="26">
        <v>-1.0138349999999718</v>
      </c>
      <c r="D534" s="2">
        <f>C534+'740'!F4</f>
        <v>-1.1388449999999466</v>
      </c>
      <c r="E534" s="9" t="s">
        <v>949</v>
      </c>
    </row>
    <row r="535" spans="1:5" ht="26.25">
      <c r="A535" s="69" t="s">
        <v>709</v>
      </c>
      <c r="B535" s="26">
        <v>0.1448835820901877</v>
      </c>
      <c r="C535" s="26">
        <v>0.4615835820893608</v>
      </c>
      <c r="D535" s="2">
        <f>C535</f>
        <v>0.4615835820893608</v>
      </c>
      <c r="E535" s="9" t="s">
        <v>710</v>
      </c>
    </row>
    <row r="536" spans="1:5" ht="26.25">
      <c r="A536" s="69" t="s">
        <v>711</v>
      </c>
      <c r="B536" s="26">
        <v>-0.2964344827586558</v>
      </c>
      <c r="C536" s="26">
        <v>-0.2964344827586558</v>
      </c>
      <c r="D536" s="2">
        <f>C536</f>
        <v>-0.2964344827586558</v>
      </c>
      <c r="E536" s="9">
        <v>176</v>
      </c>
    </row>
    <row r="537" spans="1:5" ht="26.25">
      <c r="A537" s="69" t="s">
        <v>712</v>
      </c>
      <c r="B537" s="26">
        <v>0</v>
      </c>
      <c r="C537" s="26">
        <v>0.4699999999997999</v>
      </c>
      <c r="D537" s="2">
        <f>C537+'745'!F8+'747'!E4</f>
        <v>-0.23253000000016755</v>
      </c>
      <c r="E537" s="9" t="s">
        <v>954</v>
      </c>
    </row>
    <row r="538" spans="1:5" ht="26.25">
      <c r="A538" s="69" t="s">
        <v>713</v>
      </c>
      <c r="B538" s="26">
        <v>0</v>
      </c>
      <c r="C538" s="26">
        <v>0.952344999999923</v>
      </c>
      <c r="D538" s="2">
        <f>C538+'758'!E4+'765'!E8</f>
        <v>0.5354449999997541</v>
      </c>
      <c r="E538" s="9" t="s">
        <v>960</v>
      </c>
    </row>
    <row r="539" spans="1:5" ht="26.25">
      <c r="A539" s="69" t="s">
        <v>714</v>
      </c>
      <c r="B539" s="26">
        <v>0</v>
      </c>
      <c r="C539" s="26">
        <v>-2.054399999999987</v>
      </c>
      <c r="D539" s="2">
        <f>C539</f>
        <v>-2.054399999999987</v>
      </c>
      <c r="E539" s="9">
        <v>488</v>
      </c>
    </row>
    <row r="540" spans="1:5" ht="26.25">
      <c r="A540" s="69" t="s">
        <v>715</v>
      </c>
      <c r="B540" s="26">
        <v>-1.9700000000000273</v>
      </c>
      <c r="C540" s="26">
        <v>-1.9700000000000273</v>
      </c>
      <c r="D540" s="2">
        <f>C540</f>
        <v>-1.9700000000000273</v>
      </c>
      <c r="E540" s="9">
        <v>224</v>
      </c>
    </row>
    <row r="541" spans="1:5" ht="26.25">
      <c r="A541" s="69" t="s">
        <v>716</v>
      </c>
      <c r="B541" s="26">
        <v>0</v>
      </c>
      <c r="C541" s="26">
        <v>0.23240000000009786</v>
      </c>
      <c r="D541" s="2">
        <f>C541</f>
        <v>0.23240000000009786</v>
      </c>
      <c r="E541" s="9" t="s">
        <v>717</v>
      </c>
    </row>
    <row r="542" spans="1:5" ht="26.25">
      <c r="A542" s="69" t="s">
        <v>718</v>
      </c>
      <c r="B542" s="26">
        <v>0</v>
      </c>
      <c r="C542" s="26">
        <v>-0.17629000000005135</v>
      </c>
      <c r="D542" s="2">
        <f>C542</f>
        <v>-0.17629000000005135</v>
      </c>
      <c r="E542" s="9" t="s">
        <v>719</v>
      </c>
    </row>
    <row r="543" spans="1:5" ht="26.25">
      <c r="A543" s="88" t="s">
        <v>720</v>
      </c>
      <c r="B543" s="26">
        <v>0</v>
      </c>
      <c r="C543" s="26">
        <v>0.12073902439010453</v>
      </c>
      <c r="D543" s="2">
        <f>C543+'800'!E9</f>
        <v>0.2827390243901391</v>
      </c>
      <c r="E543" s="9" t="s">
        <v>1054</v>
      </c>
    </row>
    <row r="544" spans="1:5" ht="32.25">
      <c r="A544" s="69" t="s">
        <v>721</v>
      </c>
      <c r="B544" s="26">
        <v>-0.1150172419457931</v>
      </c>
      <c r="C544" s="26">
        <v>0.3773988691651766</v>
      </c>
      <c r="D544" s="2">
        <f>C544+'780'!E8</f>
        <v>0.4221988691651859</v>
      </c>
      <c r="E544" s="10" t="s">
        <v>1020</v>
      </c>
    </row>
    <row r="545" spans="1:5" ht="26.25">
      <c r="A545" s="69" t="s">
        <v>722</v>
      </c>
      <c r="B545" s="26">
        <v>0</v>
      </c>
      <c r="C545" s="26">
        <v>0.4459999999999127</v>
      </c>
      <c r="D545" s="2">
        <f aca="true" t="shared" si="28" ref="D545:D554">C545</f>
        <v>0.4459999999999127</v>
      </c>
      <c r="E545" s="10">
        <v>609</v>
      </c>
    </row>
    <row r="546" spans="1:5" ht="32.25">
      <c r="A546" s="69" t="s">
        <v>723</v>
      </c>
      <c r="B546" s="26">
        <v>0</v>
      </c>
      <c r="C546" s="26">
        <v>-0.20000000000004547</v>
      </c>
      <c r="D546" s="2">
        <f t="shared" si="28"/>
        <v>-0.20000000000004547</v>
      </c>
      <c r="E546" s="10">
        <v>482</v>
      </c>
    </row>
    <row r="547" spans="1:5" ht="26.25">
      <c r="A547" s="76" t="s">
        <v>724</v>
      </c>
      <c r="B547" s="26">
        <v>0</v>
      </c>
      <c r="C547" s="26">
        <v>-0.2991999999998143</v>
      </c>
      <c r="D547" s="2">
        <f t="shared" si="28"/>
        <v>-0.2991999999998143</v>
      </c>
      <c r="E547" s="10" t="s">
        <v>725</v>
      </c>
    </row>
    <row r="548" spans="1:5" ht="26.25">
      <c r="A548" s="69" t="s">
        <v>726</v>
      </c>
      <c r="B548" s="26">
        <v>1.9459866171004023</v>
      </c>
      <c r="C548" s="26">
        <v>0.45126657702022044</v>
      </c>
      <c r="D548" s="2">
        <f t="shared" si="28"/>
        <v>0.45126657702022044</v>
      </c>
      <c r="E548" s="10" t="s">
        <v>727</v>
      </c>
    </row>
    <row r="549" spans="1:5" ht="26.25">
      <c r="A549" s="69" t="s">
        <v>728</v>
      </c>
      <c r="B549" s="26">
        <v>0</v>
      </c>
      <c r="C549" s="26">
        <v>0.42429999999990287</v>
      </c>
      <c r="D549" s="2">
        <f t="shared" si="28"/>
        <v>0.42429999999990287</v>
      </c>
      <c r="E549" s="10" t="s">
        <v>729</v>
      </c>
    </row>
    <row r="550" spans="1:5" ht="26.25">
      <c r="A550" s="69" t="s">
        <v>730</v>
      </c>
      <c r="B550" s="26">
        <v>0</v>
      </c>
      <c r="C550" s="26">
        <v>-0.1465400000001864</v>
      </c>
      <c r="D550" s="2">
        <f t="shared" si="28"/>
        <v>-0.1465400000001864</v>
      </c>
      <c r="E550" s="9">
        <v>699</v>
      </c>
    </row>
    <row r="551" spans="1:5" ht="26.25">
      <c r="A551" s="69" t="s">
        <v>731</v>
      </c>
      <c r="B551" s="26">
        <v>0</v>
      </c>
      <c r="C551" s="26">
        <v>-17.24165000000039</v>
      </c>
      <c r="D551" s="2">
        <f t="shared" si="28"/>
        <v>-17.24165000000039</v>
      </c>
      <c r="E551" s="10">
        <v>362</v>
      </c>
    </row>
    <row r="552" spans="1:5" ht="26.25">
      <c r="A552" s="69" t="s">
        <v>732</v>
      </c>
      <c r="B552" s="26">
        <v>0</v>
      </c>
      <c r="C552" s="26">
        <v>0.1470000000000482</v>
      </c>
      <c r="D552" s="2">
        <f t="shared" si="28"/>
        <v>0.1470000000000482</v>
      </c>
      <c r="E552" s="10" t="s">
        <v>733</v>
      </c>
    </row>
    <row r="553" spans="1:5" ht="26.25">
      <c r="A553" s="69" t="s">
        <v>734</v>
      </c>
      <c r="B553" s="26">
        <v>0</v>
      </c>
      <c r="C553" s="26">
        <v>0.2127800000002935</v>
      </c>
      <c r="D553" s="2">
        <f t="shared" si="28"/>
        <v>0.2127800000002935</v>
      </c>
      <c r="E553" s="10" t="s">
        <v>735</v>
      </c>
    </row>
    <row r="554" spans="1:5" ht="26.25">
      <c r="A554" s="69" t="s">
        <v>736</v>
      </c>
      <c r="B554" s="26">
        <v>0</v>
      </c>
      <c r="C554" s="26">
        <v>-0.34669999999999845</v>
      </c>
      <c r="D554" s="2">
        <f t="shared" si="28"/>
        <v>-0.34669999999999845</v>
      </c>
      <c r="E554" s="10">
        <v>448</v>
      </c>
    </row>
    <row r="555" spans="1:5" ht="26.25">
      <c r="A555" s="69" t="s">
        <v>737</v>
      </c>
      <c r="B555" s="26">
        <v>0</v>
      </c>
      <c r="C555" s="26">
        <v>-0.3227999999995177</v>
      </c>
      <c r="D555" s="2">
        <f>C555+'796'!E7</f>
        <v>-0.3520999999996661</v>
      </c>
      <c r="E555" s="10" t="s">
        <v>1053</v>
      </c>
    </row>
    <row r="556" spans="1:5" ht="26.25">
      <c r="A556" s="69" t="s">
        <v>738</v>
      </c>
      <c r="B556" s="29">
        <v>-1.948836693129607</v>
      </c>
      <c r="C556" s="29">
        <v>-1.948836693129607</v>
      </c>
      <c r="D556" s="2">
        <f>C556</f>
        <v>-1.948836693129607</v>
      </c>
      <c r="E556" s="10" t="s">
        <v>739</v>
      </c>
    </row>
    <row r="557" spans="1:5" ht="26.25">
      <c r="A557" s="69" t="s">
        <v>1007</v>
      </c>
      <c r="B557" s="26">
        <v>0</v>
      </c>
      <c r="C557" s="26">
        <v>0</v>
      </c>
      <c r="D557" s="2">
        <f>'778'!E9</f>
        <v>-0.2699999999999818</v>
      </c>
      <c r="E557" s="9">
        <v>778</v>
      </c>
    </row>
    <row r="558" spans="1:5" ht="26.25">
      <c r="A558" s="69" t="s">
        <v>740</v>
      </c>
      <c r="B558" s="26">
        <v>0</v>
      </c>
      <c r="C558" s="26">
        <v>0.43270000000006803</v>
      </c>
      <c r="D558" s="2">
        <f aca="true" t="shared" si="29" ref="D558:D566">C558</f>
        <v>0.43270000000006803</v>
      </c>
      <c r="E558" s="10">
        <v>586</v>
      </c>
    </row>
    <row r="559" spans="1:5" ht="26.25">
      <c r="A559" s="69" t="s">
        <v>741</v>
      </c>
      <c r="B559" s="26"/>
      <c r="C559" s="26">
        <v>0.31693999999998823</v>
      </c>
      <c r="D559" s="2">
        <f t="shared" si="29"/>
        <v>0.31693999999998823</v>
      </c>
      <c r="E559" s="9">
        <v>687</v>
      </c>
    </row>
    <row r="560" spans="1:5" ht="26.25">
      <c r="A560" s="71" t="s">
        <v>742</v>
      </c>
      <c r="B560" s="26">
        <v>0.7379448639157431</v>
      </c>
      <c r="C560" s="26">
        <v>0.7379448639157431</v>
      </c>
      <c r="D560" s="2">
        <f t="shared" si="29"/>
        <v>0.7379448639157431</v>
      </c>
      <c r="E560" s="10" t="s">
        <v>743</v>
      </c>
    </row>
    <row r="561" spans="1:5" ht="26.25">
      <c r="A561" s="71" t="s">
        <v>744</v>
      </c>
      <c r="B561" s="26">
        <v>0.16304337137825087</v>
      </c>
      <c r="C561" s="26">
        <v>0.16304337137825087</v>
      </c>
      <c r="D561" s="2">
        <f t="shared" si="29"/>
        <v>0.16304337137825087</v>
      </c>
      <c r="E561" s="10" t="s">
        <v>743</v>
      </c>
    </row>
    <row r="562" spans="1:5" ht="26.25">
      <c r="A562" s="69" t="s">
        <v>745</v>
      </c>
      <c r="B562" s="26"/>
      <c r="C562" s="26">
        <v>-0.25959999999986394</v>
      </c>
      <c r="D562" s="2">
        <f t="shared" si="29"/>
        <v>-0.25959999999986394</v>
      </c>
      <c r="E562" s="10">
        <v>653</v>
      </c>
    </row>
    <row r="563" spans="1:5" ht="26.25">
      <c r="A563" s="69" t="s">
        <v>746</v>
      </c>
      <c r="B563" s="26">
        <v>0.2373907806690454</v>
      </c>
      <c r="C563" s="26">
        <v>0.2373907806690454</v>
      </c>
      <c r="D563" s="2">
        <f t="shared" si="29"/>
        <v>0.2373907806690454</v>
      </c>
      <c r="E563" s="10" t="s">
        <v>747</v>
      </c>
    </row>
    <row r="564" spans="1:5" ht="26.25">
      <c r="A564" s="69" t="s">
        <v>748</v>
      </c>
      <c r="B564" s="26">
        <v>0.6719600314401077</v>
      </c>
      <c r="C564" s="26">
        <v>-1.2079886030980447</v>
      </c>
      <c r="D564" s="2">
        <f t="shared" si="29"/>
        <v>-1.2079886030980447</v>
      </c>
      <c r="E564" s="10" t="s">
        <v>749</v>
      </c>
    </row>
    <row r="565" spans="1:5" ht="26.25">
      <c r="A565" s="69" t="s">
        <v>750</v>
      </c>
      <c r="B565" s="26">
        <v>0</v>
      </c>
      <c r="C565" s="26">
        <v>-0.049999999999954525</v>
      </c>
      <c r="D565" s="2">
        <f t="shared" si="29"/>
        <v>-0.049999999999954525</v>
      </c>
      <c r="E565" s="10">
        <v>466</v>
      </c>
    </row>
    <row r="566" spans="1:5" ht="26.25">
      <c r="A566" s="69" t="s">
        <v>751</v>
      </c>
      <c r="B566" s="26">
        <v>-0.7358782287822123</v>
      </c>
      <c r="C566" s="26">
        <v>-0.7358782287822123</v>
      </c>
      <c r="D566" s="2">
        <f t="shared" si="29"/>
        <v>-0.7358782287822123</v>
      </c>
      <c r="E566" s="10">
        <v>97</v>
      </c>
    </row>
    <row r="567" spans="1:5" ht="26.25">
      <c r="A567" s="69" t="s">
        <v>914</v>
      </c>
      <c r="B567" s="26">
        <v>0</v>
      </c>
      <c r="C567" s="26">
        <v>0</v>
      </c>
      <c r="D567" s="2">
        <f>'757'!E4+'759'!E4</f>
        <v>9.095999999999947</v>
      </c>
      <c r="E567" s="9" t="s">
        <v>952</v>
      </c>
    </row>
    <row r="568" spans="1:5" ht="26.25">
      <c r="A568" s="69" t="s">
        <v>752</v>
      </c>
      <c r="B568" s="26">
        <v>0</v>
      </c>
      <c r="C568" s="26">
        <v>0.15529000000003634</v>
      </c>
      <c r="D568" s="2">
        <f>C568</f>
        <v>0.15529000000003634</v>
      </c>
      <c r="E568" s="9" t="s">
        <v>753</v>
      </c>
    </row>
    <row r="569" spans="1:5" ht="36" customHeight="1">
      <c r="A569" s="69" t="s">
        <v>754</v>
      </c>
      <c r="B569" s="26">
        <v>0</v>
      </c>
      <c r="C569" s="26">
        <v>-0.12023233352209672</v>
      </c>
      <c r="D569" s="2">
        <f>C569+'778'!E11+'805'!E6</f>
        <v>-0.0952323335217784</v>
      </c>
      <c r="E569" s="10" t="s">
        <v>1085</v>
      </c>
    </row>
    <row r="570" spans="1:5" ht="26.25">
      <c r="A570" s="69" t="s">
        <v>755</v>
      </c>
      <c r="B570" s="26">
        <v>11.393464426315745</v>
      </c>
      <c r="C570" s="26">
        <v>11.393464426315745</v>
      </c>
      <c r="D570" s="2">
        <f>C570</f>
        <v>11.393464426315745</v>
      </c>
      <c r="E570" s="10">
        <v>18</v>
      </c>
    </row>
    <row r="571" spans="1:5" ht="26.25">
      <c r="A571" s="69" t="s">
        <v>756</v>
      </c>
      <c r="B571" s="26">
        <v>0</v>
      </c>
      <c r="C571" s="26">
        <v>-0.03840000000002419</v>
      </c>
      <c r="D571" s="2">
        <f>C571</f>
        <v>-0.03840000000002419</v>
      </c>
      <c r="E571" s="10" t="s">
        <v>757</v>
      </c>
    </row>
    <row r="572" spans="1:5" ht="26.25">
      <c r="A572" s="69" t="s">
        <v>1008</v>
      </c>
      <c r="B572" s="26">
        <v>0</v>
      </c>
      <c r="C572" s="26">
        <v>0</v>
      </c>
      <c r="D572" s="2">
        <f>'778'!E10</f>
        <v>-0.3343999999999596</v>
      </c>
      <c r="E572" s="9">
        <v>778</v>
      </c>
    </row>
    <row r="573" spans="1:5" ht="26.25">
      <c r="A573" s="69" t="s">
        <v>758</v>
      </c>
      <c r="B573" s="26">
        <v>0</v>
      </c>
      <c r="C573" s="26">
        <v>0.7104000000000497</v>
      </c>
      <c r="D573" s="2">
        <f>C573</f>
        <v>0.7104000000000497</v>
      </c>
      <c r="E573" s="10">
        <v>465</v>
      </c>
    </row>
    <row r="574" spans="1:6" ht="26.25">
      <c r="A574" s="69" t="s">
        <v>759</v>
      </c>
      <c r="B574" s="26">
        <v>0</v>
      </c>
      <c r="C574" s="26">
        <v>23.69360000000006</v>
      </c>
      <c r="D574" s="2">
        <f>C574</f>
        <v>23.69360000000006</v>
      </c>
      <c r="E574" s="10">
        <v>390</v>
      </c>
      <c r="F574" s="11"/>
    </row>
    <row r="575" spans="1:5" ht="26.25">
      <c r="A575" s="69" t="s">
        <v>760</v>
      </c>
      <c r="B575" s="26">
        <v>5.942128301886839</v>
      </c>
      <c r="C575" s="26">
        <v>0.04558817968762696</v>
      </c>
      <c r="D575" s="2">
        <f>C575</f>
        <v>0.04558817968762696</v>
      </c>
      <c r="E575" s="10" t="s">
        <v>761</v>
      </c>
    </row>
    <row r="576" spans="1:5" ht="92.25">
      <c r="A576" s="69" t="s">
        <v>762</v>
      </c>
      <c r="B576" s="26">
        <v>0</v>
      </c>
      <c r="C576" s="26">
        <v>0.7395150000003241</v>
      </c>
      <c r="D576" s="2">
        <f>C576+'777'!E8+'787'!E4</f>
        <v>-0.13258499999960804</v>
      </c>
      <c r="E576" s="10" t="s">
        <v>1033</v>
      </c>
    </row>
    <row r="577" spans="1:6" ht="26.25">
      <c r="A577" s="69" t="s">
        <v>763</v>
      </c>
      <c r="B577" s="26">
        <v>0.7951898989899746</v>
      </c>
      <c r="C577" s="26">
        <v>0.7951898989899746</v>
      </c>
      <c r="D577" s="2">
        <f>C577</f>
        <v>0.7951898989899746</v>
      </c>
      <c r="E577" s="10">
        <v>288</v>
      </c>
      <c r="F577" s="11"/>
    </row>
    <row r="578" spans="1:6" ht="26.25">
      <c r="A578" s="69" t="s">
        <v>764</v>
      </c>
      <c r="B578" s="26">
        <v>0</v>
      </c>
      <c r="C578" s="26">
        <v>-0.310799999999972</v>
      </c>
      <c r="D578" s="2">
        <f>C578</f>
        <v>-0.310799999999972</v>
      </c>
      <c r="E578" s="10">
        <v>410</v>
      </c>
      <c r="F578" s="11"/>
    </row>
    <row r="579" spans="1:6" ht="26.25">
      <c r="A579" s="69" t="s">
        <v>765</v>
      </c>
      <c r="B579" s="26">
        <v>0</v>
      </c>
      <c r="C579" s="26">
        <v>-0.2659859719439055</v>
      </c>
      <c r="D579" s="2">
        <f>C579</f>
        <v>-0.2659859719439055</v>
      </c>
      <c r="E579" s="10" t="s">
        <v>766</v>
      </c>
      <c r="F579" s="11"/>
    </row>
    <row r="580" spans="1:6" ht="26.25">
      <c r="A580" s="69" t="s">
        <v>767</v>
      </c>
      <c r="B580" s="26">
        <v>0</v>
      </c>
      <c r="C580" s="26">
        <v>-0.4597999999998592</v>
      </c>
      <c r="D580" s="2">
        <f>C580</f>
        <v>-0.4597999999998592</v>
      </c>
      <c r="E580" s="10" t="s">
        <v>768</v>
      </c>
      <c r="F580" s="11"/>
    </row>
    <row r="581" spans="1:6" ht="26.25">
      <c r="A581" s="69" t="s">
        <v>769</v>
      </c>
      <c r="B581" s="26">
        <v>0</v>
      </c>
      <c r="C581" s="26">
        <v>-0.2519000000000915</v>
      </c>
      <c r="D581" s="2">
        <f>C581</f>
        <v>-0.2519000000000915</v>
      </c>
      <c r="E581" s="10">
        <v>538</v>
      </c>
      <c r="F581" s="11"/>
    </row>
    <row r="582" spans="1:5" ht="26.25">
      <c r="A582" s="69" t="s">
        <v>770</v>
      </c>
      <c r="B582" s="26">
        <v>7.131369924571686</v>
      </c>
      <c r="C582" s="26">
        <v>-0.38211783053009185</v>
      </c>
      <c r="D582" s="2">
        <f>C582+'763'!E8</f>
        <v>0.40658216946974335</v>
      </c>
      <c r="E582" s="10" t="s">
        <v>951</v>
      </c>
    </row>
    <row r="583" spans="1:5" ht="26.25">
      <c r="A583" s="69" t="s">
        <v>771</v>
      </c>
      <c r="B583" s="26"/>
      <c r="C583" s="26">
        <v>-0.43831999999997606</v>
      </c>
      <c r="D583" s="2">
        <f>C583</f>
        <v>-0.43831999999997606</v>
      </c>
      <c r="E583" s="9">
        <v>719</v>
      </c>
    </row>
    <row r="584" spans="1:5" ht="26.25">
      <c r="A584" s="69" t="s">
        <v>1039</v>
      </c>
      <c r="B584" s="26">
        <v>0</v>
      </c>
      <c r="C584" s="26">
        <v>0</v>
      </c>
      <c r="D584" s="2">
        <f>'791'!E6</f>
        <v>-0.2576000000000249</v>
      </c>
      <c r="E584" s="9">
        <v>791</v>
      </c>
    </row>
    <row r="585" spans="1:5" ht="26.25">
      <c r="A585" s="71" t="s">
        <v>772</v>
      </c>
      <c r="B585" s="26">
        <v>31.191849100083118</v>
      </c>
      <c r="C585" s="26">
        <v>83.9179281141673</v>
      </c>
      <c r="D585" s="2">
        <f>C585+'745'!F7</f>
        <v>83.7010131141673</v>
      </c>
      <c r="E585" s="10" t="s">
        <v>947</v>
      </c>
    </row>
    <row r="586" spans="1:5" ht="26.25">
      <c r="A586" s="69" t="s">
        <v>906</v>
      </c>
      <c r="B586" s="26"/>
      <c r="C586" s="26"/>
      <c r="D586" s="2">
        <f>'753'!E11</f>
        <v>-0.4410000000000309</v>
      </c>
      <c r="E586" s="9">
        <v>753</v>
      </c>
    </row>
    <row r="587" spans="1:5" ht="26.25">
      <c r="A587" s="69" t="s">
        <v>773</v>
      </c>
      <c r="B587" s="26">
        <v>0</v>
      </c>
      <c r="C587" s="26">
        <v>0.03190000000000737</v>
      </c>
      <c r="D587" s="2">
        <f>C587</f>
        <v>0.03190000000000737</v>
      </c>
      <c r="E587" s="10">
        <v>618</v>
      </c>
    </row>
    <row r="588" spans="1:6" ht="26.25">
      <c r="A588" s="69" t="s">
        <v>881</v>
      </c>
      <c r="B588" s="26">
        <v>22.0176997375017</v>
      </c>
      <c r="C588" s="26">
        <v>31.414399737501427</v>
      </c>
      <c r="D588" s="2">
        <f>C588+'750'!E4+'767'!E10</f>
        <v>34.22829973750153</v>
      </c>
      <c r="E588" s="10" t="s">
        <v>990</v>
      </c>
      <c r="F588" s="11"/>
    </row>
    <row r="589" spans="1:5" ht="26.25">
      <c r="A589" s="69" t="s">
        <v>774</v>
      </c>
      <c r="B589" s="26"/>
      <c r="C589" s="26">
        <v>-0.33732499999996435</v>
      </c>
      <c r="D589" s="2">
        <f>C589+'780'!E7+'803'!E10</f>
        <v>-0.4629250000000411</v>
      </c>
      <c r="E589" s="10" t="s">
        <v>1052</v>
      </c>
    </row>
    <row r="590" spans="1:6" ht="26.25">
      <c r="A590" s="69" t="s">
        <v>775</v>
      </c>
      <c r="B590" s="26">
        <v>0</v>
      </c>
      <c r="C590" s="26">
        <v>-0.0017000000000280124</v>
      </c>
      <c r="D590" s="2">
        <f>C590</f>
        <v>-0.0017000000000280124</v>
      </c>
      <c r="E590" s="10" t="s">
        <v>776</v>
      </c>
      <c r="F590" s="11"/>
    </row>
    <row r="591" spans="1:5" ht="26.25">
      <c r="A591" s="69" t="s">
        <v>908</v>
      </c>
      <c r="B591" s="26"/>
      <c r="C591" s="26"/>
      <c r="D591" s="2">
        <f>'755'!E5</f>
        <v>0.36439999999993233</v>
      </c>
      <c r="E591" s="9">
        <v>755</v>
      </c>
    </row>
    <row r="592" spans="1:6" ht="26.25">
      <c r="A592" s="69" t="s">
        <v>777</v>
      </c>
      <c r="B592" s="26">
        <v>0</v>
      </c>
      <c r="C592" s="26">
        <v>0.031638888888210204</v>
      </c>
      <c r="D592" s="2">
        <f>C592+'760'!E6</f>
        <v>-0.42046111111199025</v>
      </c>
      <c r="E592" s="10" t="s">
        <v>948</v>
      </c>
      <c r="F592" s="11"/>
    </row>
    <row r="593" spans="1:6" ht="26.25">
      <c r="A593" s="69" t="s">
        <v>778</v>
      </c>
      <c r="B593" s="26">
        <v>-7.881811764705844</v>
      </c>
      <c r="C593" s="26">
        <v>-0.46430946017915176</v>
      </c>
      <c r="D593" s="2">
        <f>C593</f>
        <v>-0.46430946017915176</v>
      </c>
      <c r="E593" s="10" t="s">
        <v>779</v>
      </c>
      <c r="F593" s="11"/>
    </row>
    <row r="594" spans="1:5" ht="26.25">
      <c r="A594" s="70" t="s">
        <v>780</v>
      </c>
      <c r="B594" s="26">
        <v>0</v>
      </c>
      <c r="C594" s="26">
        <v>0.16419999999948232</v>
      </c>
      <c r="D594" s="2">
        <f>C594</f>
        <v>0.16419999999948232</v>
      </c>
      <c r="E594" s="10" t="s">
        <v>781</v>
      </c>
    </row>
    <row r="595" spans="1:6" ht="26.25">
      <c r="A595" s="69" t="s">
        <v>782</v>
      </c>
      <c r="B595" s="26">
        <v>0</v>
      </c>
      <c r="C595" s="26">
        <v>16.30911018434881</v>
      </c>
      <c r="D595" s="2">
        <f>C595</f>
        <v>16.30911018434881</v>
      </c>
      <c r="E595" s="10" t="s">
        <v>783</v>
      </c>
      <c r="F595" s="11"/>
    </row>
    <row r="596" spans="1:6" ht="26.25">
      <c r="A596" s="69" t="s">
        <v>784</v>
      </c>
      <c r="B596" s="26">
        <v>0</v>
      </c>
      <c r="C596" s="26">
        <v>-3.6231900000000223</v>
      </c>
      <c r="D596" s="2">
        <f>C596</f>
        <v>-3.6231900000000223</v>
      </c>
      <c r="E596" s="10" t="s">
        <v>785</v>
      </c>
      <c r="F596" s="11"/>
    </row>
    <row r="597" spans="1:5" ht="26.25">
      <c r="A597" s="69" t="s">
        <v>784</v>
      </c>
      <c r="B597" s="26"/>
      <c r="C597" s="26"/>
      <c r="D597" s="2">
        <f>'799'!E8</f>
        <v>0.3951999999999316</v>
      </c>
      <c r="E597" s="9">
        <v>799</v>
      </c>
    </row>
    <row r="598" spans="1:5" ht="26.25">
      <c r="A598" s="69" t="s">
        <v>786</v>
      </c>
      <c r="B598" s="26">
        <v>0</v>
      </c>
      <c r="C598" s="26">
        <v>-0.23743000000007441</v>
      </c>
      <c r="D598" s="2">
        <f>C598+'783'!E5</f>
        <v>-0.18623000000008005</v>
      </c>
      <c r="E598" s="9" t="s">
        <v>1021</v>
      </c>
    </row>
    <row r="599" spans="1:5" ht="26.25">
      <c r="A599" s="69" t="s">
        <v>786</v>
      </c>
      <c r="B599" s="26"/>
      <c r="C599" s="26"/>
      <c r="D599" s="2">
        <f>'799'!E6</f>
        <v>-0.14080000000001291</v>
      </c>
      <c r="E599" s="9">
        <v>799</v>
      </c>
    </row>
    <row r="600" spans="1:6" ht="26.25">
      <c r="A600" s="69" t="s">
        <v>787</v>
      </c>
      <c r="B600" s="26">
        <v>0</v>
      </c>
      <c r="C600" s="26">
        <v>0.058800000000246655</v>
      </c>
      <c r="D600" s="2">
        <f>C600</f>
        <v>0.058800000000246655</v>
      </c>
      <c r="E600" s="10">
        <v>465</v>
      </c>
      <c r="F600" s="11"/>
    </row>
    <row r="601" spans="1:5" ht="26.25">
      <c r="A601" s="70" t="s">
        <v>788</v>
      </c>
      <c r="B601" s="26">
        <v>-0.34808717845774595</v>
      </c>
      <c r="C601" s="26">
        <v>-0.34808717845774595</v>
      </c>
      <c r="D601" s="2">
        <f>C601</f>
        <v>-0.34808717845774595</v>
      </c>
      <c r="E601" s="10" t="s">
        <v>789</v>
      </c>
    </row>
    <row r="602" spans="1:5" ht="26.25">
      <c r="A602" s="70" t="s">
        <v>790</v>
      </c>
      <c r="B602" s="26">
        <v>0</v>
      </c>
      <c r="C602" s="26">
        <v>0.21100000000001273</v>
      </c>
      <c r="D602" s="2">
        <f>C602</f>
        <v>0.21100000000001273</v>
      </c>
      <c r="E602" s="10">
        <v>556</v>
      </c>
    </row>
    <row r="603" spans="1:5" ht="26.25">
      <c r="A603" s="69" t="s">
        <v>791</v>
      </c>
      <c r="B603" s="26">
        <v>0</v>
      </c>
      <c r="C603" s="26">
        <v>-0.1734999999998763</v>
      </c>
      <c r="D603" s="2">
        <f>C603+'746'!F9</f>
        <v>-0.4806999999996151</v>
      </c>
      <c r="E603" s="9" t="s">
        <v>942</v>
      </c>
    </row>
    <row r="604" spans="1:5" ht="26.25">
      <c r="A604" s="69" t="s">
        <v>993</v>
      </c>
      <c r="B604" s="26">
        <v>0</v>
      </c>
      <c r="C604" s="26">
        <v>-0.1734999999998763</v>
      </c>
      <c r="D604" s="2">
        <f>'772'!E5</f>
        <v>-1.9320000000002437</v>
      </c>
      <c r="E604" s="9">
        <v>772</v>
      </c>
    </row>
    <row r="605" spans="1:5" ht="26.25">
      <c r="A605" s="70" t="s">
        <v>792</v>
      </c>
      <c r="B605" s="26">
        <v>-0.4378757609922559</v>
      </c>
      <c r="C605" s="26">
        <v>-0.4378757609922559</v>
      </c>
      <c r="D605" s="2">
        <f>C605</f>
        <v>-0.4378757609922559</v>
      </c>
      <c r="E605" s="10">
        <v>254</v>
      </c>
    </row>
    <row r="606" spans="1:5" ht="26.25">
      <c r="A606" s="70" t="s">
        <v>793</v>
      </c>
      <c r="B606" s="26">
        <v>0</v>
      </c>
      <c r="C606" s="26">
        <v>0.15239999999994325</v>
      </c>
      <c r="D606" s="2">
        <f>C606</f>
        <v>0.15239999999994325</v>
      </c>
      <c r="E606" s="10" t="s">
        <v>794</v>
      </c>
    </row>
    <row r="607" spans="1:5" ht="26.25">
      <c r="A607" s="69" t="s">
        <v>909</v>
      </c>
      <c r="B607" s="26"/>
      <c r="C607" s="26"/>
      <c r="D607" s="2">
        <f>'755'!E6</f>
        <v>-0.47230000000013206</v>
      </c>
      <c r="E607" s="9">
        <v>755</v>
      </c>
    </row>
    <row r="608" spans="1:5" ht="26.25">
      <c r="A608" s="69" t="s">
        <v>795</v>
      </c>
      <c r="B608" s="26">
        <v>1.1311475065616605</v>
      </c>
      <c r="C608" s="26">
        <v>1.1311475065616605</v>
      </c>
      <c r="D608" s="2">
        <f>C608</f>
        <v>1.1311475065616605</v>
      </c>
      <c r="E608" s="10" t="s">
        <v>796</v>
      </c>
    </row>
    <row r="609" spans="1:5" ht="26.25">
      <c r="A609" s="69" t="s">
        <v>797</v>
      </c>
      <c r="B609" s="26">
        <v>0</v>
      </c>
      <c r="C609" s="26">
        <v>0.3629999999999427</v>
      </c>
      <c r="D609" s="2">
        <f>C609</f>
        <v>0.3629999999999427</v>
      </c>
      <c r="E609" s="10">
        <v>442</v>
      </c>
    </row>
    <row r="610" spans="1:5" ht="26.25">
      <c r="A610" s="69" t="s">
        <v>798</v>
      </c>
      <c r="B610" s="26">
        <v>34.15341870059831</v>
      </c>
      <c r="C610" s="26">
        <v>-0.6721012994017315</v>
      </c>
      <c r="D610" s="2">
        <f>C610+'766'!E7</f>
        <v>-0.6526212994017442</v>
      </c>
      <c r="E610" s="10" t="s">
        <v>991</v>
      </c>
    </row>
    <row r="611" spans="1:5" ht="26.25">
      <c r="A611" s="69" t="s">
        <v>799</v>
      </c>
      <c r="B611" s="26">
        <v>0</v>
      </c>
      <c r="C611" s="26">
        <v>9.391599999999926</v>
      </c>
      <c r="D611" s="2">
        <f aca="true" t="shared" si="30" ref="D611:D617">C611</f>
        <v>9.391599999999926</v>
      </c>
      <c r="E611" s="10">
        <v>486</v>
      </c>
    </row>
    <row r="612" spans="1:5" ht="26.25">
      <c r="A612" s="69" t="s">
        <v>800</v>
      </c>
      <c r="B612" s="26">
        <v>0</v>
      </c>
      <c r="C612" s="26">
        <v>0.020222222222230357</v>
      </c>
      <c r="D612" s="2">
        <f t="shared" si="30"/>
        <v>0.020222222222230357</v>
      </c>
      <c r="E612" s="10" t="s">
        <v>801</v>
      </c>
    </row>
    <row r="613" spans="1:5" ht="26.25">
      <c r="A613" s="71" t="s">
        <v>802</v>
      </c>
      <c r="B613" s="26">
        <v>17.847172187281444</v>
      </c>
      <c r="C613" s="26">
        <v>17.847172187281444</v>
      </c>
      <c r="D613" s="2">
        <f t="shared" si="30"/>
        <v>17.847172187281444</v>
      </c>
      <c r="E613" s="9" t="s">
        <v>803</v>
      </c>
    </row>
    <row r="614" spans="1:5" ht="26.25">
      <c r="A614" s="69" t="s">
        <v>804</v>
      </c>
      <c r="B614" s="26"/>
      <c r="C614" s="26">
        <v>-3.2939999999999827</v>
      </c>
      <c r="D614" s="2">
        <f t="shared" si="30"/>
        <v>-3.2939999999999827</v>
      </c>
      <c r="E614" s="9">
        <v>718</v>
      </c>
    </row>
    <row r="615" spans="1:5" ht="26.25">
      <c r="A615" s="69" t="s">
        <v>805</v>
      </c>
      <c r="B615" s="26">
        <v>0</v>
      </c>
      <c r="C615" s="26">
        <v>-0.0440800000001218</v>
      </c>
      <c r="D615" s="2">
        <f t="shared" si="30"/>
        <v>-0.0440800000001218</v>
      </c>
      <c r="E615" s="9">
        <v>672</v>
      </c>
    </row>
    <row r="616" spans="1:5" ht="26.25">
      <c r="A616" s="69" t="s">
        <v>806</v>
      </c>
      <c r="B616" s="26">
        <v>0</v>
      </c>
      <c r="C616" s="26">
        <v>-0.4512999999999465</v>
      </c>
      <c r="D616" s="2">
        <f t="shared" si="30"/>
        <v>-0.4512999999999465</v>
      </c>
      <c r="E616" s="10" t="s">
        <v>807</v>
      </c>
    </row>
    <row r="617" spans="1:5" ht="26.25">
      <c r="A617" s="69" t="s">
        <v>808</v>
      </c>
      <c r="B617" s="26">
        <v>0</v>
      </c>
      <c r="C617" s="26">
        <v>-5.50923000000023</v>
      </c>
      <c r="D617" s="2">
        <f t="shared" si="30"/>
        <v>-5.50923000000023</v>
      </c>
      <c r="E617" s="10" t="s">
        <v>809</v>
      </c>
    </row>
    <row r="618" spans="1:5" ht="26.25">
      <c r="A618" s="69" t="s">
        <v>810</v>
      </c>
      <c r="B618" s="26">
        <v>0</v>
      </c>
      <c r="C618" s="26">
        <v>0.3507749999999987</v>
      </c>
      <c r="D618" s="2">
        <f>C618+'770'!E7+'783'!E7</f>
        <v>220.57077499999997</v>
      </c>
      <c r="E618" s="10" t="s">
        <v>1022</v>
      </c>
    </row>
    <row r="619" spans="1:5" ht="26.25">
      <c r="A619" s="71" t="s">
        <v>811</v>
      </c>
      <c r="B619" s="26">
        <v>0</v>
      </c>
      <c r="C619" s="26">
        <v>0.47640000000001237</v>
      </c>
      <c r="D619" s="2">
        <f>C619</f>
        <v>0.47640000000001237</v>
      </c>
      <c r="E619" s="10" t="s">
        <v>812</v>
      </c>
    </row>
    <row r="620" spans="1:5" ht="26.25">
      <c r="A620" s="71" t="s">
        <v>813</v>
      </c>
      <c r="B620" s="26">
        <v>0</v>
      </c>
      <c r="C620" s="26">
        <v>0.41599999999994</v>
      </c>
      <c r="D620" s="2">
        <f>C620</f>
        <v>0.41599999999994</v>
      </c>
      <c r="E620" s="10">
        <v>459</v>
      </c>
    </row>
    <row r="621" spans="1:5" ht="26.25">
      <c r="A621" s="69" t="s">
        <v>814</v>
      </c>
      <c r="B621" s="26">
        <v>-0.2740235955055823</v>
      </c>
      <c r="C621" s="26">
        <v>-0.2740235955055823</v>
      </c>
      <c r="D621" s="2">
        <f>C621</f>
        <v>-0.2740235955055823</v>
      </c>
      <c r="E621" s="9">
        <v>135</v>
      </c>
    </row>
    <row r="622" spans="1:5" ht="32.25">
      <c r="A622" s="69" t="s">
        <v>815</v>
      </c>
      <c r="B622" s="26">
        <v>0</v>
      </c>
      <c r="C622" s="26">
        <v>0.2784950000000208</v>
      </c>
      <c r="D622" s="2">
        <f>C622</f>
        <v>0.2784950000000208</v>
      </c>
      <c r="E622" s="10">
        <v>668</v>
      </c>
    </row>
    <row r="623" spans="1:5" ht="26.25">
      <c r="A623" s="69" t="s">
        <v>816</v>
      </c>
      <c r="B623" s="26">
        <v>0</v>
      </c>
      <c r="C623" s="26">
        <v>-0.5678750000000719</v>
      </c>
      <c r="D623" s="2">
        <f>C623+'779'!E5</f>
        <v>-0.1248750000003156</v>
      </c>
      <c r="E623" s="9" t="s">
        <v>1023</v>
      </c>
    </row>
    <row r="624" spans="1:5" ht="26.25">
      <c r="A624" s="69" t="s">
        <v>817</v>
      </c>
      <c r="B624" s="26">
        <v>0</v>
      </c>
      <c r="C624" s="26">
        <v>0.29619999999965785</v>
      </c>
      <c r="D624" s="2">
        <f aca="true" t="shared" si="31" ref="D624:D630">C624</f>
        <v>0.29619999999965785</v>
      </c>
      <c r="E624" s="10" t="s">
        <v>818</v>
      </c>
    </row>
    <row r="625" spans="1:5" ht="32.25">
      <c r="A625" s="69" t="s">
        <v>819</v>
      </c>
      <c r="B625" s="26">
        <v>27.73621123595467</v>
      </c>
      <c r="C625" s="26">
        <v>0.45401846211552765</v>
      </c>
      <c r="D625" s="2">
        <f t="shared" si="31"/>
        <v>0.45401846211552765</v>
      </c>
      <c r="E625" s="9" t="s">
        <v>820</v>
      </c>
    </row>
    <row r="626" spans="1:5" ht="26.25">
      <c r="A626" s="69" t="s">
        <v>821</v>
      </c>
      <c r="B626" s="26">
        <v>0</v>
      </c>
      <c r="C626" s="26">
        <v>-0.28025000000002365</v>
      </c>
      <c r="D626" s="2">
        <f t="shared" si="31"/>
        <v>-0.28025000000002365</v>
      </c>
      <c r="E626" s="9">
        <v>680</v>
      </c>
    </row>
    <row r="627" spans="1:5" ht="26.25">
      <c r="A627" s="69" t="s">
        <v>822</v>
      </c>
      <c r="B627" s="26">
        <v>0.3924204326317806</v>
      </c>
      <c r="C627" s="26">
        <v>0.3924204326317806</v>
      </c>
      <c r="D627" s="2">
        <f t="shared" si="31"/>
        <v>0.3924204326317806</v>
      </c>
      <c r="E627" s="9" t="s">
        <v>823</v>
      </c>
    </row>
    <row r="628" spans="1:5" ht="26.25">
      <c r="A628" s="69" t="s">
        <v>824</v>
      </c>
      <c r="B628" s="26">
        <v>-0.19644444444446663</v>
      </c>
      <c r="C628" s="26">
        <v>-0.19644444444446663</v>
      </c>
      <c r="D628" s="2">
        <f t="shared" si="31"/>
        <v>-0.19644444444446663</v>
      </c>
      <c r="E628" s="9">
        <v>3</v>
      </c>
    </row>
    <row r="629" spans="1:5" ht="26.25">
      <c r="A629" s="69" t="s">
        <v>825</v>
      </c>
      <c r="B629" s="26">
        <v>4.417925842696633</v>
      </c>
      <c r="C629" s="26">
        <v>4.417925842696633</v>
      </c>
      <c r="D629" s="2">
        <f t="shared" si="31"/>
        <v>4.417925842696633</v>
      </c>
      <c r="E629" s="9">
        <v>89</v>
      </c>
    </row>
    <row r="630" spans="1:5" ht="26.25">
      <c r="A630" s="69" t="s">
        <v>826</v>
      </c>
      <c r="B630" s="26">
        <v>0</v>
      </c>
      <c r="C630" s="26">
        <v>0.21739999999999782</v>
      </c>
      <c r="D630" s="2">
        <f t="shared" si="31"/>
        <v>0.21739999999999782</v>
      </c>
      <c r="E630" s="9">
        <v>336</v>
      </c>
    </row>
    <row r="631" spans="1:5" ht="26.25">
      <c r="A631" s="88" t="s">
        <v>827</v>
      </c>
      <c r="B631" s="26">
        <v>0</v>
      </c>
      <c r="C631" s="26">
        <v>0.32300000000009277</v>
      </c>
      <c r="D631" s="2">
        <f>C631+'802'!E4+'803'!E5+'806'!E6</f>
        <v>-0.8238000000000056</v>
      </c>
      <c r="E631" s="9" t="s">
        <v>1088</v>
      </c>
    </row>
    <row r="632" spans="1:5" ht="26.25">
      <c r="A632" s="69" t="s">
        <v>828</v>
      </c>
      <c r="B632" s="26">
        <v>0</v>
      </c>
      <c r="C632" s="26">
        <v>-1.4253999999999678</v>
      </c>
      <c r="D632" s="2">
        <f aca="true" t="shared" si="32" ref="D632:D641">C632</f>
        <v>-1.4253999999999678</v>
      </c>
      <c r="E632" s="9">
        <v>369</v>
      </c>
    </row>
    <row r="633" spans="1:5" ht="26.25">
      <c r="A633" s="69" t="s">
        <v>829</v>
      </c>
      <c r="B633" s="26">
        <v>0</v>
      </c>
      <c r="C633" s="26">
        <v>-0.4295649999999114</v>
      </c>
      <c r="D633" s="2">
        <f t="shared" si="32"/>
        <v>-0.4295649999999114</v>
      </c>
      <c r="E633" s="9">
        <v>676</v>
      </c>
    </row>
    <row r="634" spans="1:5" ht="26.25">
      <c r="A634" s="69" t="s">
        <v>830</v>
      </c>
      <c r="B634" s="26">
        <v>0</v>
      </c>
      <c r="C634" s="26">
        <v>35.107159999999965</v>
      </c>
      <c r="D634" s="2">
        <f t="shared" si="32"/>
        <v>35.107159999999965</v>
      </c>
      <c r="E634" s="9" t="s">
        <v>831</v>
      </c>
    </row>
    <row r="635" spans="1:5" ht="26.25">
      <c r="A635" s="69" t="s">
        <v>832</v>
      </c>
      <c r="B635" s="26">
        <v>0</v>
      </c>
      <c r="C635" s="26">
        <v>-2.9074170340677483</v>
      </c>
      <c r="D635" s="2">
        <f t="shared" si="32"/>
        <v>-2.9074170340677483</v>
      </c>
      <c r="E635" s="9" t="s">
        <v>833</v>
      </c>
    </row>
    <row r="636" spans="1:5" ht="26.25">
      <c r="A636" s="69" t="s">
        <v>834</v>
      </c>
      <c r="B636" s="26">
        <v>0</v>
      </c>
      <c r="C636" s="26">
        <v>-0.5490999999999531</v>
      </c>
      <c r="D636" s="2">
        <f t="shared" si="32"/>
        <v>-0.5490999999999531</v>
      </c>
      <c r="E636" s="9">
        <v>675</v>
      </c>
    </row>
    <row r="637" spans="1:5" ht="26.25">
      <c r="A637" s="69" t="s">
        <v>835</v>
      </c>
      <c r="B637" s="26">
        <v>0</v>
      </c>
      <c r="C637" s="26">
        <v>0.4559999999999036</v>
      </c>
      <c r="D637" s="2">
        <f t="shared" si="32"/>
        <v>0.4559999999999036</v>
      </c>
      <c r="E637" s="9">
        <v>571.611</v>
      </c>
    </row>
    <row r="638" spans="1:5" ht="26.25">
      <c r="A638" s="69" t="s">
        <v>836</v>
      </c>
      <c r="B638" s="26">
        <v>-0.15499136260604018</v>
      </c>
      <c r="C638" s="26">
        <v>-0.19533072003531515</v>
      </c>
      <c r="D638" s="2">
        <f t="shared" si="32"/>
        <v>-0.19533072003531515</v>
      </c>
      <c r="E638" s="10" t="s">
        <v>837</v>
      </c>
    </row>
    <row r="639" spans="1:5" ht="26.25">
      <c r="A639" s="69" t="s">
        <v>838</v>
      </c>
      <c r="B639" s="26">
        <v>0</v>
      </c>
      <c r="C639" s="26">
        <v>0.05270999999993364</v>
      </c>
      <c r="D639" s="2">
        <f t="shared" si="32"/>
        <v>0.05270999999993364</v>
      </c>
      <c r="E639" s="9">
        <v>357</v>
      </c>
    </row>
    <row r="640" spans="1:5" ht="26.25">
      <c r="A640" s="69" t="s">
        <v>839</v>
      </c>
      <c r="B640" s="26">
        <v>0</v>
      </c>
      <c r="C640" s="26">
        <v>0</v>
      </c>
      <c r="D640" s="2">
        <f t="shared" si="32"/>
        <v>0</v>
      </c>
      <c r="E640" s="9">
        <v>703</v>
      </c>
    </row>
    <row r="641" spans="1:5" ht="26.25">
      <c r="A641" s="69" t="s">
        <v>840</v>
      </c>
      <c r="B641" s="26">
        <v>0</v>
      </c>
      <c r="C641" s="26">
        <v>-0.04130000000054679</v>
      </c>
      <c r="D641" s="2">
        <f t="shared" si="32"/>
        <v>-0.04130000000054679</v>
      </c>
      <c r="E641" s="9" t="s">
        <v>841</v>
      </c>
    </row>
    <row r="642" spans="1:5" ht="26.25">
      <c r="A642" s="88" t="s">
        <v>842</v>
      </c>
      <c r="B642" s="26">
        <v>0.2698507100316121</v>
      </c>
      <c r="C642" s="26">
        <v>-0.09564146508817117</v>
      </c>
      <c r="D642" s="2">
        <f>C642+'800'!E8+'805'!E7</f>
        <v>-0.43324146508812333</v>
      </c>
      <c r="E642" s="9" t="s">
        <v>1086</v>
      </c>
    </row>
    <row r="643" spans="1:5" ht="26.25">
      <c r="A643" s="69" t="s">
        <v>843</v>
      </c>
      <c r="B643" s="26">
        <v>0</v>
      </c>
      <c r="C643" s="26">
        <v>1.036100000000033</v>
      </c>
      <c r="D643" s="2">
        <f>C643+'750'!E5</f>
        <v>0.5848000000000297</v>
      </c>
      <c r="E643" s="9" t="s">
        <v>941</v>
      </c>
    </row>
    <row r="644" spans="1:5" ht="26.25">
      <c r="A644" s="69" t="s">
        <v>844</v>
      </c>
      <c r="B644" s="26"/>
      <c r="C644" s="26">
        <v>0.44245000000006485</v>
      </c>
      <c r="D644" s="2">
        <f>C644+'740'!F7+'743'!F8+'746'!F6+'753'!E4+'769'!E10</f>
        <v>0.14344999999980246</v>
      </c>
      <c r="E644" s="9" t="s">
        <v>992</v>
      </c>
    </row>
    <row r="645" spans="1:5" ht="26.25">
      <c r="A645" s="82" t="s">
        <v>1040</v>
      </c>
      <c r="B645" s="26">
        <v>0</v>
      </c>
      <c r="C645" s="26">
        <v>0</v>
      </c>
      <c r="D645" s="2">
        <f>'791'!E8</f>
        <v>7.653800000000047</v>
      </c>
      <c r="E645" s="9">
        <v>791</v>
      </c>
    </row>
    <row r="646" spans="1:5" ht="26.25">
      <c r="A646" s="88" t="s">
        <v>845</v>
      </c>
      <c r="B646" s="26">
        <v>0</v>
      </c>
      <c r="C646" s="26">
        <v>-0.2879299999995055</v>
      </c>
      <c r="D646" s="2">
        <f>C646+'744'!F4+'747'!E11+'763'!E7+'768'!E5+'802'!E5+'806'!E4</f>
        <v>0.804795000001036</v>
      </c>
      <c r="E646" s="9" t="s">
        <v>1087</v>
      </c>
    </row>
    <row r="647" spans="1:5" ht="26.25">
      <c r="A647" s="69" t="s">
        <v>846</v>
      </c>
      <c r="B647" s="26">
        <v>0</v>
      </c>
      <c r="C647" s="26">
        <v>0.18499999999994543</v>
      </c>
      <c r="D647" s="2">
        <f aca="true" t="shared" si="33" ref="D647:D653">C647</f>
        <v>0.18499999999994543</v>
      </c>
      <c r="E647" s="9">
        <v>579</v>
      </c>
    </row>
    <row r="648" spans="1:5" ht="26.25">
      <c r="A648" s="69" t="s">
        <v>847</v>
      </c>
      <c r="B648" s="26">
        <v>23.718100432324235</v>
      </c>
      <c r="C648" s="26">
        <v>23.718100432324235</v>
      </c>
      <c r="D648" s="2">
        <f t="shared" si="33"/>
        <v>23.718100432324235</v>
      </c>
      <c r="E648" s="9" t="s">
        <v>848</v>
      </c>
    </row>
    <row r="649" spans="1:5" ht="26.25">
      <c r="A649" s="69" t="s">
        <v>849</v>
      </c>
      <c r="B649" s="26">
        <v>0</v>
      </c>
      <c r="C649" s="26">
        <v>-0.28825000000017553</v>
      </c>
      <c r="D649" s="2">
        <f t="shared" si="33"/>
        <v>-0.28825000000017553</v>
      </c>
      <c r="E649" s="9">
        <v>729</v>
      </c>
    </row>
    <row r="650" spans="1:5" ht="26.25">
      <c r="A650" s="69" t="s">
        <v>850</v>
      </c>
      <c r="B650" s="26">
        <v>-0.36963409120745894</v>
      </c>
      <c r="C650" s="26">
        <v>-0.36963409120745894</v>
      </c>
      <c r="D650" s="2">
        <f t="shared" si="33"/>
        <v>-0.36963409120745894</v>
      </c>
      <c r="E650" s="9" t="s">
        <v>851</v>
      </c>
    </row>
    <row r="651" spans="1:5" ht="26.25">
      <c r="A651" s="69" t="s">
        <v>852</v>
      </c>
      <c r="B651" s="26">
        <v>0</v>
      </c>
      <c r="C651" s="26">
        <v>0.31739999999990687</v>
      </c>
      <c r="D651" s="2">
        <f t="shared" si="33"/>
        <v>0.31739999999990687</v>
      </c>
      <c r="E651" s="9">
        <v>520</v>
      </c>
    </row>
    <row r="652" spans="1:6" ht="26.25">
      <c r="A652" s="71" t="s">
        <v>853</v>
      </c>
      <c r="B652" s="26">
        <v>0</v>
      </c>
      <c r="C652" s="26">
        <v>-0.17178000000001248</v>
      </c>
      <c r="D652" s="2">
        <f t="shared" si="33"/>
        <v>-0.17178000000001248</v>
      </c>
      <c r="E652" s="9" t="s">
        <v>854</v>
      </c>
      <c r="F652" s="12"/>
    </row>
    <row r="653" spans="1:5" ht="26.25">
      <c r="A653" s="69" t="s">
        <v>855</v>
      </c>
      <c r="B653" s="26">
        <v>0</v>
      </c>
      <c r="C653" s="26">
        <v>0.2680000000000291</v>
      </c>
      <c r="D653" s="2">
        <f t="shared" si="33"/>
        <v>0.2680000000000291</v>
      </c>
      <c r="E653" s="9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42936</v>
      </c>
      <c r="C1" s="35" t="s">
        <v>860</v>
      </c>
      <c r="D1" s="36">
        <v>59.8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447</v>
      </c>
      <c r="B4" s="64">
        <v>21.74</v>
      </c>
      <c r="C4" s="44">
        <f aca="true" t="shared" si="0" ref="C4:C10">(B4)*$D$1</f>
        <v>1300.052</v>
      </c>
      <c r="D4" s="61">
        <v>1300</v>
      </c>
      <c r="E4" s="46">
        <f aca="true" t="shared" si="1" ref="E4:E10">-C4+D4</f>
        <v>-0.05199999999990723</v>
      </c>
      <c r="F4" s="47"/>
    </row>
    <row r="5" spans="1:6" s="42" customFormat="1" ht="15">
      <c r="A5" s="8" t="s">
        <v>1047</v>
      </c>
      <c r="B5" s="43">
        <v>2.13</v>
      </c>
      <c r="C5" s="44">
        <f t="shared" si="0"/>
        <v>127.37399999999998</v>
      </c>
      <c r="D5" s="61">
        <v>127</v>
      </c>
      <c r="E5" s="46">
        <f t="shared" si="1"/>
        <v>-0.373999999999981</v>
      </c>
      <c r="F5" s="47"/>
    </row>
    <row r="6" spans="1:6" s="42" customFormat="1" ht="15">
      <c r="A6" s="8" t="s">
        <v>1034</v>
      </c>
      <c r="B6" s="64">
        <v>5.24</v>
      </c>
      <c r="C6" s="44">
        <f t="shared" si="0"/>
        <v>313.352</v>
      </c>
      <c r="D6" s="61">
        <v>313</v>
      </c>
      <c r="E6" s="46">
        <f t="shared" si="1"/>
        <v>-0.35199999999997544</v>
      </c>
      <c r="F6" s="47"/>
    </row>
    <row r="7" spans="1:6" s="42" customFormat="1" ht="15">
      <c r="A7" s="8" t="s">
        <v>675</v>
      </c>
      <c r="B7" s="43">
        <v>13</v>
      </c>
      <c r="C7" s="44">
        <f t="shared" si="0"/>
        <v>777.4</v>
      </c>
      <c r="D7" s="61">
        <v>777</v>
      </c>
      <c r="E7" s="46">
        <f t="shared" si="1"/>
        <v>-0.39999999999997726</v>
      </c>
      <c r="F7" s="47"/>
    </row>
    <row r="8" spans="1:6" s="42" customFormat="1" ht="15">
      <c r="A8" s="8" t="s">
        <v>842</v>
      </c>
      <c r="B8" s="64">
        <v>9.2</v>
      </c>
      <c r="C8" s="44">
        <f t="shared" si="0"/>
        <v>550.16</v>
      </c>
      <c r="D8" s="61">
        <v>550</v>
      </c>
      <c r="E8" s="46">
        <f t="shared" si="1"/>
        <v>-0.15999999999996817</v>
      </c>
      <c r="F8" s="47"/>
    </row>
    <row r="9" spans="1:6" s="42" customFormat="1" ht="15">
      <c r="A9" s="8" t="s">
        <v>720</v>
      </c>
      <c r="B9" s="64">
        <v>8.81</v>
      </c>
      <c r="C9" s="44">
        <f t="shared" si="0"/>
        <v>526.838</v>
      </c>
      <c r="D9" s="61">
        <v>527</v>
      </c>
      <c r="E9" s="46">
        <f t="shared" si="1"/>
        <v>0.16200000000003456</v>
      </c>
      <c r="F9" s="47"/>
    </row>
    <row r="10" spans="1:6" s="42" customFormat="1" ht="15">
      <c r="A10" s="8" t="s">
        <v>52</v>
      </c>
      <c r="B10" s="43">
        <v>44.58</v>
      </c>
      <c r="C10" s="44">
        <f t="shared" si="0"/>
        <v>2665.8839999999996</v>
      </c>
      <c r="D10" s="61">
        <v>2666</v>
      </c>
      <c r="E10" s="46">
        <f t="shared" si="1"/>
        <v>0.1160000000004402</v>
      </c>
      <c r="F10" s="47"/>
    </row>
    <row r="11" spans="1:6" s="42" customFormat="1" ht="15">
      <c r="A11" s="8" t="s">
        <v>680</v>
      </c>
      <c r="B11" s="8">
        <v>37.7</v>
      </c>
      <c r="C11" s="44">
        <f>(B11)*$D$1</f>
        <v>2254.46</v>
      </c>
      <c r="D11" s="61">
        <v>2254</v>
      </c>
      <c r="E11" s="46">
        <f>-C11+D11</f>
        <v>-0.4600000000000364</v>
      </c>
      <c r="F11" s="47"/>
    </row>
    <row r="12" spans="1:5" s="49" customFormat="1" ht="15">
      <c r="A12" s="48"/>
      <c r="B12" s="48"/>
      <c r="C12" s="48"/>
      <c r="D12" s="48"/>
      <c r="E12" s="48"/>
    </row>
    <row r="16" ht="15">
      <c r="B16" s="50"/>
    </row>
    <row r="17" ht="15">
      <c r="B17" s="50"/>
    </row>
    <row r="18" ht="15">
      <c r="B18" s="50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867</v>
      </c>
    </row>
    <row r="118" spans="4:5" ht="15">
      <c r="D118" s="11">
        <f>'[1]562'!G7+'[1]564'!G10</f>
        <v>-0.48919999999986885</v>
      </c>
      <c r="E118" t="s">
        <v>244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868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869</v>
      </c>
    </row>
    <row r="171" spans="1:5" ht="15">
      <c r="A171" t="s">
        <v>395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870</v>
      </c>
    </row>
    <row r="190" spans="4:5" ht="15">
      <c r="D190" s="11">
        <f>'[1]388'!G4+'[1]413'!G5+'[1]427'!G5+'[1]428'!G6+'[1]560'!G7+'[1]561'!G4+'[1]564'!G4</f>
        <v>0.6078799999989428</v>
      </c>
      <c r="E190" t="s">
        <v>871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872</v>
      </c>
    </row>
    <row r="265" spans="4:5" ht="15">
      <c r="D265" s="11">
        <f>'[1]435'!G4+'[1]521'!G6</f>
        <v>0.19920000000001892</v>
      </c>
      <c r="E265" t="s">
        <v>873</v>
      </c>
    </row>
    <row r="291" spans="4:5" ht="15">
      <c r="D291" s="11">
        <f>B291+C291+'[1]344'!G7+'[1]442'!G5+'[1]475'!G12+'[1]511'!G5+'[1]517'!G8+'[1]564'!G12</f>
        <v>0.18759999999952015</v>
      </c>
      <c r="E291" t="s">
        <v>874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875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876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877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878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42933</v>
      </c>
      <c r="C1" s="35" t="s">
        <v>860</v>
      </c>
      <c r="D1" s="36">
        <v>59.64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1047</v>
      </c>
      <c r="B4" s="64">
        <v>7.6</v>
      </c>
      <c r="C4" s="44">
        <f aca="true" t="shared" si="0" ref="C4:C10">(B4)*$D$1</f>
        <v>453.264</v>
      </c>
      <c r="D4" s="61">
        <v>453</v>
      </c>
      <c r="E4" s="46">
        <f aca="true" t="shared" si="1" ref="E4:E10">-C4+D4</f>
        <v>-0.26400000000001</v>
      </c>
      <c r="F4" s="47"/>
    </row>
    <row r="5" spans="1:6" s="42" customFormat="1" ht="15">
      <c r="A5" s="8" t="s">
        <v>1024</v>
      </c>
      <c r="B5" s="43">
        <v>9.02</v>
      </c>
      <c r="C5" s="44">
        <f t="shared" si="0"/>
        <v>537.9528</v>
      </c>
      <c r="D5" s="61">
        <v>538</v>
      </c>
      <c r="E5" s="46">
        <f t="shared" si="1"/>
        <v>0.04719999999997526</v>
      </c>
      <c r="F5" s="47"/>
    </row>
    <row r="6" spans="1:6" s="42" customFormat="1" ht="15">
      <c r="A6" s="8" t="s">
        <v>786</v>
      </c>
      <c r="B6" s="64">
        <v>5.72</v>
      </c>
      <c r="C6" s="44">
        <f t="shared" si="0"/>
        <v>341.1408</v>
      </c>
      <c r="D6" s="45">
        <v>341</v>
      </c>
      <c r="E6" s="46">
        <f t="shared" si="1"/>
        <v>-0.14080000000001291</v>
      </c>
      <c r="F6" s="47"/>
    </row>
    <row r="7" spans="1:6" s="42" customFormat="1" ht="15">
      <c r="A7" s="8" t="s">
        <v>548</v>
      </c>
      <c r="B7" s="43">
        <v>23.11</v>
      </c>
      <c r="C7" s="44">
        <f t="shared" si="0"/>
        <v>1378.2803999999999</v>
      </c>
      <c r="D7" s="61">
        <v>1378</v>
      </c>
      <c r="E7" s="46">
        <f t="shared" si="1"/>
        <v>-0.2803999999998723</v>
      </c>
      <c r="F7" s="47"/>
    </row>
    <row r="8" spans="1:6" s="42" customFormat="1" ht="15">
      <c r="A8" s="8" t="s">
        <v>784</v>
      </c>
      <c r="B8" s="64">
        <v>18.32</v>
      </c>
      <c r="C8" s="44">
        <f t="shared" si="0"/>
        <v>1092.6048</v>
      </c>
      <c r="D8" s="61">
        <v>1093</v>
      </c>
      <c r="E8" s="46">
        <f t="shared" si="1"/>
        <v>0.3951999999999316</v>
      </c>
      <c r="F8" s="47"/>
    </row>
    <row r="9" spans="1:6" s="42" customFormat="1" ht="15">
      <c r="A9" s="8" t="s">
        <v>468</v>
      </c>
      <c r="B9" s="64">
        <v>45.54</v>
      </c>
      <c r="C9" s="44">
        <f t="shared" si="0"/>
        <v>2716.0056</v>
      </c>
      <c r="D9" s="61">
        <f>1620+1097</f>
        <v>2717</v>
      </c>
      <c r="E9" s="46">
        <f t="shared" si="1"/>
        <v>0.9944000000000415</v>
      </c>
      <c r="F9" s="47"/>
    </row>
    <row r="10" spans="1:6" s="42" customFormat="1" ht="15">
      <c r="A10" s="8" t="s">
        <v>666</v>
      </c>
      <c r="B10" s="43">
        <v>15.03</v>
      </c>
      <c r="C10" s="44">
        <f t="shared" si="0"/>
        <v>896.3892</v>
      </c>
      <c r="D10" s="61">
        <v>896</v>
      </c>
      <c r="E10" s="46">
        <f t="shared" si="1"/>
        <v>-0.3891999999999598</v>
      </c>
      <c r="F10" s="47"/>
    </row>
    <row r="11" spans="1:6" s="42" customFormat="1" ht="15">
      <c r="A11" s="8" t="s">
        <v>1037</v>
      </c>
      <c r="B11" s="8">
        <v>29.71</v>
      </c>
      <c r="C11" s="44">
        <f>(B11)*$D$1</f>
        <v>1771.9044000000001</v>
      </c>
      <c r="D11" s="61">
        <f>900+872</f>
        <v>1772</v>
      </c>
      <c r="E11" s="46">
        <f>-C11+D11</f>
        <v>0.09559999999987667</v>
      </c>
      <c r="F11" s="47"/>
    </row>
    <row r="12" spans="1:6" s="42" customFormat="1" ht="15">
      <c r="A12" s="8" t="s">
        <v>400</v>
      </c>
      <c r="B12" s="51">
        <v>12.5</v>
      </c>
      <c r="C12" s="44">
        <f>(B12)*$D$1</f>
        <v>745.5</v>
      </c>
      <c r="D12" s="61">
        <v>725</v>
      </c>
      <c r="E12" s="46">
        <f>-C12+D12</f>
        <v>-20.5</v>
      </c>
      <c r="F12" s="47"/>
    </row>
    <row r="13" spans="1:5" s="49" customFormat="1" ht="15">
      <c r="A13" s="48"/>
      <c r="B13" s="48"/>
      <c r="C13" s="48"/>
      <c r="D13" s="48"/>
      <c r="E13" s="48"/>
    </row>
    <row r="17" ht="15">
      <c r="B17" s="50"/>
    </row>
    <row r="18" ht="15">
      <c r="B18" s="50"/>
    </row>
    <row r="19" ht="15">
      <c r="B19" s="50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867</v>
      </c>
    </row>
    <row r="119" spans="4:5" ht="15">
      <c r="D119" s="11">
        <f>'[1]562'!G7+'[1]564'!G10</f>
        <v>-0.48919999999986885</v>
      </c>
      <c r="E119" t="s">
        <v>244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868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869</v>
      </c>
    </row>
    <row r="172" spans="1:5" ht="15">
      <c r="A172" t="s">
        <v>395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870</v>
      </c>
    </row>
    <row r="191" spans="4:5" ht="15">
      <c r="D191" s="11">
        <f>'[1]388'!G4+'[1]413'!G5+'[1]427'!G5+'[1]428'!G6+'[1]560'!G7+'[1]561'!G4+'[1]564'!G4</f>
        <v>0.6078799999989428</v>
      </c>
      <c r="E191" t="s">
        <v>871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872</v>
      </c>
    </row>
    <row r="266" spans="4:5" ht="15">
      <c r="D266" s="11">
        <f>'[1]435'!G4+'[1]521'!G6</f>
        <v>0.19920000000001892</v>
      </c>
      <c r="E266" t="s">
        <v>873</v>
      </c>
    </row>
    <row r="292" spans="4:5" ht="15">
      <c r="D292" s="11">
        <f>B292+C292+'[1]344'!G7+'[1]442'!G5+'[1]475'!G12+'[1]511'!G5+'[1]517'!G8+'[1]564'!G12</f>
        <v>0.18759999999952015</v>
      </c>
      <c r="E292" t="s">
        <v>874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875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876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877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878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42929</v>
      </c>
      <c r="C1" s="35" t="s">
        <v>860</v>
      </c>
      <c r="D1" s="36">
        <v>60.98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1046</v>
      </c>
      <c r="B4" s="64">
        <v>37.87</v>
      </c>
      <c r="C4" s="44">
        <f>(B4)*$D$1</f>
        <v>2309.3125999999997</v>
      </c>
      <c r="D4" s="61">
        <v>2309</v>
      </c>
      <c r="E4" s="46">
        <f>-C4+D4</f>
        <v>-0.3125999999997475</v>
      </c>
      <c r="F4" s="47"/>
    </row>
    <row r="5" spans="1:6" s="42" customFormat="1" ht="15">
      <c r="A5" s="8" t="s">
        <v>1034</v>
      </c>
      <c r="B5" s="43">
        <v>34.58</v>
      </c>
      <c r="C5" s="44">
        <f>(B5)*$D$1</f>
        <v>2108.6884</v>
      </c>
      <c r="D5" s="61">
        <v>2109</v>
      </c>
      <c r="E5" s="46">
        <f>-C5+D5</f>
        <v>0.31159999999999854</v>
      </c>
      <c r="F5" s="47"/>
    </row>
    <row r="6" spans="1:6" s="42" customFormat="1" ht="15">
      <c r="A6" s="8" t="s">
        <v>343</v>
      </c>
      <c r="B6" s="64">
        <v>10.71</v>
      </c>
      <c r="C6" s="44">
        <f>(B6)*$D$1</f>
        <v>653.0958</v>
      </c>
      <c r="D6" s="45">
        <v>653</v>
      </c>
      <c r="E6" s="46">
        <f>-C6+D6</f>
        <v>-0.09580000000005384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42928</v>
      </c>
      <c r="C1" s="35" t="s">
        <v>860</v>
      </c>
      <c r="D1" s="36">
        <v>61.24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71</v>
      </c>
      <c r="B4" s="64">
        <v>9.66</v>
      </c>
      <c r="C4" s="44">
        <f>(B4)*$D$1</f>
        <v>591.5784</v>
      </c>
      <c r="D4" s="61">
        <v>592</v>
      </c>
      <c r="E4" s="46">
        <f>-C4+D4</f>
        <v>0.4216000000000122</v>
      </c>
      <c r="F4" s="47"/>
    </row>
    <row r="5" spans="1:6" s="42" customFormat="1" ht="15">
      <c r="A5" s="8" t="s">
        <v>1009</v>
      </c>
      <c r="B5" s="43">
        <v>9.35</v>
      </c>
      <c r="C5" s="44">
        <f>(B5)*$D$1</f>
        <v>572.594</v>
      </c>
      <c r="D5" s="61">
        <v>573</v>
      </c>
      <c r="E5" s="46">
        <f>-C5+D5</f>
        <v>0.40599999999994907</v>
      </c>
      <c r="F5" s="47"/>
    </row>
    <row r="6" spans="1:6" s="42" customFormat="1" ht="15">
      <c r="A6" s="8" t="s">
        <v>1034</v>
      </c>
      <c r="B6" s="64">
        <v>10.8</v>
      </c>
      <c r="C6" s="44">
        <f>(B6)*$D$1</f>
        <v>661.392</v>
      </c>
      <c r="D6" s="45">
        <v>661</v>
      </c>
      <c r="E6" s="46">
        <f>-C6+D6</f>
        <v>-0.39200000000005275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42926</v>
      </c>
      <c r="C1" s="35" t="s">
        <v>860</v>
      </c>
      <c r="D1" s="36">
        <v>60.99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199</v>
      </c>
      <c r="B4" s="64">
        <v>10.16</v>
      </c>
      <c r="C4" s="44">
        <f aca="true" t="shared" si="0" ref="C4:C9">(B4)*$D$1</f>
        <v>619.6584</v>
      </c>
      <c r="D4" s="61">
        <v>620</v>
      </c>
      <c r="E4" s="46">
        <f aca="true" t="shared" si="1" ref="E4:E9">-C4+D4</f>
        <v>0.34159999999997126</v>
      </c>
      <c r="F4" s="47"/>
    </row>
    <row r="5" spans="1:6" s="42" customFormat="1" ht="15">
      <c r="A5" s="8" t="s">
        <v>1045</v>
      </c>
      <c r="B5" s="43">
        <v>31.18</v>
      </c>
      <c r="C5" s="44">
        <f t="shared" si="0"/>
        <v>1901.6682</v>
      </c>
      <c r="D5" s="61">
        <v>1902</v>
      </c>
      <c r="E5" s="46">
        <f t="shared" si="1"/>
        <v>0.33179999999993015</v>
      </c>
      <c r="F5" s="47"/>
    </row>
    <row r="6" spans="1:6" s="42" customFormat="1" ht="15">
      <c r="A6" s="8" t="s">
        <v>71</v>
      </c>
      <c r="B6" s="64">
        <v>6.5</v>
      </c>
      <c r="C6" s="44">
        <f t="shared" si="0"/>
        <v>396.435</v>
      </c>
      <c r="D6" s="45">
        <v>396</v>
      </c>
      <c r="E6" s="46">
        <f t="shared" si="1"/>
        <v>-0.4350000000000023</v>
      </c>
      <c r="F6" s="47"/>
    </row>
    <row r="7" spans="1:6" s="42" customFormat="1" ht="15">
      <c r="A7" s="8" t="s">
        <v>737</v>
      </c>
      <c r="B7" s="43">
        <v>24.07</v>
      </c>
      <c r="C7" s="44">
        <f t="shared" si="0"/>
        <v>1468.0293000000001</v>
      </c>
      <c r="D7" s="61">
        <v>1468</v>
      </c>
      <c r="E7" s="46">
        <f t="shared" si="1"/>
        <v>-0.02930000000014843</v>
      </c>
      <c r="F7" s="47"/>
    </row>
    <row r="8" spans="1:6" s="42" customFormat="1" ht="15">
      <c r="A8" s="8" t="s">
        <v>680</v>
      </c>
      <c r="B8" s="64">
        <v>16.79</v>
      </c>
      <c r="C8" s="44">
        <f t="shared" si="0"/>
        <v>1024.0221</v>
      </c>
      <c r="D8" s="61">
        <v>1024</v>
      </c>
      <c r="E8" s="46">
        <f t="shared" si="1"/>
        <v>-0.022099999999909414</v>
      </c>
      <c r="F8" s="47"/>
    </row>
    <row r="9" spans="1:6" s="42" customFormat="1" ht="15">
      <c r="A9" s="8" t="s">
        <v>1034</v>
      </c>
      <c r="B9" s="64">
        <v>41.39</v>
      </c>
      <c r="C9" s="44">
        <f t="shared" si="0"/>
        <v>2524.3761</v>
      </c>
      <c r="D9" s="61">
        <v>2524</v>
      </c>
      <c r="E9" s="46">
        <f t="shared" si="1"/>
        <v>-0.37609999999995125</v>
      </c>
      <c r="F9" s="47"/>
    </row>
    <row r="10" spans="1:5" s="49" customFormat="1" ht="15">
      <c r="A10" s="48"/>
      <c r="B10" s="48"/>
      <c r="C10" s="48"/>
      <c r="D10" s="48"/>
      <c r="E10" s="48"/>
    </row>
    <row r="14" ht="15">
      <c r="B14" s="50"/>
    </row>
    <row r="15" ht="15">
      <c r="B15" s="50"/>
    </row>
    <row r="16" ht="15">
      <c r="B16" s="50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867</v>
      </c>
    </row>
    <row r="116" spans="4:5" ht="15">
      <c r="D116" s="11">
        <f>'[1]562'!G7+'[1]564'!G10</f>
        <v>-0.48919999999986885</v>
      </c>
      <c r="E116" t="s">
        <v>244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868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869</v>
      </c>
    </row>
    <row r="169" spans="1:5" ht="15">
      <c r="A169" t="s">
        <v>395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870</v>
      </c>
    </row>
    <row r="188" spans="4:5" ht="15">
      <c r="D188" s="11">
        <f>'[1]388'!G4+'[1]413'!G5+'[1]427'!G5+'[1]428'!G6+'[1]560'!G7+'[1]561'!G4+'[1]564'!G4</f>
        <v>0.6078799999989428</v>
      </c>
      <c r="E188" t="s">
        <v>871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872</v>
      </c>
    </row>
    <row r="263" spans="4:5" ht="15">
      <c r="D263" s="11">
        <f>'[1]435'!G4+'[1]521'!G6</f>
        <v>0.19920000000001892</v>
      </c>
      <c r="E263" t="s">
        <v>873</v>
      </c>
    </row>
    <row r="289" spans="4:5" ht="15">
      <c r="D289" s="11">
        <f>B289+C289+'[1]344'!G7+'[1]442'!G5+'[1]475'!G12+'[1]511'!G5+'[1]517'!G8+'[1]564'!G12</f>
        <v>0.18759999999952015</v>
      </c>
      <c r="E289" t="s">
        <v>874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875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876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877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878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42921</v>
      </c>
      <c r="C1" s="35" t="s">
        <v>860</v>
      </c>
      <c r="D1" s="36">
        <v>59.75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1036</v>
      </c>
      <c r="B4" s="64">
        <v>25.86</v>
      </c>
      <c r="C4" s="44">
        <f aca="true" t="shared" si="0" ref="C4:C10">(B4)*$D$1</f>
        <v>1545.135</v>
      </c>
      <c r="D4" s="61">
        <v>1040</v>
      </c>
      <c r="E4" s="46">
        <f aca="true" t="shared" si="1" ref="E4:E10">-C4+D4</f>
        <v>-505.135</v>
      </c>
      <c r="F4" s="47"/>
    </row>
    <row r="5" spans="1:6" s="42" customFormat="1" ht="15">
      <c r="A5" s="8" t="s">
        <v>203</v>
      </c>
      <c r="B5" s="43">
        <v>5.78</v>
      </c>
      <c r="C5" s="44">
        <f t="shared" si="0"/>
        <v>345.355</v>
      </c>
      <c r="D5" s="61">
        <v>345</v>
      </c>
      <c r="E5" s="46">
        <f t="shared" si="1"/>
        <v>-0.3550000000000182</v>
      </c>
      <c r="F5" s="47"/>
    </row>
    <row r="6" spans="1:6" s="42" customFormat="1" ht="15">
      <c r="A6" s="8" t="s">
        <v>666</v>
      </c>
      <c r="B6" s="64">
        <v>22.96</v>
      </c>
      <c r="C6" s="44">
        <f t="shared" si="0"/>
        <v>1371.8600000000001</v>
      </c>
      <c r="D6" s="45">
        <v>921</v>
      </c>
      <c r="E6" s="46">
        <f t="shared" si="1"/>
        <v>-450.8600000000001</v>
      </c>
      <c r="F6" s="47"/>
    </row>
    <row r="7" spans="1:6" s="42" customFormat="1" ht="15">
      <c r="A7" s="8" t="s">
        <v>40</v>
      </c>
      <c r="B7" s="43">
        <v>39.88</v>
      </c>
      <c r="C7" s="44">
        <f t="shared" si="0"/>
        <v>2382.83</v>
      </c>
      <c r="D7" s="61">
        <v>2383</v>
      </c>
      <c r="E7" s="46">
        <f t="shared" si="1"/>
        <v>0.17000000000007276</v>
      </c>
      <c r="F7" s="47"/>
    </row>
    <row r="8" spans="1:6" s="42" customFormat="1" ht="15">
      <c r="A8" s="8" t="s">
        <v>465</v>
      </c>
      <c r="B8" s="64">
        <v>22.78</v>
      </c>
      <c r="C8" s="44">
        <f t="shared" si="0"/>
        <v>1361.105</v>
      </c>
      <c r="D8" s="61">
        <v>1361</v>
      </c>
      <c r="E8" s="46">
        <f t="shared" si="1"/>
        <v>-0.10500000000001819</v>
      </c>
      <c r="F8" s="47"/>
    </row>
    <row r="9" spans="1:6" s="42" customFormat="1" ht="15">
      <c r="A9" s="8" t="s">
        <v>267</v>
      </c>
      <c r="B9" s="64">
        <v>24.66</v>
      </c>
      <c r="C9" s="44">
        <f t="shared" si="0"/>
        <v>1473.435</v>
      </c>
      <c r="D9" s="45">
        <v>1473</v>
      </c>
      <c r="E9" s="46">
        <f t="shared" si="1"/>
        <v>-0.43499999999994543</v>
      </c>
      <c r="F9" s="47"/>
    </row>
    <row r="10" spans="1:6" s="42" customFormat="1" ht="15">
      <c r="A10" s="8" t="s">
        <v>1026</v>
      </c>
      <c r="B10" s="43">
        <v>11.48</v>
      </c>
      <c r="C10" s="44">
        <f t="shared" si="0"/>
        <v>685.9300000000001</v>
      </c>
      <c r="D10" s="61">
        <v>686</v>
      </c>
      <c r="E10" s="46">
        <f t="shared" si="1"/>
        <v>0.06999999999993634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867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868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869</v>
      </c>
    </row>
    <row r="170" spans="1:5" ht="15">
      <c r="A170" t="s">
        <v>395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870</v>
      </c>
    </row>
    <row r="189" spans="4:5" ht="15">
      <c r="D189" s="11">
        <f>'[1]388'!G4+'[1]413'!G5+'[1]427'!G5+'[1]428'!G6+'[1]560'!G7+'[1]561'!G4+'[1]564'!G4</f>
        <v>0.6078799999989428</v>
      </c>
      <c r="E189" t="s">
        <v>871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872</v>
      </c>
    </row>
    <row r="264" spans="4:5" ht="15">
      <c r="D264" s="11">
        <f>'[1]435'!G4+'[1]521'!G6</f>
        <v>0.19920000000001892</v>
      </c>
      <c r="E264" t="s">
        <v>873</v>
      </c>
    </row>
    <row r="290" spans="4:5" ht="15">
      <c r="D290" s="11">
        <f>B290+C290+'[1]344'!G7+'[1]442'!G5+'[1]475'!G12+'[1]511'!G5+'[1]517'!G8+'[1]564'!G12</f>
        <v>0.18759999999952015</v>
      </c>
      <c r="E290" t="s">
        <v>874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875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876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877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878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42918</v>
      </c>
      <c r="C1" s="35" t="s">
        <v>860</v>
      </c>
      <c r="D1" s="36">
        <v>59.49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468</v>
      </c>
      <c r="B4" s="64">
        <v>69.15</v>
      </c>
      <c r="C4" s="44">
        <f>(B4)*$D$1</f>
        <v>4113.7335</v>
      </c>
      <c r="D4" s="61">
        <v>4114</v>
      </c>
      <c r="E4" s="46">
        <f>-C4+D4</f>
        <v>0.2664999999997235</v>
      </c>
      <c r="F4" s="47"/>
    </row>
    <row r="5" spans="1:6" s="42" customFormat="1" ht="15">
      <c r="A5" s="8" t="s">
        <v>1036</v>
      </c>
      <c r="B5" s="43">
        <v>14.7</v>
      </c>
      <c r="C5" s="44">
        <f>(B5)*$D$1</f>
        <v>874.503</v>
      </c>
      <c r="D5" s="61">
        <v>874</v>
      </c>
      <c r="E5" s="46">
        <f>-C5+D5</f>
        <v>-0.5030000000000427</v>
      </c>
      <c r="F5" s="47"/>
    </row>
    <row r="6" spans="1:6" s="42" customFormat="1" ht="15">
      <c r="A6" s="8" t="s">
        <v>1043</v>
      </c>
      <c r="B6" s="51"/>
      <c r="C6" s="44"/>
      <c r="D6" s="81"/>
      <c r="E6" s="46"/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42918</v>
      </c>
      <c r="C1" s="35" t="s">
        <v>860</v>
      </c>
      <c r="D1" s="36">
        <v>59.49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666</v>
      </c>
      <c r="B4" s="64">
        <v>6.81</v>
      </c>
      <c r="C4" s="44">
        <f>(B4)*$D$1</f>
        <v>405.1269</v>
      </c>
      <c r="D4" s="61"/>
      <c r="E4" s="46">
        <f>-C4+D4</f>
        <v>-405.1269</v>
      </c>
      <c r="F4" s="47"/>
    </row>
    <row r="5" spans="1:6" s="42" customFormat="1" ht="15">
      <c r="A5" s="8" t="s">
        <v>8</v>
      </c>
      <c r="B5" s="43">
        <v>7.49</v>
      </c>
      <c r="C5" s="44">
        <f>(B5)*$D$1</f>
        <v>445.5801</v>
      </c>
      <c r="D5" s="61">
        <v>446</v>
      </c>
      <c r="E5" s="46">
        <f>-C5+D5</f>
        <v>0.4198999999999842</v>
      </c>
      <c r="F5" s="47"/>
    </row>
    <row r="6" spans="1:6" s="42" customFormat="1" ht="15">
      <c r="A6" s="8" t="s">
        <v>1042</v>
      </c>
      <c r="B6" s="64">
        <v>34.1</v>
      </c>
      <c r="C6" s="44">
        <f>(B6)*$D$1</f>
        <v>2028.6090000000002</v>
      </c>
      <c r="D6" s="61">
        <v>2029</v>
      </c>
      <c r="E6" s="46">
        <f>-C6+D6</f>
        <v>0.390999999999849</v>
      </c>
      <c r="F6" s="47"/>
    </row>
    <row r="7" spans="1:6" s="42" customFormat="1" ht="15">
      <c r="A7" s="8" t="s">
        <v>329</v>
      </c>
      <c r="B7" s="43">
        <v>57.73</v>
      </c>
      <c r="C7" s="44">
        <f>(B7)*$D$1</f>
        <v>3434.3577</v>
      </c>
      <c r="D7" s="61">
        <v>3434</v>
      </c>
      <c r="E7" s="46">
        <f>-C7+D7</f>
        <v>-0.35770000000002256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867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868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869</v>
      </c>
    </row>
    <row r="167" spans="1:5" ht="15">
      <c r="A167" t="s">
        <v>395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870</v>
      </c>
    </row>
    <row r="186" spans="4:5" ht="15">
      <c r="D186" s="11">
        <f>'[1]388'!G4+'[1]413'!G5+'[1]427'!G5+'[1]428'!G6+'[1]560'!G7+'[1]561'!G4+'[1]564'!G4</f>
        <v>0.6078799999989428</v>
      </c>
      <c r="E186" t="s">
        <v>871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872</v>
      </c>
    </row>
    <row r="261" spans="4:5" ht="15">
      <c r="D261" s="11">
        <f>'[1]435'!G4+'[1]521'!G6</f>
        <v>0.19920000000001892</v>
      </c>
      <c r="E261" t="s">
        <v>873</v>
      </c>
    </row>
    <row r="287" spans="4:5" ht="15">
      <c r="D287" s="11">
        <f>B287+C287+'[1]344'!G7+'[1]442'!G5+'[1]475'!G12+'[1]511'!G5+'[1]517'!G8+'[1]564'!G12</f>
        <v>0.18759999999952015</v>
      </c>
      <c r="E287" t="s">
        <v>874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875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876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877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878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42918</v>
      </c>
      <c r="C1" s="35" t="s">
        <v>860</v>
      </c>
      <c r="D1" s="36">
        <v>59.49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1041</v>
      </c>
      <c r="B4" s="64">
        <v>135.08</v>
      </c>
      <c r="C4" s="44">
        <f>(B4)*$D$1</f>
        <v>8035.909200000001</v>
      </c>
      <c r="D4" s="61">
        <v>8079</v>
      </c>
      <c r="E4" s="46">
        <f>-C4+D4</f>
        <v>43.090799999999035</v>
      </c>
      <c r="F4" s="47"/>
    </row>
    <row r="5" spans="1:6" s="42" customFormat="1" ht="15">
      <c r="A5" s="8" t="s">
        <v>704</v>
      </c>
      <c r="B5" s="43">
        <v>7.79</v>
      </c>
      <c r="C5" s="44">
        <f>(B5)*$D$1</f>
        <v>463.4271</v>
      </c>
      <c r="D5" s="61">
        <v>463</v>
      </c>
      <c r="E5" s="46">
        <f>-C5+D5</f>
        <v>-0.4270999999999958</v>
      </c>
      <c r="F5" s="47"/>
    </row>
    <row r="6" spans="1:6" s="42" customFormat="1" ht="15">
      <c r="A6" s="8" t="s">
        <v>411</v>
      </c>
      <c r="B6" s="64">
        <v>41.13</v>
      </c>
      <c r="C6" s="44">
        <f>(B6)*$D$1</f>
        <v>2446.8237000000004</v>
      </c>
      <c r="D6" s="61">
        <v>2446</v>
      </c>
      <c r="E6" s="46">
        <f>-C6+D6</f>
        <v>-0.8237000000003718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42918</v>
      </c>
      <c r="C1" s="35" t="s">
        <v>860</v>
      </c>
      <c r="D1" s="36">
        <v>59.49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966</v>
      </c>
      <c r="B4" s="64">
        <v>60.13</v>
      </c>
      <c r="C4" s="44">
        <f>(B4)*$D$1</f>
        <v>3577.1337000000003</v>
      </c>
      <c r="D4" s="61">
        <v>3596</v>
      </c>
      <c r="E4" s="46">
        <f>-C4+D4</f>
        <v>18.866299999999683</v>
      </c>
      <c r="F4" s="47"/>
    </row>
    <row r="5" spans="1:6" s="42" customFormat="1" ht="15">
      <c r="A5" s="8" t="s">
        <v>47</v>
      </c>
      <c r="B5" s="43">
        <v>14.02</v>
      </c>
      <c r="C5" s="44">
        <f>(B5)*$D$1</f>
        <v>834.0498</v>
      </c>
      <c r="D5" s="61">
        <v>834</v>
      </c>
      <c r="E5" s="46">
        <f>-C5+D5</f>
        <v>-0.04980000000000473</v>
      </c>
      <c r="F5" s="47"/>
    </row>
    <row r="6" spans="1:6" s="42" customFormat="1" ht="15">
      <c r="A6" s="8" t="s">
        <v>1039</v>
      </c>
      <c r="B6" s="64">
        <v>2.24</v>
      </c>
      <c r="C6" s="44">
        <f>(B6)*$D$1</f>
        <v>133.25760000000002</v>
      </c>
      <c r="D6" s="61">
        <v>133</v>
      </c>
      <c r="E6" s="46">
        <f>-C6+D6</f>
        <v>-0.2576000000000249</v>
      </c>
      <c r="F6" s="47"/>
    </row>
    <row r="7" spans="1:6" s="42" customFormat="1" ht="15">
      <c r="A7" s="8" t="s">
        <v>1034</v>
      </c>
      <c r="B7" s="43">
        <v>15.43</v>
      </c>
      <c r="C7" s="44">
        <f>(B7)*$D$1</f>
        <v>917.9307</v>
      </c>
      <c r="D7" s="61">
        <v>918</v>
      </c>
      <c r="E7" s="46">
        <f>-C7+D7</f>
        <v>0.06929999999999836</v>
      </c>
      <c r="F7" s="47"/>
    </row>
    <row r="8" spans="1:6" s="42" customFormat="1" ht="15">
      <c r="A8" s="8" t="s">
        <v>1040</v>
      </c>
      <c r="B8" s="64">
        <v>26.38</v>
      </c>
      <c r="C8" s="44">
        <f>(B8)*$D$1</f>
        <v>1569.3462</v>
      </c>
      <c r="D8" s="61">
        <v>1577</v>
      </c>
      <c r="E8" s="46">
        <f>-C8+D8</f>
        <v>7.653800000000047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867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868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869</v>
      </c>
    </row>
    <row r="168" spans="1:5" ht="15">
      <c r="A168" t="s">
        <v>395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870</v>
      </c>
    </row>
    <row r="187" spans="4:5" ht="15">
      <c r="D187" s="11">
        <f>'[1]388'!G4+'[1]413'!G5+'[1]427'!G5+'[1]428'!G6+'[1]560'!G7+'[1]561'!G4+'[1]564'!G4</f>
        <v>0.6078799999989428</v>
      </c>
      <c r="E187" t="s">
        <v>871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872</v>
      </c>
    </row>
    <row r="262" spans="4:5" ht="15">
      <c r="D262" s="11">
        <f>'[1]435'!G4+'[1]521'!G6</f>
        <v>0.19920000000001892</v>
      </c>
      <c r="E262" t="s">
        <v>873</v>
      </c>
    </row>
    <row r="288" spans="4:5" ht="15">
      <c r="D288" s="11">
        <f>B288+C288+'[1]344'!G7+'[1]442'!G5+'[1]475'!G12+'[1]511'!G5+'[1]517'!G8+'[1]564'!G12</f>
        <v>0.18759999999952015</v>
      </c>
      <c r="E288" t="s">
        <v>874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875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876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877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878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5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42945</v>
      </c>
      <c r="C1" s="35" t="s">
        <v>860</v>
      </c>
      <c r="D1" s="36">
        <v>60.08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1090</v>
      </c>
      <c r="B4" s="64">
        <v>36.77</v>
      </c>
      <c r="C4" s="44">
        <f>(B4)*$D$1</f>
        <v>2209.1416</v>
      </c>
      <c r="D4" s="61">
        <v>2208</v>
      </c>
      <c r="E4" s="46">
        <f>-C4+D4</f>
        <v>-1.1415999999999258</v>
      </c>
      <c r="F4" s="47"/>
    </row>
    <row r="5" spans="1:6" s="42" customFormat="1" ht="15">
      <c r="A5" s="8" t="s">
        <v>697</v>
      </c>
      <c r="B5" s="43">
        <v>67.17</v>
      </c>
      <c r="C5" s="44">
        <f>(B5)*$D$1</f>
        <v>4035.5736</v>
      </c>
      <c r="D5" s="61"/>
      <c r="E5" s="46">
        <f>-C5+D5</f>
        <v>-4035.5736</v>
      </c>
      <c r="F5" s="47"/>
    </row>
    <row r="6" spans="1:6" s="42" customFormat="1" ht="15">
      <c r="A6" s="8" t="s">
        <v>1091</v>
      </c>
      <c r="B6" s="64">
        <v>14.98</v>
      </c>
      <c r="C6" s="44">
        <f>(B6)*$D$1</f>
        <v>899.9984</v>
      </c>
      <c r="D6" s="45">
        <v>900</v>
      </c>
      <c r="E6" s="46">
        <f>-C6+D6</f>
        <v>0.0016000000000531145</v>
      </c>
      <c r="F6" s="47"/>
    </row>
    <row r="7" spans="1:6" s="42" customFormat="1" ht="15">
      <c r="A7" s="8" t="s">
        <v>548</v>
      </c>
      <c r="B7" s="43">
        <v>7.34</v>
      </c>
      <c r="C7" s="44">
        <f>(B7)*$D$1</f>
        <v>440.9872</v>
      </c>
      <c r="D7" s="61"/>
      <c r="E7" s="46">
        <f>-C7+D7</f>
        <v>-440.9872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867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868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869</v>
      </c>
    </row>
    <row r="167" spans="1:5" ht="15">
      <c r="A167" t="s">
        <v>395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870</v>
      </c>
    </row>
    <row r="186" spans="4:5" ht="15">
      <c r="D186" s="11">
        <f>'[1]388'!G4+'[1]413'!G5+'[1]427'!G5+'[1]428'!G6+'[1]560'!G7+'[1]561'!G4+'[1]564'!G4</f>
        <v>0.6078799999989428</v>
      </c>
      <c r="E186" t="s">
        <v>871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872</v>
      </c>
    </row>
    <row r="261" spans="4:5" ht="15">
      <c r="D261" s="11">
        <f>'[1]435'!G4+'[1]521'!G6</f>
        <v>0.19920000000001892</v>
      </c>
      <c r="E261" t="s">
        <v>873</v>
      </c>
    </row>
    <row r="287" spans="4:5" ht="15">
      <c r="D287" s="11">
        <f>B287+C287+'[1]344'!G7+'[1]442'!G5+'[1]475'!G12+'[1]511'!G5+'[1]517'!G8+'[1]564'!G12</f>
        <v>0.18759999999952015</v>
      </c>
      <c r="E287" t="s">
        <v>874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875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876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877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878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42916</v>
      </c>
      <c r="C1" s="35" t="s">
        <v>860</v>
      </c>
      <c r="D1" s="36">
        <v>59.98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1036</v>
      </c>
      <c r="B4" s="64">
        <v>6.58</v>
      </c>
      <c r="C4" s="44">
        <f aca="true" t="shared" si="0" ref="C4:C10">(B4)*$D$1</f>
        <v>394.66839999999996</v>
      </c>
      <c r="D4" s="61">
        <v>1545</v>
      </c>
      <c r="E4" s="46">
        <f aca="true" t="shared" si="1" ref="E4:E10">-C4+D4</f>
        <v>1150.3316</v>
      </c>
      <c r="F4" s="47"/>
    </row>
    <row r="5" spans="1:6" s="42" customFormat="1" ht="15">
      <c r="A5" s="8" t="s">
        <v>315</v>
      </c>
      <c r="B5" s="43">
        <v>7.67</v>
      </c>
      <c r="C5" s="44">
        <f t="shared" si="0"/>
        <v>460.04659999999996</v>
      </c>
      <c r="D5" s="61">
        <v>461</v>
      </c>
      <c r="E5" s="46">
        <f t="shared" si="1"/>
        <v>0.9534000000000447</v>
      </c>
      <c r="F5" s="47"/>
    </row>
    <row r="6" spans="1:6" s="42" customFormat="1" ht="15">
      <c r="A6" s="8" t="s">
        <v>137</v>
      </c>
      <c r="B6" s="64">
        <v>2.24</v>
      </c>
      <c r="C6" s="44">
        <f t="shared" si="0"/>
        <v>134.3552</v>
      </c>
      <c r="D6" s="61">
        <v>135</v>
      </c>
      <c r="E6" s="46">
        <f t="shared" si="1"/>
        <v>0.6448000000000036</v>
      </c>
      <c r="F6" s="47"/>
    </row>
    <row r="7" spans="1:6" s="42" customFormat="1" ht="15">
      <c r="A7" s="8" t="s">
        <v>666</v>
      </c>
      <c r="B7" s="43">
        <v>3.3</v>
      </c>
      <c r="C7" s="44">
        <f t="shared" si="0"/>
        <v>197.93399999999997</v>
      </c>
      <c r="D7" s="61"/>
      <c r="E7" s="46">
        <f t="shared" si="1"/>
        <v>-197.93399999999997</v>
      </c>
      <c r="F7" s="47"/>
    </row>
    <row r="8" spans="1:6" s="42" customFormat="1" ht="15">
      <c r="A8" s="8" t="s">
        <v>578</v>
      </c>
      <c r="B8" s="64">
        <v>28.79</v>
      </c>
      <c r="C8" s="44">
        <f t="shared" si="0"/>
        <v>1726.8241999999998</v>
      </c>
      <c r="D8" s="45">
        <v>1727</v>
      </c>
      <c r="E8" s="46">
        <f t="shared" si="1"/>
        <v>0.17580000000020846</v>
      </c>
      <c r="F8" s="47"/>
    </row>
    <row r="9" spans="1:6" s="42" customFormat="1" ht="15">
      <c r="A9" s="8" t="s">
        <v>81</v>
      </c>
      <c r="B9" s="64">
        <v>12.6</v>
      </c>
      <c r="C9" s="44">
        <f t="shared" si="0"/>
        <v>755.7479999999999</v>
      </c>
      <c r="D9" s="61">
        <v>755</v>
      </c>
      <c r="E9" s="46">
        <f t="shared" si="1"/>
        <v>-0.7479999999999336</v>
      </c>
      <c r="F9" s="47"/>
    </row>
    <row r="10" spans="1:6" s="42" customFormat="1" ht="15">
      <c r="A10" s="8" t="s">
        <v>968</v>
      </c>
      <c r="B10" s="43">
        <v>4.22</v>
      </c>
      <c r="C10" s="44">
        <f t="shared" si="0"/>
        <v>253.11559999999997</v>
      </c>
      <c r="D10" s="61">
        <v>253</v>
      </c>
      <c r="E10" s="46">
        <f t="shared" si="1"/>
        <v>-0.11559999999997217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867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868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869</v>
      </c>
    </row>
    <row r="170" spans="1:5" ht="15">
      <c r="A170" t="s">
        <v>395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870</v>
      </c>
    </row>
    <row r="189" spans="4:5" ht="15">
      <c r="D189" s="11">
        <f>'[1]388'!G4+'[1]413'!G5+'[1]427'!G5+'[1]428'!G6+'[1]560'!G7+'[1]561'!G4+'[1]564'!G4</f>
        <v>0.6078799999989428</v>
      </c>
      <c r="E189" t="s">
        <v>871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872</v>
      </c>
    </row>
    <row r="264" spans="4:5" ht="15">
      <c r="D264" s="11">
        <f>'[1]435'!G4+'[1]521'!G6</f>
        <v>0.19920000000001892</v>
      </c>
      <c r="E264" t="s">
        <v>873</v>
      </c>
    </row>
    <row r="290" spans="4:5" ht="15">
      <c r="D290" s="11">
        <f>B290+C290+'[1]344'!G7+'[1]442'!G5+'[1]475'!G12+'[1]511'!G5+'[1]517'!G8+'[1]564'!G12</f>
        <v>0.18759999999952015</v>
      </c>
      <c r="E290" t="s">
        <v>874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875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876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877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878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42916</v>
      </c>
      <c r="C1" s="35" t="s">
        <v>860</v>
      </c>
      <c r="D1" s="36">
        <v>59.98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46</v>
      </c>
      <c r="B4" s="64">
        <v>43.03</v>
      </c>
      <c r="C4" s="44">
        <f aca="true" t="shared" si="0" ref="C4:C10">(B4)*$D$1</f>
        <v>2580.9393999999998</v>
      </c>
      <c r="D4" s="83">
        <v>2580</v>
      </c>
      <c r="E4" s="46">
        <f aca="true" t="shared" si="1" ref="E4:E10">-C4+D4</f>
        <v>-0.9393999999997504</v>
      </c>
      <c r="F4" s="47"/>
    </row>
    <row r="5" spans="1:6" s="42" customFormat="1" ht="15">
      <c r="A5" s="8" t="s">
        <v>666</v>
      </c>
      <c r="B5" s="43">
        <v>33.08</v>
      </c>
      <c r="C5" s="44">
        <f t="shared" si="0"/>
        <v>1984.1383999999998</v>
      </c>
      <c r="D5" s="61">
        <v>4000</v>
      </c>
      <c r="E5" s="46">
        <f t="shared" si="1"/>
        <v>2015.8616000000002</v>
      </c>
      <c r="F5" s="47"/>
    </row>
    <row r="6" spans="1:6" s="42" customFormat="1" ht="15">
      <c r="A6" s="8" t="s">
        <v>667</v>
      </c>
      <c r="B6" s="64">
        <v>4</v>
      </c>
      <c r="C6" s="44">
        <f t="shared" si="0"/>
        <v>239.92</v>
      </c>
      <c r="D6" s="61">
        <v>240</v>
      </c>
      <c r="E6" s="46">
        <f t="shared" si="1"/>
        <v>0.0800000000000125</v>
      </c>
      <c r="F6" s="47"/>
    </row>
    <row r="7" spans="1:6" s="42" customFormat="1" ht="15">
      <c r="A7" s="8" t="s">
        <v>1036</v>
      </c>
      <c r="B7" s="43">
        <v>10.76</v>
      </c>
      <c r="C7" s="44">
        <f t="shared" si="0"/>
        <v>645.3847999999999</v>
      </c>
      <c r="D7" s="61"/>
      <c r="E7" s="46">
        <f t="shared" si="1"/>
        <v>-645.3847999999999</v>
      </c>
      <c r="F7" s="47"/>
    </row>
    <row r="8" spans="1:6" s="42" customFormat="1" ht="15">
      <c r="A8" s="8" t="s">
        <v>1037</v>
      </c>
      <c r="B8" s="64">
        <v>18.98</v>
      </c>
      <c r="C8" s="44">
        <f t="shared" si="0"/>
        <v>1138.4204</v>
      </c>
      <c r="D8" s="61">
        <v>1138</v>
      </c>
      <c r="E8" s="46">
        <f t="shared" si="1"/>
        <v>-0.42039999999997235</v>
      </c>
      <c r="F8" s="47"/>
    </row>
    <row r="9" spans="1:6" s="42" customFormat="1" ht="15">
      <c r="A9" s="8" t="s">
        <v>1038</v>
      </c>
      <c r="B9" s="64">
        <v>15.52</v>
      </c>
      <c r="C9" s="44">
        <f t="shared" si="0"/>
        <v>930.8896</v>
      </c>
      <c r="D9" s="61">
        <v>931</v>
      </c>
      <c r="E9" s="46">
        <f t="shared" si="1"/>
        <v>0.11040000000002692</v>
      </c>
      <c r="F9" s="47"/>
    </row>
    <row r="10" spans="1:6" s="42" customFormat="1" ht="15">
      <c r="A10" s="8" t="s">
        <v>343</v>
      </c>
      <c r="B10" s="43">
        <v>9.14</v>
      </c>
      <c r="C10" s="44">
        <f t="shared" si="0"/>
        <v>548.2172</v>
      </c>
      <c r="D10" s="61">
        <v>548</v>
      </c>
      <c r="E10" s="46">
        <f t="shared" si="1"/>
        <v>-0.21720000000004802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867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868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869</v>
      </c>
    </row>
    <row r="170" spans="1:5" ht="15">
      <c r="A170" t="s">
        <v>395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870</v>
      </c>
    </row>
    <row r="189" spans="4:5" ht="15">
      <c r="D189" s="11">
        <f>'[1]388'!G4+'[1]413'!G5+'[1]427'!G5+'[1]428'!G6+'[1]560'!G7+'[1]561'!G4+'[1]564'!G4</f>
        <v>0.6078799999989428</v>
      </c>
      <c r="E189" t="s">
        <v>871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872</v>
      </c>
    </row>
    <row r="264" spans="4:5" ht="15">
      <c r="D264" s="11">
        <f>'[1]435'!G4+'[1]521'!G6</f>
        <v>0.19920000000001892</v>
      </c>
      <c r="E264" t="s">
        <v>873</v>
      </c>
    </row>
    <row r="290" spans="4:5" ht="15">
      <c r="D290" s="11">
        <f>B290+C290+'[1]344'!G7+'[1]442'!G5+'[1]475'!G12+'[1]511'!G5+'[1]517'!G8+'[1]564'!G12</f>
        <v>0.18759999999952015</v>
      </c>
      <c r="E290" t="s">
        <v>874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875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876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877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878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42913</v>
      </c>
      <c r="C1" s="35" t="s">
        <v>860</v>
      </c>
      <c r="D1" s="36">
        <v>59.71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1034</v>
      </c>
      <c r="B4" s="64">
        <v>9.82</v>
      </c>
      <c r="C4" s="44">
        <f>(B4)*$D$1</f>
        <v>586.3522</v>
      </c>
      <c r="D4" s="61">
        <v>586</v>
      </c>
      <c r="E4" s="46">
        <f>-C4+D4</f>
        <v>-0.3522000000000389</v>
      </c>
      <c r="F4" s="47"/>
    </row>
    <row r="5" spans="1:6" s="42" customFormat="1" ht="15">
      <c r="A5" s="8" t="s">
        <v>640</v>
      </c>
      <c r="B5" s="43">
        <v>15.98</v>
      </c>
      <c r="C5" s="44">
        <f>(B5)*$D$1</f>
        <v>954.1658</v>
      </c>
      <c r="D5" s="61">
        <v>954</v>
      </c>
      <c r="E5" s="46">
        <f>-C5+D5</f>
        <v>-0.16579999999999018</v>
      </c>
      <c r="F5" s="47"/>
    </row>
    <row r="6" spans="1:6" s="42" customFormat="1" ht="15">
      <c r="A6" s="8" t="s">
        <v>47</v>
      </c>
      <c r="B6" s="64">
        <v>3.48</v>
      </c>
      <c r="C6" s="44">
        <f>(B6)*$D$1</f>
        <v>207.7908</v>
      </c>
      <c r="D6" s="61">
        <v>208</v>
      </c>
      <c r="E6" s="46">
        <f>-C6+D6</f>
        <v>0.20920000000000982</v>
      </c>
      <c r="F6" s="47"/>
    </row>
    <row r="7" spans="1:6" s="42" customFormat="1" ht="15">
      <c r="A7" s="8" t="s">
        <v>965</v>
      </c>
      <c r="B7" s="43">
        <v>43.79</v>
      </c>
      <c r="C7" s="44">
        <f>(B7)*$D$1</f>
        <v>2614.7009</v>
      </c>
      <c r="D7" s="45">
        <v>2615</v>
      </c>
      <c r="E7" s="46">
        <f>-C7+D7</f>
        <v>0.29910000000018044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867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868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869</v>
      </c>
    </row>
    <row r="167" spans="1:5" ht="15">
      <c r="A167" t="s">
        <v>395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870</v>
      </c>
    </row>
    <row r="186" spans="4:5" ht="15">
      <c r="D186" s="11">
        <f>'[1]388'!G4+'[1]413'!G5+'[1]427'!G5+'[1]428'!G6+'[1]560'!G7+'[1]561'!G4+'[1]564'!G4</f>
        <v>0.6078799999989428</v>
      </c>
      <c r="E186" t="s">
        <v>871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872</v>
      </c>
    </row>
    <row r="261" spans="4:5" ht="15">
      <c r="D261" s="11">
        <f>'[1]435'!G4+'[1]521'!G6</f>
        <v>0.19920000000001892</v>
      </c>
      <c r="E261" t="s">
        <v>873</v>
      </c>
    </row>
    <row r="287" spans="4:5" ht="15">
      <c r="D287" s="11">
        <f>B287+C287+'[1]344'!G7+'[1]442'!G5+'[1]475'!G12+'[1]511'!G5+'[1]517'!G8+'[1]564'!G12</f>
        <v>0.18759999999952015</v>
      </c>
      <c r="E287" t="s">
        <v>874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875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876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877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878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42913</v>
      </c>
      <c r="C1" s="35" t="s">
        <v>860</v>
      </c>
      <c r="D1" s="36">
        <v>59.71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762</v>
      </c>
      <c r="B4" s="65">
        <v>14.61</v>
      </c>
      <c r="C4" s="44">
        <f>(B4)*$D$1</f>
        <v>872.3631</v>
      </c>
      <c r="D4" s="45">
        <v>872</v>
      </c>
      <c r="E4" s="46">
        <f>-C4+D4</f>
        <v>-0.3631000000000313</v>
      </c>
      <c r="F4" s="47"/>
    </row>
    <row r="5" spans="1:6" s="42" customFormat="1" ht="15">
      <c r="A5" s="8" t="s">
        <v>964</v>
      </c>
      <c r="B5" s="65">
        <v>4.94</v>
      </c>
      <c r="C5" s="44">
        <f>(B5)*$D$1</f>
        <v>294.96740000000005</v>
      </c>
      <c r="D5" s="61">
        <v>295</v>
      </c>
      <c r="E5" s="46">
        <f>-C5+D5</f>
        <v>0.03259999999994534</v>
      </c>
      <c r="F5" s="47"/>
    </row>
    <row r="6" spans="1:6" s="42" customFormat="1" ht="15">
      <c r="A6" s="8" t="s">
        <v>680</v>
      </c>
      <c r="B6" s="64">
        <v>13.38</v>
      </c>
      <c r="C6" s="44">
        <f>(B6)*$D$1</f>
        <v>798.9198</v>
      </c>
      <c r="D6" s="45">
        <v>799</v>
      </c>
      <c r="E6" s="46">
        <f>-C6+D6</f>
        <v>0.08019999999999072</v>
      </c>
      <c r="F6" s="47"/>
    </row>
    <row r="7" spans="1:6" s="42" customFormat="1" ht="15">
      <c r="A7" s="8" t="s">
        <v>666</v>
      </c>
      <c r="B7" s="43">
        <v>37.85</v>
      </c>
      <c r="C7" s="44">
        <f>(B7)*$D$1</f>
        <v>2260.0235000000002</v>
      </c>
      <c r="D7" s="61">
        <v>3000</v>
      </c>
      <c r="E7" s="46">
        <f>-C7+D7</f>
        <v>739.9764999999998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867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868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869</v>
      </c>
    </row>
    <row r="167" spans="1:5" ht="15">
      <c r="A167" t="s">
        <v>395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870</v>
      </c>
    </row>
    <row r="186" spans="4:5" ht="15">
      <c r="D186" s="11">
        <f>'[1]388'!G4+'[1]413'!G5+'[1]427'!G5+'[1]428'!G6+'[1]560'!G7+'[1]561'!G4+'[1]564'!G4</f>
        <v>0.6078799999989428</v>
      </c>
      <c r="E186" t="s">
        <v>871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872</v>
      </c>
    </row>
    <row r="261" spans="4:5" ht="15">
      <c r="D261" s="11">
        <f>'[1]435'!G4+'[1]521'!G6</f>
        <v>0.19920000000001892</v>
      </c>
      <c r="E261" t="s">
        <v>873</v>
      </c>
    </row>
    <row r="287" spans="4:5" ht="15">
      <c r="D287" s="11">
        <f>B287+C287+'[1]344'!G7+'[1]442'!G5+'[1]475'!G12+'[1]511'!G5+'[1]517'!G8+'[1]564'!G12</f>
        <v>0.18759999999952015</v>
      </c>
      <c r="E287" t="s">
        <v>874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875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876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877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878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42910</v>
      </c>
      <c r="C1" s="35" t="s">
        <v>860</v>
      </c>
      <c r="D1" s="36">
        <v>60.6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623</v>
      </c>
      <c r="B4" s="65">
        <v>13.59</v>
      </c>
      <c r="C4" s="44">
        <f>(B4)*$D$1</f>
        <v>823.554</v>
      </c>
      <c r="D4" s="61">
        <v>823</v>
      </c>
      <c r="E4" s="46">
        <f>-C4+D4</f>
        <v>-0.5539999999999736</v>
      </c>
      <c r="F4" s="47"/>
    </row>
    <row r="5" spans="1:6" s="42" customFormat="1" ht="15">
      <c r="A5" s="8" t="s">
        <v>468</v>
      </c>
      <c r="B5" s="43">
        <v>49.15</v>
      </c>
      <c r="C5" s="44">
        <f>(B5)*$D$1</f>
        <v>2978.49</v>
      </c>
      <c r="D5" s="45"/>
      <c r="E5" s="46">
        <f>-C5+D5</f>
        <v>-2978.49</v>
      </c>
      <c r="F5" s="47"/>
    </row>
    <row r="6" spans="1:6" s="42" customFormat="1" ht="15">
      <c r="A6" s="8" t="s">
        <v>666</v>
      </c>
      <c r="B6" s="64">
        <v>28.09</v>
      </c>
      <c r="C6" s="44">
        <f>(B6)*$D$1</f>
        <v>1702.2540000000001</v>
      </c>
      <c r="D6" s="45"/>
      <c r="E6" s="46">
        <f>-C6+D6</f>
        <v>-1702.2540000000001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42910</v>
      </c>
      <c r="C1" s="35" t="s">
        <v>860</v>
      </c>
      <c r="D1" s="36">
        <v>60.6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30">
      <c r="A4" s="8" t="s">
        <v>1025</v>
      </c>
      <c r="B4" s="64">
        <v>6.97</v>
      </c>
      <c r="C4" s="44">
        <f aca="true" t="shared" si="0" ref="C4:C10">(B4)*$D$1</f>
        <v>422.382</v>
      </c>
      <c r="D4" s="61">
        <f>389+33</f>
        <v>422</v>
      </c>
      <c r="E4" s="46">
        <f aca="true" t="shared" si="1" ref="E4:E10">-C4+D4</f>
        <v>-0.382000000000005</v>
      </c>
      <c r="F4" s="47" t="s">
        <v>1031</v>
      </c>
    </row>
    <row r="5" spans="1:6" s="42" customFormat="1" ht="15">
      <c r="A5" s="8" t="s">
        <v>343</v>
      </c>
      <c r="B5" s="43">
        <v>21.99</v>
      </c>
      <c r="C5" s="44">
        <f t="shared" si="0"/>
        <v>1332.5939999999998</v>
      </c>
      <c r="D5" s="61">
        <v>1333</v>
      </c>
      <c r="E5" s="46">
        <f t="shared" si="1"/>
        <v>0.40600000000017644</v>
      </c>
      <c r="F5" s="47"/>
    </row>
    <row r="6" spans="1:6" s="42" customFormat="1" ht="15">
      <c r="A6" s="8" t="s">
        <v>704</v>
      </c>
      <c r="B6" s="64">
        <v>5.3</v>
      </c>
      <c r="C6" s="44">
        <f t="shared" si="0"/>
        <v>321.18</v>
      </c>
      <c r="D6" s="45">
        <v>321</v>
      </c>
      <c r="E6" s="46">
        <f t="shared" si="1"/>
        <v>-0.18000000000000682</v>
      </c>
      <c r="F6" s="47"/>
    </row>
    <row r="7" spans="1:6" s="42" customFormat="1" ht="15">
      <c r="A7" s="8" t="s">
        <v>1026</v>
      </c>
      <c r="B7" s="43">
        <v>19.1</v>
      </c>
      <c r="C7" s="44">
        <f t="shared" si="0"/>
        <v>1157.46</v>
      </c>
      <c r="D7" s="61">
        <v>1157</v>
      </c>
      <c r="E7" s="46">
        <f t="shared" si="1"/>
        <v>-0.4600000000000364</v>
      </c>
      <c r="F7" s="47"/>
    </row>
    <row r="8" spans="1:6" s="42" customFormat="1" ht="15">
      <c r="A8" s="8" t="s">
        <v>670</v>
      </c>
      <c r="B8" s="64">
        <v>22.49</v>
      </c>
      <c r="C8" s="44">
        <f t="shared" si="0"/>
        <v>1362.894</v>
      </c>
      <c r="D8" s="45">
        <v>1363</v>
      </c>
      <c r="E8" s="46">
        <f t="shared" si="1"/>
        <v>0.10599999999999454</v>
      </c>
      <c r="F8" s="47"/>
    </row>
    <row r="9" spans="1:6" s="42" customFormat="1" ht="15">
      <c r="A9" s="8" t="s">
        <v>291</v>
      </c>
      <c r="B9" s="64">
        <v>14.12</v>
      </c>
      <c r="C9" s="44">
        <f t="shared" si="0"/>
        <v>855.672</v>
      </c>
      <c r="D9" s="61">
        <v>856</v>
      </c>
      <c r="E9" s="46">
        <f t="shared" si="1"/>
        <v>0.32799999999997453</v>
      </c>
      <c r="F9" s="47"/>
    </row>
    <row r="10" spans="1:6" s="42" customFormat="1" ht="15">
      <c r="A10" s="8" t="s">
        <v>468</v>
      </c>
      <c r="B10" s="43">
        <v>43.36</v>
      </c>
      <c r="C10" s="44">
        <f t="shared" si="0"/>
        <v>2627.616</v>
      </c>
      <c r="D10" s="45">
        <v>5606</v>
      </c>
      <c r="E10" s="46">
        <f t="shared" si="1"/>
        <v>2978.384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867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868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869</v>
      </c>
    </row>
    <row r="170" spans="1:5" ht="15">
      <c r="A170" t="s">
        <v>395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870</v>
      </c>
    </row>
    <row r="189" spans="4:5" ht="15">
      <c r="D189" s="11">
        <f>'[1]388'!G4+'[1]413'!G5+'[1]427'!G5+'[1]428'!G6+'[1]560'!G7+'[1]561'!G4+'[1]564'!G4</f>
        <v>0.6078799999989428</v>
      </c>
      <c r="E189" t="s">
        <v>871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872</v>
      </c>
    </row>
    <row r="264" spans="4:5" ht="15">
      <c r="D264" s="11">
        <f>'[1]435'!G4+'[1]521'!G6</f>
        <v>0.19920000000001892</v>
      </c>
      <c r="E264" t="s">
        <v>873</v>
      </c>
    </row>
    <row r="290" spans="4:5" ht="15">
      <c r="D290" s="11">
        <f>B290+C290+'[1]344'!G7+'[1]442'!G5+'[1]475'!G12+'[1]511'!G5+'[1]517'!G8+'[1]564'!G12</f>
        <v>0.18759999999952015</v>
      </c>
      <c r="E290" t="s">
        <v>874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875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876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877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878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42905</v>
      </c>
      <c r="C1" s="35" t="s">
        <v>860</v>
      </c>
      <c r="D1" s="36">
        <v>58.33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667</v>
      </c>
      <c r="B4" s="64">
        <v>12.32</v>
      </c>
      <c r="C4" s="44">
        <f>(B4)*$D$1</f>
        <v>718.6256</v>
      </c>
      <c r="D4" s="61">
        <v>719</v>
      </c>
      <c r="E4" s="46">
        <f>-C4+D4</f>
        <v>0.3744000000000369</v>
      </c>
      <c r="F4" s="47"/>
    </row>
    <row r="5" spans="1:6" s="42" customFormat="1" ht="15">
      <c r="A5" s="8" t="s">
        <v>704</v>
      </c>
      <c r="B5" s="43">
        <v>10.11</v>
      </c>
      <c r="C5" s="44">
        <f>(B5)*$D$1</f>
        <v>589.7162999999999</v>
      </c>
      <c r="D5" s="45">
        <v>591</v>
      </c>
      <c r="E5" s="46">
        <f>-C5+D5</f>
        <v>1.2837000000000671</v>
      </c>
      <c r="F5" s="47"/>
    </row>
    <row r="6" spans="1:6" s="42" customFormat="1" ht="15">
      <c r="A6" s="8" t="s">
        <v>1024</v>
      </c>
      <c r="B6" s="64">
        <v>7.89</v>
      </c>
      <c r="C6" s="44">
        <f>(B6)*$D$1</f>
        <v>460.22369999999995</v>
      </c>
      <c r="D6" s="45">
        <v>460</v>
      </c>
      <c r="E6" s="46">
        <f>-C6+D6</f>
        <v>-0.22369999999995116</v>
      </c>
      <c r="F6" s="47"/>
    </row>
    <row r="7" spans="1:6" s="42" customFormat="1" ht="15">
      <c r="A7" s="8" t="s">
        <v>968</v>
      </c>
      <c r="B7" s="43">
        <v>21.36</v>
      </c>
      <c r="C7" s="44">
        <f>(B7)*$D$1</f>
        <v>1245.9288</v>
      </c>
      <c r="D7" s="45">
        <v>1246</v>
      </c>
      <c r="E7" s="46">
        <f>-C7+D7</f>
        <v>0.07120000000008986</v>
      </c>
      <c r="F7" s="47"/>
    </row>
    <row r="8" spans="1:6" s="42" customFormat="1" ht="15">
      <c r="A8" s="8" t="s">
        <v>666</v>
      </c>
      <c r="B8" s="64">
        <v>6.43</v>
      </c>
      <c r="C8" s="44">
        <f>(B8)*$D$1</f>
        <v>375.0619</v>
      </c>
      <c r="D8" s="63"/>
      <c r="E8" s="46">
        <f>-C8+D8</f>
        <v>-375.0619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867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868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869</v>
      </c>
    </row>
    <row r="168" spans="1:5" ht="15">
      <c r="A168" t="s">
        <v>395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870</v>
      </c>
    </row>
    <row r="187" spans="4:5" ht="15">
      <c r="D187" s="11">
        <f>'[1]388'!G4+'[1]413'!G5+'[1]427'!G5+'[1]428'!G6+'[1]560'!G7+'[1]561'!G4+'[1]564'!G4</f>
        <v>0.6078799999989428</v>
      </c>
      <c r="E187" t="s">
        <v>871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872</v>
      </c>
    </row>
    <row r="262" spans="4:5" ht="15">
      <c r="D262" s="11">
        <f>'[1]435'!G4+'[1]521'!G6</f>
        <v>0.19920000000001892</v>
      </c>
      <c r="E262" t="s">
        <v>873</v>
      </c>
    </row>
    <row r="288" spans="4:5" ht="15">
      <c r="D288" s="11">
        <f>B288+C288+'[1]344'!G7+'[1]442'!G5+'[1]475'!G12+'[1]511'!G5+'[1]517'!G8+'[1]564'!G12</f>
        <v>0.18759999999952015</v>
      </c>
      <c r="E288" t="s">
        <v>874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875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876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877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878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42904</v>
      </c>
      <c r="C1" s="35" t="s">
        <v>860</v>
      </c>
      <c r="D1" s="36">
        <v>58.32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71</v>
      </c>
      <c r="B4" s="64">
        <v>60.08</v>
      </c>
      <c r="C4" s="44">
        <f>(B4)*$D$1</f>
        <v>3503.8656</v>
      </c>
      <c r="D4" s="45">
        <v>3503</v>
      </c>
      <c r="E4" s="46">
        <f>-C4+D4</f>
        <v>-0.8656000000000859</v>
      </c>
      <c r="F4" s="47"/>
    </row>
    <row r="5" spans="1:6" s="42" customFormat="1" ht="15">
      <c r="A5" s="8" t="s">
        <v>786</v>
      </c>
      <c r="B5" s="43">
        <v>16.34</v>
      </c>
      <c r="C5" s="44">
        <f>(B5)*$D$1</f>
        <v>952.9488</v>
      </c>
      <c r="D5" s="45">
        <v>953</v>
      </c>
      <c r="E5" s="46">
        <f>-C5+D5</f>
        <v>0.05119999999999436</v>
      </c>
      <c r="F5" s="47"/>
    </row>
    <row r="6" spans="1:6" s="42" customFormat="1" ht="15">
      <c r="A6" s="8" t="s">
        <v>468</v>
      </c>
      <c r="B6" s="64">
        <v>40.01</v>
      </c>
      <c r="C6" s="44">
        <f>(B6)*$D$1</f>
        <v>2333.3831999999998</v>
      </c>
      <c r="D6" s="45">
        <v>2333</v>
      </c>
      <c r="E6" s="46">
        <f>-C6+D6</f>
        <v>-0.3831999999997606</v>
      </c>
      <c r="F6" s="47"/>
    </row>
    <row r="7" spans="1:6" s="42" customFormat="1" ht="15">
      <c r="A7" s="8" t="s">
        <v>810</v>
      </c>
      <c r="B7" s="64">
        <v>21.95</v>
      </c>
      <c r="C7" s="44">
        <f>(B7)*$D$1</f>
        <v>1280.124</v>
      </c>
      <c r="D7" s="45">
        <v>1500</v>
      </c>
      <c r="E7" s="46">
        <f>-C7+D7</f>
        <v>219.87599999999998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867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868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869</v>
      </c>
    </row>
    <row r="167" spans="1:5" ht="15">
      <c r="A167" t="s">
        <v>395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870</v>
      </c>
    </row>
    <row r="186" spans="4:5" ht="15">
      <c r="D186" s="11">
        <f>'[1]388'!G4+'[1]413'!G5+'[1]427'!G5+'[1]428'!G6+'[1]560'!G7+'[1]561'!G4+'[1]564'!G4</f>
        <v>0.6078799999989428</v>
      </c>
      <c r="E186" t="s">
        <v>871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872</v>
      </c>
    </row>
    <row r="261" spans="4:5" ht="15">
      <c r="D261" s="11">
        <f>'[1]435'!G4+'[1]521'!G6</f>
        <v>0.19920000000001892</v>
      </c>
      <c r="E261" t="s">
        <v>873</v>
      </c>
    </row>
    <row r="287" spans="4:5" ht="15">
      <c r="D287" s="11">
        <f>B287+C287+'[1]344'!G7+'[1]442'!G5+'[1]475'!G12+'[1]511'!G5+'[1]517'!G8+'[1]564'!G12</f>
        <v>0.18759999999952015</v>
      </c>
      <c r="E287" t="s">
        <v>874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875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876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877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878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42904</v>
      </c>
      <c r="C1" s="35" t="s">
        <v>860</v>
      </c>
      <c r="D1" s="36">
        <v>58.32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138</v>
      </c>
      <c r="B4" s="64">
        <v>45.56</v>
      </c>
      <c r="C4" s="44">
        <f aca="true" t="shared" si="0" ref="C4:C9">(B4)*$D$1</f>
        <v>2657.0592</v>
      </c>
      <c r="D4" s="45">
        <v>2657</v>
      </c>
      <c r="E4" s="46">
        <f aca="true" t="shared" si="1" ref="E4:E9">-C4+D4</f>
        <v>-0.05920000000014625</v>
      </c>
      <c r="F4" s="47"/>
    </row>
    <row r="5" spans="1:6" s="42" customFormat="1" ht="15">
      <c r="A5" s="8" t="s">
        <v>311</v>
      </c>
      <c r="B5" s="43">
        <v>5.06</v>
      </c>
      <c r="C5" s="44">
        <f t="shared" si="0"/>
        <v>295.0992</v>
      </c>
      <c r="D5" s="45">
        <v>295</v>
      </c>
      <c r="E5" s="46">
        <f t="shared" si="1"/>
        <v>-0.09919999999999618</v>
      </c>
      <c r="F5" s="47"/>
    </row>
    <row r="6" spans="1:6" s="42" customFormat="1" ht="15">
      <c r="A6" s="8" t="s">
        <v>1010</v>
      </c>
      <c r="B6" s="64">
        <v>24.18</v>
      </c>
      <c r="C6" s="44">
        <f t="shared" si="0"/>
        <v>1410.1776</v>
      </c>
      <c r="D6" s="45">
        <v>1410</v>
      </c>
      <c r="E6" s="46">
        <f t="shared" si="1"/>
        <v>-0.177599999999984</v>
      </c>
      <c r="F6" s="47"/>
    </row>
    <row r="7" spans="1:6" s="42" customFormat="1" ht="15">
      <c r="A7" s="8" t="s">
        <v>968</v>
      </c>
      <c r="B7" s="43">
        <f>3.7+1.16</f>
        <v>4.86</v>
      </c>
      <c r="C7" s="44">
        <f t="shared" si="0"/>
        <v>283.4352</v>
      </c>
      <c r="D7" s="45">
        <v>283</v>
      </c>
      <c r="E7" s="46">
        <f t="shared" si="1"/>
        <v>-0.4352000000000089</v>
      </c>
      <c r="F7" s="47"/>
    </row>
    <row r="8" spans="1:6" s="42" customFormat="1" ht="15">
      <c r="A8" s="8" t="s">
        <v>666</v>
      </c>
      <c r="B8" s="64">
        <v>2.64</v>
      </c>
      <c r="C8" s="44">
        <f t="shared" si="0"/>
        <v>153.9648</v>
      </c>
      <c r="D8" s="63"/>
      <c r="E8" s="46">
        <f t="shared" si="1"/>
        <v>-153.9648</v>
      </c>
      <c r="F8" s="47"/>
    </row>
    <row r="9" spans="1:6" s="42" customFormat="1" ht="15">
      <c r="A9" s="8" t="s">
        <v>905</v>
      </c>
      <c r="B9" s="43">
        <v>26.99</v>
      </c>
      <c r="C9" s="44">
        <f t="shared" si="0"/>
        <v>1574.0567999999998</v>
      </c>
      <c r="D9" s="45">
        <v>1574</v>
      </c>
      <c r="E9" s="46">
        <f t="shared" si="1"/>
        <v>-0.0567999999998392</v>
      </c>
      <c r="F9" s="47"/>
    </row>
    <row r="10" spans="1:5" s="49" customFormat="1" ht="15">
      <c r="A10" s="48"/>
      <c r="B10" s="48"/>
      <c r="C10" s="48"/>
      <c r="D10" s="48"/>
      <c r="E10" s="48"/>
    </row>
    <row r="14" ht="15">
      <c r="B14" s="50"/>
    </row>
    <row r="15" ht="15">
      <c r="B15" s="50"/>
    </row>
    <row r="16" ht="15">
      <c r="B16" s="50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867</v>
      </c>
    </row>
    <row r="116" spans="4:5" ht="15">
      <c r="D116" s="11">
        <f>'[1]562'!G7+'[1]564'!G10</f>
        <v>-0.48919999999986885</v>
      </c>
      <c r="E116" t="s">
        <v>244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868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869</v>
      </c>
    </row>
    <row r="169" spans="1:5" ht="15">
      <c r="A169" t="s">
        <v>395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870</v>
      </c>
    </row>
    <row r="188" spans="4:5" ht="15">
      <c r="D188" s="11">
        <f>'[1]388'!G4+'[1]413'!G5+'[1]427'!G5+'[1]428'!G6+'[1]560'!G7+'[1]561'!G4+'[1]564'!G4</f>
        <v>0.6078799999989428</v>
      </c>
      <c r="E188" t="s">
        <v>871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872</v>
      </c>
    </row>
    <row r="263" spans="4:5" ht="15">
      <c r="D263" s="11">
        <f>'[1]435'!G4+'[1]521'!G6</f>
        <v>0.19920000000001892</v>
      </c>
      <c r="E263" t="s">
        <v>873</v>
      </c>
    </row>
    <row r="289" spans="4:5" ht="15">
      <c r="D289" s="11">
        <f>B289+C289+'[1]344'!G7+'[1]442'!G5+'[1]475'!G12+'[1]511'!G5+'[1]517'!G8+'[1]564'!G12</f>
        <v>0.18759999999952015</v>
      </c>
      <c r="E289" t="s">
        <v>874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875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876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877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878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42901</v>
      </c>
      <c r="C1" s="35" t="s">
        <v>860</v>
      </c>
      <c r="D1" s="36">
        <v>57.68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1010</v>
      </c>
      <c r="B4" s="64">
        <v>24.18</v>
      </c>
      <c r="C4" s="44">
        <f aca="true" t="shared" si="0" ref="C4:C9">(B4)*$D$1</f>
        <v>1394.7024</v>
      </c>
      <c r="D4" s="45">
        <v>2789</v>
      </c>
      <c r="E4" s="46">
        <f aca="true" t="shared" si="1" ref="E4:E9">-C4+D4</f>
        <v>1394.2976</v>
      </c>
      <c r="F4" s="47"/>
    </row>
    <row r="5" spans="1:6" s="42" customFormat="1" ht="15">
      <c r="A5" s="8" t="s">
        <v>1009</v>
      </c>
      <c r="B5" s="78">
        <f>3.7+1.16</f>
        <v>4.86</v>
      </c>
      <c r="C5" s="44">
        <f t="shared" si="0"/>
        <v>280.32480000000004</v>
      </c>
      <c r="D5" s="45">
        <v>280</v>
      </c>
      <c r="E5" s="46">
        <f t="shared" si="1"/>
        <v>-0.32480000000003884</v>
      </c>
      <c r="F5" s="47"/>
    </row>
    <row r="6" spans="1:6" s="42" customFormat="1" ht="15">
      <c r="A6" s="8" t="s">
        <v>477</v>
      </c>
      <c r="B6" s="64">
        <v>11.24</v>
      </c>
      <c r="C6" s="44">
        <f t="shared" si="0"/>
        <v>648.3232</v>
      </c>
      <c r="D6" s="45">
        <v>648</v>
      </c>
      <c r="E6" s="46">
        <f t="shared" si="1"/>
        <v>-0.32320000000004256</v>
      </c>
      <c r="F6" s="47"/>
    </row>
    <row r="7" spans="1:6" s="42" customFormat="1" ht="15">
      <c r="A7" s="8" t="s">
        <v>666</v>
      </c>
      <c r="B7" s="43">
        <v>5.56</v>
      </c>
      <c r="C7" s="44">
        <f t="shared" si="0"/>
        <v>320.70079999999996</v>
      </c>
      <c r="D7" s="61">
        <v>486</v>
      </c>
      <c r="E7" s="46">
        <f t="shared" si="1"/>
        <v>165.29920000000004</v>
      </c>
      <c r="F7" s="47"/>
    </row>
    <row r="8" spans="1:6" s="42" customFormat="1" ht="15">
      <c r="A8" s="8" t="s">
        <v>640</v>
      </c>
      <c r="B8" s="12">
        <v>15.98</v>
      </c>
      <c r="C8" s="44">
        <f t="shared" si="0"/>
        <v>921.7264</v>
      </c>
      <c r="D8" s="45">
        <v>921</v>
      </c>
      <c r="E8" s="46">
        <f t="shared" si="1"/>
        <v>-0.7264000000000124</v>
      </c>
      <c r="F8" s="47"/>
    </row>
    <row r="9" spans="1:6" s="42" customFormat="1" ht="15">
      <c r="A9" s="8" t="s">
        <v>199</v>
      </c>
      <c r="B9" s="43">
        <v>7.93</v>
      </c>
      <c r="C9" s="44">
        <f t="shared" si="0"/>
        <v>457.4024</v>
      </c>
      <c r="D9" s="45">
        <v>457</v>
      </c>
      <c r="E9" s="46">
        <f t="shared" si="1"/>
        <v>-0.4024000000000001</v>
      </c>
      <c r="F9" s="47"/>
    </row>
    <row r="10" spans="1:5" s="49" customFormat="1" ht="15">
      <c r="A10" s="48"/>
      <c r="B10" s="48"/>
      <c r="C10" s="48"/>
      <c r="D10" s="48"/>
      <c r="E10" s="48"/>
    </row>
    <row r="14" ht="15">
      <c r="B14" s="50"/>
    </row>
    <row r="15" ht="15">
      <c r="B15" s="50"/>
    </row>
    <row r="16" ht="15">
      <c r="B16" s="50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867</v>
      </c>
    </row>
    <row r="116" spans="4:5" ht="15">
      <c r="D116" s="11">
        <f>'[1]562'!G7+'[1]564'!G10</f>
        <v>-0.48919999999986885</v>
      </c>
      <c r="E116" t="s">
        <v>244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868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869</v>
      </c>
    </row>
    <row r="169" spans="1:5" ht="15">
      <c r="A169" t="s">
        <v>395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870</v>
      </c>
    </row>
    <row r="188" spans="4:5" ht="15">
      <c r="D188" s="11">
        <f>'[1]388'!G4+'[1]413'!G5+'[1]427'!G5+'[1]428'!G6+'[1]560'!G7+'[1]561'!G4+'[1]564'!G4</f>
        <v>0.6078799999989428</v>
      </c>
      <c r="E188" t="s">
        <v>871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872</v>
      </c>
    </row>
    <row r="263" spans="4:5" ht="15">
      <c r="D263" s="11">
        <f>'[1]435'!G4+'[1]521'!G6</f>
        <v>0.19920000000001892</v>
      </c>
      <c r="E263" t="s">
        <v>873</v>
      </c>
    </row>
    <row r="289" spans="4:5" ht="15">
      <c r="D289" s="11">
        <f>B289+C289+'[1]344'!G7+'[1]442'!G5+'[1]475'!G12+'[1]511'!G5+'[1]517'!G8+'[1]564'!G12</f>
        <v>0.18759999999952015</v>
      </c>
      <c r="E289" t="s">
        <v>874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875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876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877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878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42944</v>
      </c>
      <c r="C1" s="35" t="s">
        <v>860</v>
      </c>
      <c r="D1" s="36">
        <v>60.08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1051</v>
      </c>
      <c r="B4" s="64">
        <v>10.06</v>
      </c>
      <c r="C4" s="44">
        <f aca="true" t="shared" si="0" ref="C4:C10">(B4)*$D$1</f>
        <v>604.4048</v>
      </c>
      <c r="D4" s="61"/>
      <c r="E4" s="46">
        <f aca="true" t="shared" si="1" ref="E4:E10">-C4+D4</f>
        <v>-604.4048</v>
      </c>
      <c r="F4" s="47"/>
    </row>
    <row r="5" spans="1:6" s="42" customFormat="1" ht="15">
      <c r="A5" s="8" t="s">
        <v>666</v>
      </c>
      <c r="B5" s="43">
        <v>15.6</v>
      </c>
      <c r="C5" s="44">
        <f t="shared" si="0"/>
        <v>937.2479999999999</v>
      </c>
      <c r="D5" s="61"/>
      <c r="E5" s="46">
        <f t="shared" si="1"/>
        <v>-937.2479999999999</v>
      </c>
      <c r="F5" s="47"/>
    </row>
    <row r="6" spans="1:6" s="42" customFormat="1" ht="15">
      <c r="A6" s="8" t="s">
        <v>387</v>
      </c>
      <c r="B6" s="64">
        <v>14.9</v>
      </c>
      <c r="C6" s="44">
        <f t="shared" si="0"/>
        <v>895.192</v>
      </c>
      <c r="D6" s="61">
        <v>895</v>
      </c>
      <c r="E6" s="46">
        <f t="shared" si="1"/>
        <v>-0.19200000000000728</v>
      </c>
      <c r="F6" s="47"/>
    </row>
    <row r="7" spans="1:6" s="42" customFormat="1" ht="15">
      <c r="A7" s="8" t="s">
        <v>898</v>
      </c>
      <c r="B7" s="43">
        <v>15.25</v>
      </c>
      <c r="C7" s="44">
        <f t="shared" si="0"/>
        <v>916.22</v>
      </c>
      <c r="D7" s="61">
        <v>916</v>
      </c>
      <c r="E7" s="46">
        <f t="shared" si="1"/>
        <v>-0.22000000000002728</v>
      </c>
      <c r="F7" s="47"/>
    </row>
    <row r="8" spans="1:6" s="42" customFormat="1" ht="15">
      <c r="A8" s="8" t="s">
        <v>944</v>
      </c>
      <c r="B8" s="64">
        <v>4.49</v>
      </c>
      <c r="C8" s="44">
        <f t="shared" si="0"/>
        <v>269.7592</v>
      </c>
      <c r="D8" s="61">
        <v>270</v>
      </c>
      <c r="E8" s="46">
        <f t="shared" si="1"/>
        <v>0.2407999999999788</v>
      </c>
      <c r="F8" s="47"/>
    </row>
    <row r="9" spans="1:6" s="42" customFormat="1" ht="15">
      <c r="A9" s="8" t="s">
        <v>578</v>
      </c>
      <c r="B9" s="64">
        <v>19.72</v>
      </c>
      <c r="C9" s="44">
        <f t="shared" si="0"/>
        <v>1184.7776</v>
      </c>
      <c r="D9" s="61">
        <v>1185</v>
      </c>
      <c r="E9" s="46">
        <f t="shared" si="1"/>
        <v>0.22240000000010696</v>
      </c>
      <c r="F9" s="47"/>
    </row>
    <row r="10" spans="1:6" s="42" customFormat="1" ht="15">
      <c r="A10" s="8" t="s">
        <v>1037</v>
      </c>
      <c r="B10" s="43">
        <v>16</v>
      </c>
      <c r="C10" s="44">
        <f t="shared" si="0"/>
        <v>961.28</v>
      </c>
      <c r="D10" s="61">
        <v>961</v>
      </c>
      <c r="E10" s="46">
        <f t="shared" si="1"/>
        <v>-0.2799999999999727</v>
      </c>
      <c r="F10" s="47"/>
    </row>
    <row r="11" spans="1:6" s="42" customFormat="1" ht="15">
      <c r="A11" s="8" t="s">
        <v>667</v>
      </c>
      <c r="B11" s="43">
        <v>14.53</v>
      </c>
      <c r="C11" s="44">
        <f>(B11)*$D$1</f>
        <v>872.9623999999999</v>
      </c>
      <c r="D11" s="61"/>
      <c r="E11" s="46">
        <f>-C11+D11</f>
        <v>-872.9623999999999</v>
      </c>
      <c r="F11" s="47"/>
    </row>
    <row r="12" spans="1:5" s="49" customFormat="1" ht="15">
      <c r="A12" s="48"/>
      <c r="B12" s="48"/>
      <c r="C12" s="48"/>
      <c r="D12" s="48"/>
      <c r="E12" s="48"/>
    </row>
    <row r="16" ht="15">
      <c r="B16" s="50"/>
    </row>
    <row r="17" ht="15">
      <c r="B17" s="50"/>
    </row>
    <row r="18" ht="15">
      <c r="B18" s="50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867</v>
      </c>
    </row>
    <row r="118" spans="4:5" ht="15">
      <c r="D118" s="11">
        <f>'[1]562'!G7+'[1]564'!G10</f>
        <v>-0.48919999999986885</v>
      </c>
      <c r="E118" t="s">
        <v>244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868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869</v>
      </c>
    </row>
    <row r="171" spans="1:5" ht="15">
      <c r="A171" t="s">
        <v>395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870</v>
      </c>
    </row>
    <row r="190" spans="4:5" ht="15">
      <c r="D190" s="11">
        <f>'[1]388'!G4+'[1]413'!G5+'[1]427'!G5+'[1]428'!G6+'[1]560'!G7+'[1]561'!G4+'[1]564'!G4</f>
        <v>0.6078799999989428</v>
      </c>
      <c r="E190" t="s">
        <v>871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872</v>
      </c>
    </row>
    <row r="265" spans="4:5" ht="15">
      <c r="D265" s="11">
        <f>'[1]435'!G4+'[1]521'!G6</f>
        <v>0.19920000000001892</v>
      </c>
      <c r="E265" t="s">
        <v>873</v>
      </c>
    </row>
    <row r="291" spans="4:5" ht="15">
      <c r="D291" s="11">
        <f>B291+C291+'[1]344'!G7+'[1]442'!G5+'[1]475'!G12+'[1]511'!G5+'[1]517'!G8+'[1]564'!G12</f>
        <v>0.18759999999952015</v>
      </c>
      <c r="E291" t="s">
        <v>874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875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876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877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878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42901</v>
      </c>
      <c r="C1" s="35" t="s">
        <v>860</v>
      </c>
      <c r="D1" s="36">
        <v>57.68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1010</v>
      </c>
      <c r="B4" s="64">
        <v>24.18</v>
      </c>
      <c r="C4" s="44">
        <f>(B4)*$D$1</f>
        <v>1394.7024</v>
      </c>
      <c r="D4" s="45"/>
      <c r="E4" s="46">
        <f>-C4+D4</f>
        <v>-1394.7024</v>
      </c>
      <c r="F4" s="47"/>
    </row>
    <row r="5" spans="1:6" s="42" customFormat="1" ht="15">
      <c r="A5" s="8" t="s">
        <v>652</v>
      </c>
      <c r="B5" s="43">
        <v>39.68</v>
      </c>
      <c r="C5" s="44">
        <f>(B5)*$D$1</f>
        <v>2288.7424</v>
      </c>
      <c r="D5" s="45">
        <v>2289</v>
      </c>
      <c r="E5" s="46">
        <f>-C5+D5</f>
        <v>0.25759999999991123</v>
      </c>
      <c r="F5" s="47"/>
    </row>
    <row r="6" spans="1:6" s="42" customFormat="1" ht="15">
      <c r="A6" s="8" t="s">
        <v>680</v>
      </c>
      <c r="B6" s="64">
        <v>22.05</v>
      </c>
      <c r="C6" s="44">
        <f>(B6)*$D$1</f>
        <v>1271.844</v>
      </c>
      <c r="D6" s="61">
        <v>1272</v>
      </c>
      <c r="E6" s="46">
        <f>-C6+D6</f>
        <v>0.15599999999994907</v>
      </c>
      <c r="F6" s="47"/>
    </row>
    <row r="7" spans="1:6" s="42" customFormat="1" ht="15">
      <c r="A7" s="8" t="s">
        <v>774</v>
      </c>
      <c r="B7" s="43">
        <v>43.39</v>
      </c>
      <c r="C7" s="44">
        <f>(B7)*$D$1</f>
        <v>2502.7352</v>
      </c>
      <c r="D7" s="45">
        <v>2503</v>
      </c>
      <c r="E7" s="46">
        <f>-C7+D7</f>
        <v>0.2647999999999229</v>
      </c>
      <c r="F7" s="47"/>
    </row>
    <row r="8" spans="1:6" s="42" customFormat="1" ht="15">
      <c r="A8" s="8" t="s">
        <v>721</v>
      </c>
      <c r="B8" s="64">
        <v>16.14</v>
      </c>
      <c r="C8" s="44">
        <f>(B8)*$D$1</f>
        <v>930.9552</v>
      </c>
      <c r="D8" s="63">
        <v>931</v>
      </c>
      <c r="E8" s="46">
        <f>-C8+D8</f>
        <v>0.04480000000000928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867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868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869</v>
      </c>
    </row>
    <row r="168" spans="1:5" ht="15">
      <c r="A168" t="s">
        <v>395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870</v>
      </c>
    </row>
    <row r="187" spans="4:5" ht="15">
      <c r="D187" s="11">
        <f>'[1]388'!G4+'[1]413'!G5+'[1]427'!G5+'[1]428'!G6+'[1]560'!G7+'[1]561'!G4+'[1]564'!G4</f>
        <v>0.6078799999989428</v>
      </c>
      <c r="E187" t="s">
        <v>871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872</v>
      </c>
    </row>
    <row r="262" spans="4:5" ht="15">
      <c r="D262" s="11">
        <f>'[1]435'!G4+'[1]521'!G6</f>
        <v>0.19920000000001892</v>
      </c>
      <c r="E262" t="s">
        <v>873</v>
      </c>
    </row>
    <row r="288" spans="4:5" ht="15">
      <c r="D288" s="11">
        <f>B288+C288+'[1]344'!G7+'[1]442'!G5+'[1]475'!G12+'[1]511'!G5+'[1]517'!G8+'[1]564'!G12</f>
        <v>0.18759999999952015</v>
      </c>
      <c r="E288" t="s">
        <v>874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875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876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877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878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42900</v>
      </c>
      <c r="C1" s="35" t="s">
        <v>860</v>
      </c>
      <c r="D1" s="36">
        <v>57.61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1006</v>
      </c>
      <c r="B4" s="64">
        <v>10.64</v>
      </c>
      <c r="C4" s="44">
        <f>(B4)*$D$1</f>
        <v>612.9704</v>
      </c>
      <c r="D4" s="45"/>
      <c r="E4" s="46">
        <f>-C4+D4</f>
        <v>-612.9704</v>
      </c>
      <c r="F4" s="47"/>
    </row>
    <row r="5" spans="1:6" s="42" customFormat="1" ht="15">
      <c r="A5" s="8" t="s">
        <v>816</v>
      </c>
      <c r="B5" s="43">
        <v>43.7</v>
      </c>
      <c r="C5" s="44">
        <f>(B5)*$D$1</f>
        <v>2517.5570000000002</v>
      </c>
      <c r="D5" s="45">
        <v>2518</v>
      </c>
      <c r="E5" s="46">
        <f>-C5+D5</f>
        <v>0.44299999999975626</v>
      </c>
      <c r="F5" s="47"/>
    </row>
    <row r="6" spans="1:6" s="42" customFormat="1" ht="15">
      <c r="A6" s="8" t="s">
        <v>680</v>
      </c>
      <c r="B6" s="64">
        <v>10.04</v>
      </c>
      <c r="C6" s="44">
        <f>(B6)*$D$1</f>
        <v>578.4043999999999</v>
      </c>
      <c r="D6" s="45">
        <v>578</v>
      </c>
      <c r="E6" s="46">
        <f>-C6+D6</f>
        <v>-0.40439999999989595</v>
      </c>
      <c r="F6" s="47"/>
    </row>
    <row r="7" spans="1:6" s="42" customFormat="1" ht="15">
      <c r="A7" s="8" t="s">
        <v>1009</v>
      </c>
      <c r="B7" s="43">
        <v>31.95</v>
      </c>
      <c r="C7" s="44">
        <f>(B7)*$D$1</f>
        <v>1840.6395</v>
      </c>
      <c r="D7" s="45">
        <v>1841</v>
      </c>
      <c r="E7" s="46">
        <f>-C7+D7</f>
        <v>0.3605000000000018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867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868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869</v>
      </c>
    </row>
    <row r="167" spans="1:5" ht="15">
      <c r="A167" t="s">
        <v>395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870</v>
      </c>
    </row>
    <row r="186" spans="4:5" ht="15">
      <c r="D186" s="11">
        <f>'[1]388'!G4+'[1]413'!G5+'[1]427'!G5+'[1]428'!G6+'[1]560'!G7+'[1]561'!G4+'[1]564'!G4</f>
        <v>0.6078799999989428</v>
      </c>
      <c r="E186" t="s">
        <v>871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872</v>
      </c>
    </row>
    <row r="261" spans="4:5" ht="15">
      <c r="D261" s="11">
        <f>'[1]435'!G4+'[1]521'!G6</f>
        <v>0.19920000000001892</v>
      </c>
      <c r="E261" t="s">
        <v>873</v>
      </c>
    </row>
    <row r="287" spans="4:5" ht="15">
      <c r="D287" s="11">
        <f>B287+C287+'[1]344'!G7+'[1]442'!G5+'[1]475'!G12+'[1]511'!G5+'[1]517'!G8+'[1]564'!G12</f>
        <v>0.18759999999952015</v>
      </c>
      <c r="E287" t="s">
        <v>874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875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876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877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878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42900</v>
      </c>
      <c r="C1" s="35" t="s">
        <v>860</v>
      </c>
      <c r="D1" s="36">
        <v>57.61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572</v>
      </c>
      <c r="B4" s="64">
        <v>34.45</v>
      </c>
      <c r="C4" s="44">
        <f aca="true" t="shared" si="0" ref="C4:C11">(B4)*$D$1</f>
        <v>1984.6645</v>
      </c>
      <c r="D4" s="45">
        <v>1985</v>
      </c>
      <c r="E4" s="46">
        <f aca="true" t="shared" si="1" ref="E4:E9">-C4+D4</f>
        <v>0.33549999999991087</v>
      </c>
      <c r="F4" s="47"/>
    </row>
    <row r="5" spans="1:6" s="42" customFormat="1" ht="15">
      <c r="A5" s="8" t="s">
        <v>381</v>
      </c>
      <c r="B5" s="43">
        <v>12.73</v>
      </c>
      <c r="C5" s="44">
        <f t="shared" si="0"/>
        <v>733.3753</v>
      </c>
      <c r="D5" s="45">
        <v>733</v>
      </c>
      <c r="E5" s="46">
        <f t="shared" si="1"/>
        <v>-0.3753000000000384</v>
      </c>
      <c r="F5" s="47"/>
    </row>
    <row r="6" spans="1:6" s="42" customFormat="1" ht="15">
      <c r="A6" s="8" t="s">
        <v>183</v>
      </c>
      <c r="B6" s="64">
        <v>22.28</v>
      </c>
      <c r="C6" s="44">
        <f t="shared" si="0"/>
        <v>1283.5508</v>
      </c>
      <c r="D6" s="45">
        <v>1284</v>
      </c>
      <c r="E6" s="46">
        <f t="shared" si="1"/>
        <v>0.4492000000000189</v>
      </c>
      <c r="F6" s="47"/>
    </row>
    <row r="7" spans="1:6" s="42" customFormat="1" ht="15">
      <c r="A7" s="8" t="s">
        <v>46</v>
      </c>
      <c r="B7" s="43">
        <v>8.18</v>
      </c>
      <c r="C7" s="44">
        <f t="shared" si="0"/>
        <v>471.2498</v>
      </c>
      <c r="D7" s="45">
        <v>471</v>
      </c>
      <c r="E7" s="46">
        <f t="shared" si="1"/>
        <v>-0.24979999999999336</v>
      </c>
      <c r="F7" s="47"/>
    </row>
    <row r="8" spans="1:6" s="42" customFormat="1" ht="15">
      <c r="A8" s="8" t="s">
        <v>1006</v>
      </c>
      <c r="B8" s="64">
        <v>10.64</v>
      </c>
      <c r="C8" s="44">
        <f t="shared" si="0"/>
        <v>612.9704</v>
      </c>
      <c r="D8" s="63">
        <v>1290</v>
      </c>
      <c r="E8" s="46">
        <f t="shared" si="1"/>
        <v>677.0296</v>
      </c>
      <c r="F8" s="47"/>
    </row>
    <row r="9" spans="1:6" s="42" customFormat="1" ht="15">
      <c r="A9" s="8" t="s">
        <v>1007</v>
      </c>
      <c r="B9" s="43">
        <v>7</v>
      </c>
      <c r="C9" s="44">
        <f t="shared" si="0"/>
        <v>403.27</v>
      </c>
      <c r="D9" s="45">
        <v>403</v>
      </c>
      <c r="E9" s="46">
        <f t="shared" si="1"/>
        <v>-0.2699999999999818</v>
      </c>
      <c r="F9" s="47"/>
    </row>
    <row r="10" spans="1:6" s="42" customFormat="1" ht="15">
      <c r="A10" s="8" t="s">
        <v>1008</v>
      </c>
      <c r="B10" s="43">
        <v>23.04</v>
      </c>
      <c r="C10" s="44">
        <f t="shared" si="0"/>
        <v>1327.3344</v>
      </c>
      <c r="D10" s="45">
        <v>1327</v>
      </c>
      <c r="E10" s="46">
        <f>-C10+D10</f>
        <v>-0.3343999999999596</v>
      </c>
      <c r="F10" s="47"/>
    </row>
    <row r="11" spans="1:6" s="42" customFormat="1" ht="15">
      <c r="A11" s="8" t="s">
        <v>754</v>
      </c>
      <c r="B11" s="64">
        <v>19.06</v>
      </c>
      <c r="C11" s="44">
        <f t="shared" si="0"/>
        <v>1098.0466</v>
      </c>
      <c r="D11" s="61">
        <v>1098</v>
      </c>
      <c r="E11" s="46">
        <f>-C11+D11</f>
        <v>-0.0465999999998985</v>
      </c>
      <c r="F11" s="47"/>
    </row>
    <row r="12" spans="1:5" s="49" customFormat="1" ht="15">
      <c r="A12" s="48"/>
      <c r="B12" s="48"/>
      <c r="C12" s="48"/>
      <c r="D12" s="48"/>
      <c r="E12" s="48"/>
    </row>
    <row r="16" ht="15">
      <c r="B16" s="50"/>
    </row>
    <row r="17" ht="15">
      <c r="B17" s="50"/>
    </row>
    <row r="18" ht="15">
      <c r="B18" s="50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867</v>
      </c>
    </row>
    <row r="118" spans="4:5" ht="15">
      <c r="D118" s="11">
        <f>'[1]562'!G7+'[1]564'!G10</f>
        <v>-0.48919999999986885</v>
      </c>
      <c r="E118" t="s">
        <v>244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868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869</v>
      </c>
    </row>
    <row r="171" spans="1:5" ht="15">
      <c r="A171" t="s">
        <v>395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870</v>
      </c>
    </row>
    <row r="190" spans="4:5" ht="15">
      <c r="D190" s="11">
        <f>'[1]388'!G4+'[1]413'!G5+'[1]427'!G5+'[1]428'!G6+'[1]560'!G7+'[1]561'!G4+'[1]564'!G4</f>
        <v>0.6078799999989428</v>
      </c>
      <c r="E190" t="s">
        <v>871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872</v>
      </c>
    </row>
    <row r="265" spans="4:5" ht="15">
      <c r="D265" s="11">
        <f>'[1]435'!G4+'[1]521'!G6</f>
        <v>0.19920000000001892</v>
      </c>
      <c r="E265" t="s">
        <v>873</v>
      </c>
    </row>
    <row r="291" spans="4:5" ht="15">
      <c r="D291" s="11">
        <f>B291+C291+'[1]344'!G7+'[1]442'!G5+'[1]475'!G12+'[1]511'!G5+'[1]517'!G8+'[1]564'!G12</f>
        <v>0.18759999999952015</v>
      </c>
      <c r="E291" t="s">
        <v>874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875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876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877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878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42895</v>
      </c>
      <c r="C1" s="35" t="s">
        <v>860</v>
      </c>
      <c r="D1" s="36">
        <v>57.55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666</v>
      </c>
      <c r="B4" s="64">
        <v>11.05</v>
      </c>
      <c r="C4" s="44">
        <f aca="true" t="shared" si="0" ref="C4:C9">(B4)*$D$1</f>
        <v>635.9275</v>
      </c>
      <c r="D4" s="45">
        <v>1000</v>
      </c>
      <c r="E4" s="46">
        <f aca="true" t="shared" si="1" ref="E4:E9">-C4+D4</f>
        <v>364.0725</v>
      </c>
      <c r="F4" s="47"/>
    </row>
    <row r="5" spans="1:6" s="42" customFormat="1" ht="15">
      <c r="A5" s="8" t="s">
        <v>71</v>
      </c>
      <c r="B5" s="43">
        <v>23.63</v>
      </c>
      <c r="C5" s="44">
        <f t="shared" si="0"/>
        <v>1359.9064999999998</v>
      </c>
      <c r="D5" s="45">
        <v>1362</v>
      </c>
      <c r="E5" s="46">
        <f t="shared" si="1"/>
        <v>2.0935000000001764</v>
      </c>
      <c r="F5" s="47"/>
    </row>
    <row r="6" spans="1:6" s="42" customFormat="1" ht="15">
      <c r="A6" s="8" t="s">
        <v>474</v>
      </c>
      <c r="B6" s="64">
        <v>16.16</v>
      </c>
      <c r="C6" s="44">
        <f t="shared" si="0"/>
        <v>930.0079999999999</v>
      </c>
      <c r="D6" s="45">
        <v>931</v>
      </c>
      <c r="E6" s="46">
        <f t="shared" si="1"/>
        <v>0.9920000000000755</v>
      </c>
      <c r="F6" s="47"/>
    </row>
    <row r="7" spans="1:6" s="42" customFormat="1" ht="15">
      <c r="A7" s="8" t="s">
        <v>214</v>
      </c>
      <c r="B7" s="43">
        <v>12.71</v>
      </c>
      <c r="C7" s="44">
        <f t="shared" si="0"/>
        <v>731.4605</v>
      </c>
      <c r="D7" s="45">
        <v>731</v>
      </c>
      <c r="E7" s="46">
        <f t="shared" si="1"/>
        <v>-0.46050000000002456</v>
      </c>
      <c r="F7" s="47"/>
    </row>
    <row r="8" spans="1:6" s="42" customFormat="1" ht="15">
      <c r="A8" s="8" t="s">
        <v>762</v>
      </c>
      <c r="B8" s="64">
        <v>13.18</v>
      </c>
      <c r="C8" s="44">
        <f t="shared" si="0"/>
        <v>758.5089999999999</v>
      </c>
      <c r="D8" s="63">
        <v>758</v>
      </c>
      <c r="E8" s="46">
        <f t="shared" si="1"/>
        <v>-0.5089999999999009</v>
      </c>
      <c r="F8" s="47"/>
    </row>
    <row r="9" spans="1:6" s="42" customFormat="1" ht="15.75" thickBot="1">
      <c r="A9" s="8" t="s">
        <v>111</v>
      </c>
      <c r="B9" s="43">
        <v>16.86</v>
      </c>
      <c r="C9" s="44">
        <f t="shared" si="0"/>
        <v>970.2929999999999</v>
      </c>
      <c r="D9" s="66">
        <v>970</v>
      </c>
      <c r="E9" s="46">
        <f t="shared" si="1"/>
        <v>-0.2929999999998927</v>
      </c>
      <c r="F9" s="47"/>
    </row>
    <row r="10" spans="1:5" s="49" customFormat="1" ht="15">
      <c r="A10" s="48"/>
      <c r="B10" s="48"/>
      <c r="C10" s="48"/>
      <c r="D10" s="48"/>
      <c r="E10" s="48"/>
    </row>
    <row r="14" ht="15">
      <c r="B14" s="50"/>
    </row>
    <row r="15" ht="15">
      <c r="B15" s="50"/>
    </row>
    <row r="16" ht="15">
      <c r="B16" s="50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867</v>
      </c>
    </row>
    <row r="116" spans="4:5" ht="15">
      <c r="D116" s="11">
        <f>'[1]562'!G7+'[1]564'!G10</f>
        <v>-0.48919999999986885</v>
      </c>
      <c r="E116" t="s">
        <v>244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868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869</v>
      </c>
    </row>
    <row r="169" spans="1:5" ht="15">
      <c r="A169" t="s">
        <v>395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870</v>
      </c>
    </row>
    <row r="188" spans="4:5" ht="15">
      <c r="D188" s="11">
        <f>'[1]388'!G4+'[1]413'!G5+'[1]427'!G5+'[1]428'!G6+'[1]560'!G7+'[1]561'!G4+'[1]564'!G4</f>
        <v>0.6078799999989428</v>
      </c>
      <c r="E188" t="s">
        <v>871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872</v>
      </c>
    </row>
    <row r="263" spans="4:5" ht="15">
      <c r="D263" s="11">
        <f>'[1]435'!G4+'[1]521'!G6</f>
        <v>0.19920000000001892</v>
      </c>
      <c r="E263" t="s">
        <v>873</v>
      </c>
    </row>
    <row r="289" spans="4:5" ht="15">
      <c r="D289" s="11">
        <f>B289+C289+'[1]344'!G7+'[1]442'!G5+'[1]475'!G12+'[1]511'!G5+'[1]517'!G8+'[1]564'!G12</f>
        <v>0.18759999999952015</v>
      </c>
      <c r="E289" t="s">
        <v>874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875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876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877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878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42895</v>
      </c>
      <c r="C1" s="35" t="s">
        <v>860</v>
      </c>
      <c r="D1" s="36">
        <v>57.55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1001</v>
      </c>
      <c r="B4" s="64">
        <v>50.42</v>
      </c>
      <c r="C4" s="44">
        <f>(B4)*$D$1</f>
        <v>2901.671</v>
      </c>
      <c r="D4" s="45">
        <v>2902</v>
      </c>
      <c r="E4" s="46">
        <f>-C4+D4</f>
        <v>0.32900000000017826</v>
      </c>
      <c r="F4" s="47"/>
    </row>
    <row r="5" spans="1:6" s="42" customFormat="1" ht="15">
      <c r="A5" s="8" t="s">
        <v>444</v>
      </c>
      <c r="B5" s="64">
        <v>13.2</v>
      </c>
      <c r="C5" s="44">
        <f>(B5)*$D$1</f>
        <v>759.66</v>
      </c>
      <c r="D5" s="60"/>
      <c r="E5" s="46">
        <f>-C5+D5</f>
        <v>-759.66</v>
      </c>
      <c r="F5" s="47"/>
    </row>
    <row r="6" spans="1:5" s="49" customFormat="1" ht="15">
      <c r="A6" s="48"/>
      <c r="B6" s="48"/>
      <c r="C6" s="48"/>
      <c r="D6" s="48"/>
      <c r="E6" s="48"/>
    </row>
    <row r="10" ht="15">
      <c r="B10" s="50"/>
    </row>
    <row r="11" ht="15">
      <c r="B11" s="50"/>
    </row>
    <row r="12" ht="15">
      <c r="B12" s="50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867</v>
      </c>
    </row>
    <row r="112" spans="4:5" ht="15">
      <c r="D112" s="11">
        <f>'[1]562'!G7+'[1]564'!G10</f>
        <v>-0.48919999999986885</v>
      </c>
      <c r="E112" t="s">
        <v>244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868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869</v>
      </c>
    </row>
    <row r="165" spans="1:5" ht="15">
      <c r="A165" t="s">
        <v>395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870</v>
      </c>
    </row>
    <row r="184" spans="4:5" ht="15">
      <c r="D184" s="11">
        <f>'[1]388'!G4+'[1]413'!G5+'[1]427'!G5+'[1]428'!G6+'[1]560'!G7+'[1]561'!G4+'[1]564'!G4</f>
        <v>0.6078799999989428</v>
      </c>
      <c r="E184" t="s">
        <v>871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872</v>
      </c>
    </row>
    <row r="259" spans="4:5" ht="15">
      <c r="D259" s="11">
        <f>'[1]435'!G4+'[1]521'!G6</f>
        <v>0.19920000000001892</v>
      </c>
      <c r="E259" t="s">
        <v>873</v>
      </c>
    </row>
    <row r="285" spans="4:5" ht="15">
      <c r="D285" s="11">
        <f>B285+C285+'[1]344'!G7+'[1]442'!G5+'[1]475'!G12+'[1]511'!G5+'[1]517'!G8+'[1]564'!G12</f>
        <v>0.18759999999952015</v>
      </c>
      <c r="E285" t="s">
        <v>874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875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876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877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878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42895</v>
      </c>
      <c r="C1" s="35" t="s">
        <v>860</v>
      </c>
      <c r="D1" s="36">
        <v>57.55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444</v>
      </c>
      <c r="B4" s="64">
        <v>95.5</v>
      </c>
      <c r="C4" s="44">
        <f>(B4)*$D$1</f>
        <v>5496.025</v>
      </c>
      <c r="D4" s="45">
        <v>6257</v>
      </c>
      <c r="E4" s="46">
        <f>-C4+D4</f>
        <v>760.9750000000004</v>
      </c>
      <c r="F4" s="47"/>
    </row>
    <row r="5" spans="1:5" s="49" customFormat="1" ht="15">
      <c r="A5" s="48"/>
      <c r="B5" s="48"/>
      <c r="C5" s="48"/>
      <c r="D5" s="48"/>
      <c r="E5" s="48"/>
    </row>
    <row r="9" ht="15">
      <c r="B9" s="50"/>
    </row>
    <row r="10" ht="15">
      <c r="B10" s="50"/>
    </row>
    <row r="11" ht="15">
      <c r="B11" s="50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867</v>
      </c>
    </row>
    <row r="111" spans="4:5" ht="15">
      <c r="D111" s="11">
        <f>'[1]562'!G7+'[1]564'!G10</f>
        <v>-0.48919999999986885</v>
      </c>
      <c r="E111" t="s">
        <v>244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868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869</v>
      </c>
    </row>
    <row r="164" spans="1:5" ht="15">
      <c r="A164" t="s">
        <v>395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870</v>
      </c>
    </row>
    <row r="183" spans="4:5" ht="15">
      <c r="D183" s="11">
        <f>'[1]388'!G4+'[1]413'!G5+'[1]427'!G5+'[1]428'!G6+'[1]560'!G7+'[1]561'!G4+'[1]564'!G4</f>
        <v>0.6078799999989428</v>
      </c>
      <c r="E183" t="s">
        <v>871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872</v>
      </c>
    </row>
    <row r="258" spans="4:5" ht="15">
      <c r="D258" s="11">
        <f>'[1]435'!G4+'[1]521'!G6</f>
        <v>0.19920000000001892</v>
      </c>
      <c r="E258" t="s">
        <v>873</v>
      </c>
    </row>
    <row r="284" spans="4:5" ht="15">
      <c r="D284" s="11">
        <f>B284+C284+'[1]344'!G7+'[1]442'!G5+'[1]475'!G12+'[1]511'!G5+'[1]517'!G8+'[1]564'!G12</f>
        <v>0.18759999999952015</v>
      </c>
      <c r="E284" t="s">
        <v>874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875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876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877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878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42893</v>
      </c>
      <c r="C1" s="35" t="s">
        <v>860</v>
      </c>
      <c r="D1" s="36">
        <v>57.19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997</v>
      </c>
      <c r="B4" s="64">
        <v>9.36</v>
      </c>
      <c r="C4" s="44">
        <f>(B4)*$D$1</f>
        <v>535.2983999999999</v>
      </c>
      <c r="D4" s="45">
        <v>536</v>
      </c>
      <c r="E4" s="46">
        <f>-C4+D4</f>
        <v>0.7016000000000986</v>
      </c>
      <c r="F4" s="47"/>
    </row>
    <row r="5" spans="1:6" s="42" customFormat="1" ht="15">
      <c r="A5" s="8" t="s">
        <v>131</v>
      </c>
      <c r="B5" s="43">
        <v>34.62</v>
      </c>
      <c r="C5" s="44">
        <f>(B5)*$D$1</f>
        <v>1979.9177999999997</v>
      </c>
      <c r="D5" s="60">
        <v>1980</v>
      </c>
      <c r="E5" s="46">
        <f>-C5+D5</f>
        <v>0.08220000000028449</v>
      </c>
      <c r="F5" s="47"/>
    </row>
    <row r="6" spans="1:6" s="42" customFormat="1" ht="15">
      <c r="A6" s="8" t="s">
        <v>183</v>
      </c>
      <c r="B6" s="64">
        <v>28.37</v>
      </c>
      <c r="C6" s="44">
        <f>(B6)*$D$1</f>
        <v>1622.4803</v>
      </c>
      <c r="D6" s="60">
        <v>1622</v>
      </c>
      <c r="E6" s="46">
        <f>-C6+D6</f>
        <v>-0.4802999999999429</v>
      </c>
      <c r="F6" s="47"/>
    </row>
    <row r="7" spans="1:6" s="42" customFormat="1" ht="15">
      <c r="A7" s="8" t="s">
        <v>604</v>
      </c>
      <c r="B7" s="43">
        <v>23.36</v>
      </c>
      <c r="C7" s="44">
        <f>(B7)*$D$1</f>
        <v>1335.9584</v>
      </c>
      <c r="D7" s="45">
        <v>1336</v>
      </c>
      <c r="E7" s="46">
        <f>-C7+D7</f>
        <v>0.041600000000016735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867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868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869</v>
      </c>
    </row>
    <row r="167" spans="1:5" ht="15">
      <c r="A167" t="s">
        <v>395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870</v>
      </c>
    </row>
    <row r="186" spans="4:5" ht="15">
      <c r="D186" s="11">
        <f>'[1]388'!G4+'[1]413'!G5+'[1]427'!G5+'[1]428'!G6+'[1]560'!G7+'[1]561'!G4+'[1]564'!G4</f>
        <v>0.6078799999989428</v>
      </c>
      <c r="E186" t="s">
        <v>871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872</v>
      </c>
    </row>
    <row r="261" spans="4:5" ht="15">
      <c r="D261" s="11">
        <f>'[1]435'!G4+'[1]521'!G6</f>
        <v>0.19920000000001892</v>
      </c>
      <c r="E261" t="s">
        <v>873</v>
      </c>
    </row>
    <row r="287" spans="4:5" ht="15">
      <c r="D287" s="11">
        <f>B287+C287+'[1]344'!G7+'[1]442'!G5+'[1]475'!G12+'[1]511'!G5+'[1]517'!G8+'[1]564'!G12</f>
        <v>0.18759999999952015</v>
      </c>
      <c r="E287" t="s">
        <v>874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875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876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877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878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42891</v>
      </c>
      <c r="C1" s="35" t="s">
        <v>860</v>
      </c>
      <c r="D1" s="36">
        <v>57.18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997</v>
      </c>
      <c r="B4" s="64">
        <v>37.22</v>
      </c>
      <c r="C4" s="44">
        <f>(B4)*$D$1</f>
        <v>2128.2396</v>
      </c>
      <c r="D4" s="45">
        <v>2128</v>
      </c>
      <c r="E4" s="46">
        <f>-C4+D4</f>
        <v>-0.23959999999988213</v>
      </c>
      <c r="F4" s="47"/>
    </row>
    <row r="5" spans="1:6" s="42" customFormat="1" ht="15">
      <c r="A5" s="8" t="s">
        <v>343</v>
      </c>
      <c r="B5" s="43">
        <v>13.66</v>
      </c>
      <c r="C5" s="44">
        <f>(B5)*$D$1</f>
        <v>781.0788</v>
      </c>
      <c r="D5" s="45">
        <v>782</v>
      </c>
      <c r="E5" s="46">
        <f>-C5+D5</f>
        <v>0.9211999999999989</v>
      </c>
      <c r="F5" s="47"/>
    </row>
    <row r="6" spans="1:6" s="42" customFormat="1" ht="15">
      <c r="A6" s="8" t="s">
        <v>545</v>
      </c>
      <c r="B6" s="64">
        <v>22.49</v>
      </c>
      <c r="C6" s="44">
        <f>(B6)*$D$1</f>
        <v>1285.9782</v>
      </c>
      <c r="D6" s="45">
        <v>1287</v>
      </c>
      <c r="E6" s="46">
        <f>-C6+D6</f>
        <v>1.0217999999999847</v>
      </c>
      <c r="F6" s="47"/>
    </row>
    <row r="7" spans="1:6" s="42" customFormat="1" ht="15">
      <c r="A7" s="8" t="s">
        <v>666</v>
      </c>
      <c r="B7" s="43">
        <v>7.92</v>
      </c>
      <c r="C7" s="44">
        <f>(B7)*$D$1</f>
        <v>452.8656</v>
      </c>
      <c r="D7" s="60">
        <v>451</v>
      </c>
      <c r="E7" s="46">
        <f>-C7+D7</f>
        <v>-1.8655999999999722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867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868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869</v>
      </c>
    </row>
    <row r="167" spans="1:5" ht="15">
      <c r="A167" t="s">
        <v>395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870</v>
      </c>
    </row>
    <row r="186" spans="4:5" ht="15">
      <c r="D186" s="11">
        <f>'[1]388'!G4+'[1]413'!G5+'[1]427'!G5+'[1]428'!G6+'[1]560'!G7+'[1]561'!G4+'[1]564'!G4</f>
        <v>0.6078799999989428</v>
      </c>
      <c r="E186" t="s">
        <v>871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872</v>
      </c>
    </row>
    <row r="261" spans="4:5" ht="15">
      <c r="D261" s="11">
        <f>'[1]435'!G4+'[1]521'!G6</f>
        <v>0.19920000000001892</v>
      </c>
      <c r="E261" t="s">
        <v>873</v>
      </c>
    </row>
    <row r="287" spans="4:5" ht="15">
      <c r="D287" s="11">
        <f>B287+C287+'[1]344'!G7+'[1]442'!G5+'[1]475'!G12+'[1]511'!G5+'[1]517'!G8+'[1]564'!G12</f>
        <v>0.18759999999952015</v>
      </c>
      <c r="E287" t="s">
        <v>874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875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876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877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878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42890</v>
      </c>
      <c r="C1" s="35" t="s">
        <v>860</v>
      </c>
      <c r="D1" s="36">
        <v>57.2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350</v>
      </c>
      <c r="B4" s="64">
        <v>14.85</v>
      </c>
      <c r="C4" s="44">
        <f>(B4)*$D$1</f>
        <v>849.4200000000001</v>
      </c>
      <c r="D4" s="45">
        <v>849</v>
      </c>
      <c r="E4" s="46">
        <f>-C4+D4</f>
        <v>-0.42000000000007276</v>
      </c>
      <c r="F4" s="47"/>
    </row>
    <row r="5" spans="1:6" s="42" customFormat="1" ht="15">
      <c r="A5" s="8" t="s">
        <v>993</v>
      </c>
      <c r="B5" s="43">
        <v>61.31</v>
      </c>
      <c r="C5" s="44">
        <f>(B5)*$D$1</f>
        <v>3506.9320000000002</v>
      </c>
      <c r="D5" s="60">
        <v>3505</v>
      </c>
      <c r="E5" s="46">
        <f>-C5+D5</f>
        <v>-1.9320000000002437</v>
      </c>
      <c r="F5" s="47"/>
    </row>
    <row r="6" spans="1:6" s="42" customFormat="1" ht="15">
      <c r="A6" s="8" t="s">
        <v>694</v>
      </c>
      <c r="B6" s="64">
        <v>6.61</v>
      </c>
      <c r="C6" s="44">
        <f>(B6)*$D$1</f>
        <v>378.09200000000004</v>
      </c>
      <c r="D6" s="45">
        <v>378</v>
      </c>
      <c r="E6" s="46">
        <f>-C6+D6</f>
        <v>-0.09200000000004138</v>
      </c>
      <c r="F6" s="47"/>
    </row>
    <row r="7" spans="1:6" s="42" customFormat="1" ht="15">
      <c r="A7" s="8" t="s">
        <v>325</v>
      </c>
      <c r="B7" s="43">
        <v>61.49</v>
      </c>
      <c r="C7" s="44">
        <f>(B7)*$D$1</f>
        <v>3517.228</v>
      </c>
      <c r="D7" s="60">
        <v>3505</v>
      </c>
      <c r="E7" s="46">
        <f>-C7+D7</f>
        <v>-12.228000000000065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867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868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869</v>
      </c>
    </row>
    <row r="167" spans="1:5" ht="15">
      <c r="A167" t="s">
        <v>395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870</v>
      </c>
    </row>
    <row r="186" spans="4:5" ht="15">
      <c r="D186" s="11">
        <f>'[1]388'!G4+'[1]413'!G5+'[1]427'!G5+'[1]428'!G6+'[1]560'!G7+'[1]561'!G4+'[1]564'!G4</f>
        <v>0.6078799999989428</v>
      </c>
      <c r="E186" t="s">
        <v>871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872</v>
      </c>
    </row>
    <row r="261" spans="4:5" ht="15">
      <c r="D261" s="11">
        <f>'[1]435'!G4+'[1]521'!G6</f>
        <v>0.19920000000001892</v>
      </c>
      <c r="E261" t="s">
        <v>873</v>
      </c>
    </row>
    <row r="287" spans="4:5" ht="15">
      <c r="D287" s="11">
        <f>B287+C287+'[1]344'!G7+'[1]442'!G5+'[1]475'!G12+'[1]511'!G5+'[1]517'!G8+'[1]564'!G12</f>
        <v>0.18759999999952015</v>
      </c>
      <c r="E287" t="s">
        <v>874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875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876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877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878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42889</v>
      </c>
      <c r="C1" s="35" t="s">
        <v>860</v>
      </c>
      <c r="D1" s="36">
        <v>57.2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460</v>
      </c>
      <c r="B4" s="43">
        <v>48.9</v>
      </c>
      <c r="C4" s="44">
        <f>(B4)*$D$1</f>
        <v>2797.08</v>
      </c>
      <c r="D4" s="45">
        <v>2797</v>
      </c>
      <c r="E4" s="46">
        <f>-C4+D4</f>
        <v>-0.07999999999992724</v>
      </c>
      <c r="F4" s="47"/>
    </row>
    <row r="5" spans="1:6" s="42" customFormat="1" ht="15">
      <c r="A5" s="8" t="s">
        <v>468</v>
      </c>
      <c r="B5" s="43">
        <v>33.58</v>
      </c>
      <c r="C5" s="44">
        <f>(B5)*$D$1</f>
        <v>1920.776</v>
      </c>
      <c r="D5" s="61">
        <v>1921</v>
      </c>
      <c r="E5" s="46">
        <f>-C5+D5</f>
        <v>0.2239999999999327</v>
      </c>
      <c r="F5" s="47"/>
    </row>
    <row r="6" spans="1:6" s="42" customFormat="1" ht="15">
      <c r="A6" s="8" t="s">
        <v>474</v>
      </c>
      <c r="B6" s="43">
        <v>21.44</v>
      </c>
      <c r="C6" s="44">
        <f>(B6)*$D$1</f>
        <v>1226.3680000000002</v>
      </c>
      <c r="D6" s="45">
        <v>1226</v>
      </c>
      <c r="E6" s="46">
        <f>-C6+D6</f>
        <v>-0.36800000000016553</v>
      </c>
      <c r="F6" s="47"/>
    </row>
    <row r="7" spans="1:6" s="42" customFormat="1" ht="15">
      <c r="A7" s="8" t="s">
        <v>325</v>
      </c>
      <c r="B7" s="43">
        <v>29.22</v>
      </c>
      <c r="C7" s="44">
        <f>(B7)*$D$1</f>
        <v>1671.384</v>
      </c>
      <c r="D7" s="45">
        <v>1680</v>
      </c>
      <c r="E7" s="46">
        <f>-C7+D7</f>
        <v>8.615999999999985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867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868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869</v>
      </c>
    </row>
    <row r="167" spans="1:5" ht="15">
      <c r="A167" t="s">
        <v>395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870</v>
      </c>
    </row>
    <row r="186" spans="4:5" ht="15">
      <c r="D186" s="11">
        <f>'[1]388'!G4+'[1]413'!G5+'[1]427'!G5+'[1]428'!G6+'[1]560'!G7+'[1]561'!G4+'[1]564'!G4</f>
        <v>0.6078799999989428</v>
      </c>
      <c r="E186" t="s">
        <v>871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872</v>
      </c>
    </row>
    <row r="261" spans="4:5" ht="15">
      <c r="D261" s="11">
        <f>'[1]435'!G4+'[1]521'!G6</f>
        <v>0.19920000000001892</v>
      </c>
      <c r="E261" t="s">
        <v>873</v>
      </c>
    </row>
    <row r="287" spans="4:5" ht="15">
      <c r="D287" s="11">
        <f>B287+C287+'[1]344'!G7+'[1]442'!G5+'[1]475'!G12+'[1]511'!G5+'[1]517'!G8+'[1]564'!G12</f>
        <v>0.18759999999952015</v>
      </c>
      <c r="E287" t="s">
        <v>874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875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876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877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878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42942</v>
      </c>
      <c r="C1" s="35" t="s">
        <v>860</v>
      </c>
      <c r="D1" s="36">
        <v>60.57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845</v>
      </c>
      <c r="B4" s="64">
        <v>44.34</v>
      </c>
      <c r="C4" s="44">
        <f>(B4)*$D$1</f>
        <v>2685.6738</v>
      </c>
      <c r="D4" s="61">
        <v>2686</v>
      </c>
      <c r="E4" s="46">
        <f>-C4+D4</f>
        <v>0.3261999999999716</v>
      </c>
      <c r="F4" s="47"/>
    </row>
    <row r="5" spans="1:6" s="42" customFormat="1" ht="15">
      <c r="A5" s="8" t="s">
        <v>704</v>
      </c>
      <c r="B5" s="43">
        <v>20.17</v>
      </c>
      <c r="C5" s="44">
        <f>(B5)*$D$1</f>
        <v>1221.6969000000001</v>
      </c>
      <c r="D5" s="61">
        <v>1222</v>
      </c>
      <c r="E5" s="46">
        <f>-C5+D5</f>
        <v>0.3030999999998585</v>
      </c>
      <c r="F5" s="47"/>
    </row>
    <row r="6" spans="1:6" s="42" customFormat="1" ht="15">
      <c r="A6" s="8" t="s">
        <v>827</v>
      </c>
      <c r="B6" s="64">
        <v>7.88</v>
      </c>
      <c r="C6" s="44">
        <f>(B6)*$D$1</f>
        <v>477.2916</v>
      </c>
      <c r="D6" s="45">
        <v>477</v>
      </c>
      <c r="E6" s="46">
        <f>-C6+D6</f>
        <v>-0.29160000000001673</v>
      </c>
      <c r="F6" s="47"/>
    </row>
    <row r="7" spans="1:6" s="42" customFormat="1" ht="15">
      <c r="A7" s="8" t="s">
        <v>578</v>
      </c>
      <c r="B7" s="43">
        <v>25.68</v>
      </c>
      <c r="C7" s="44">
        <f>(B7)*$D$1</f>
        <v>1555.4376</v>
      </c>
      <c r="D7" s="61">
        <v>1555</v>
      </c>
      <c r="E7" s="46">
        <f>-C7+D7</f>
        <v>-0.4375999999999749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867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868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869</v>
      </c>
    </row>
    <row r="167" spans="1:5" ht="15">
      <c r="A167" t="s">
        <v>395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870</v>
      </c>
    </row>
    <row r="186" spans="4:5" ht="15">
      <c r="D186" s="11">
        <f>'[1]388'!G4+'[1]413'!G5+'[1]427'!G5+'[1]428'!G6+'[1]560'!G7+'[1]561'!G4+'[1]564'!G4</f>
        <v>0.6078799999989428</v>
      </c>
      <c r="E186" t="s">
        <v>871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872</v>
      </c>
    </row>
    <row r="261" spans="4:5" ht="15">
      <c r="D261" s="11">
        <f>'[1]435'!G4+'[1]521'!G6</f>
        <v>0.19920000000001892</v>
      </c>
      <c r="E261" t="s">
        <v>873</v>
      </c>
    </row>
    <row r="287" spans="4:5" ht="15">
      <c r="D287" s="11">
        <f>B287+C287+'[1]344'!G7+'[1]442'!G5+'[1]475'!G12+'[1]511'!G5+'[1]517'!G8+'[1]564'!G12</f>
        <v>0.18759999999952015</v>
      </c>
      <c r="E287" t="s">
        <v>874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875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876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877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878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42889</v>
      </c>
      <c r="C1" s="35" t="s">
        <v>860</v>
      </c>
      <c r="D1" s="36">
        <v>57.2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666</v>
      </c>
      <c r="B4" s="43">
        <v>15.24</v>
      </c>
      <c r="C4" s="44">
        <f>(B4)*$D$1</f>
        <v>871.7280000000001</v>
      </c>
      <c r="D4" s="45">
        <v>872</v>
      </c>
      <c r="E4" s="46">
        <f>-C4+D4</f>
        <v>0.2719999999999345</v>
      </c>
      <c r="F4" s="47"/>
    </row>
    <row r="5" spans="1:6" s="42" customFormat="1" ht="15">
      <c r="A5" s="8" t="s">
        <v>295</v>
      </c>
      <c r="B5" s="43">
        <v>21.39</v>
      </c>
      <c r="C5" s="44">
        <f>(B5)*$D$1</f>
        <v>1223.508</v>
      </c>
      <c r="D5" s="60">
        <v>1223</v>
      </c>
      <c r="E5" s="46">
        <f>-C5+D5</f>
        <v>-0.5080000000000382</v>
      </c>
      <c r="F5" s="47"/>
    </row>
    <row r="6" spans="1:6" s="42" customFormat="1" ht="15">
      <c r="A6" s="8" t="s">
        <v>531</v>
      </c>
      <c r="B6" s="43">
        <v>26.44</v>
      </c>
      <c r="C6" s="44">
        <f>(B6)*$D$1</f>
        <v>1512.3680000000002</v>
      </c>
      <c r="D6" s="45">
        <v>1512</v>
      </c>
      <c r="E6" s="46">
        <f>-C6+D6</f>
        <v>-0.36800000000016553</v>
      </c>
      <c r="F6" s="47"/>
    </row>
    <row r="7" spans="1:6" s="42" customFormat="1" ht="15">
      <c r="A7" s="8" t="s">
        <v>810</v>
      </c>
      <c r="B7" s="43">
        <v>3.98</v>
      </c>
      <c r="C7" s="44">
        <f>(B7)*$D$1</f>
        <v>227.656</v>
      </c>
      <c r="D7" s="45">
        <v>228</v>
      </c>
      <c r="E7" s="46">
        <f>-C7+D7</f>
        <v>0.3439999999999941</v>
      </c>
      <c r="F7" s="47"/>
    </row>
    <row r="8" spans="1:6" s="42" customFormat="1" ht="15">
      <c r="A8" s="8" t="s">
        <v>480</v>
      </c>
      <c r="B8" s="43">
        <v>72.7</v>
      </c>
      <c r="C8" s="44">
        <f>(B8)*$D$1</f>
        <v>4158.4400000000005</v>
      </c>
      <c r="D8" s="45">
        <v>4158</v>
      </c>
      <c r="E8" s="46">
        <f>-C8+D8</f>
        <v>-0.4400000000005093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867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868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869</v>
      </c>
    </row>
    <row r="168" spans="1:5" ht="15">
      <c r="A168" t="s">
        <v>395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870</v>
      </c>
    </row>
    <row r="187" spans="4:5" ht="15">
      <c r="D187" s="11">
        <f>'[1]388'!G4+'[1]413'!G5+'[1]427'!G5+'[1]428'!G6+'[1]560'!G7+'[1]561'!G4+'[1]564'!G4</f>
        <v>0.6078799999989428</v>
      </c>
      <c r="E187" t="s">
        <v>871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872</v>
      </c>
    </row>
    <row r="262" spans="4:5" ht="15">
      <c r="D262" s="11">
        <f>'[1]435'!G4+'[1]521'!G6</f>
        <v>0.19920000000001892</v>
      </c>
      <c r="E262" t="s">
        <v>873</v>
      </c>
    </row>
    <row r="288" spans="4:5" ht="15">
      <c r="D288" s="11">
        <f>B288+C288+'[1]344'!G7+'[1]442'!G5+'[1]475'!G12+'[1]511'!G5+'[1]517'!G8+'[1]564'!G12</f>
        <v>0.18759999999952015</v>
      </c>
      <c r="E288" t="s">
        <v>874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875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876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877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878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42889</v>
      </c>
      <c r="C1" s="35" t="s">
        <v>860</v>
      </c>
      <c r="D1" s="36">
        <v>57.2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487</v>
      </c>
      <c r="B4" s="43">
        <v>18.74</v>
      </c>
      <c r="C4" s="44">
        <f aca="true" t="shared" si="0" ref="C4:C10">(B4)*$D$1</f>
        <v>1071.9279999999999</v>
      </c>
      <c r="D4" s="45">
        <v>1072</v>
      </c>
      <c r="E4" s="46">
        <f aca="true" t="shared" si="1" ref="E4:E10">-C4+D4</f>
        <v>0.07200000000011642</v>
      </c>
      <c r="F4" s="47"/>
    </row>
    <row r="5" spans="1:6" s="42" customFormat="1" ht="15">
      <c r="A5" s="8" t="s">
        <v>311</v>
      </c>
      <c r="B5" s="43">
        <v>6.61</v>
      </c>
      <c r="C5" s="44">
        <f t="shared" si="0"/>
        <v>378.09200000000004</v>
      </c>
      <c r="D5" s="45">
        <v>378</v>
      </c>
      <c r="E5" s="46">
        <f t="shared" si="1"/>
        <v>-0.09200000000004138</v>
      </c>
      <c r="F5" s="47"/>
    </row>
    <row r="6" spans="1:6" s="42" customFormat="1" ht="15">
      <c r="A6" s="8" t="s">
        <v>613</v>
      </c>
      <c r="B6" s="43">
        <v>7.91</v>
      </c>
      <c r="C6" s="44">
        <f t="shared" si="0"/>
        <v>452.45200000000006</v>
      </c>
      <c r="D6" s="60">
        <v>452</v>
      </c>
      <c r="E6" s="46">
        <f t="shared" si="1"/>
        <v>-0.452000000000055</v>
      </c>
      <c r="F6" s="47"/>
    </row>
    <row r="7" spans="1:6" s="42" customFormat="1" ht="15">
      <c r="A7" s="8" t="s">
        <v>967</v>
      </c>
      <c r="B7" s="43">
        <v>7.91</v>
      </c>
      <c r="C7" s="44">
        <f t="shared" si="0"/>
        <v>452.45200000000006</v>
      </c>
      <c r="D7" s="45">
        <v>452</v>
      </c>
      <c r="E7" s="46">
        <f t="shared" si="1"/>
        <v>-0.452000000000055</v>
      </c>
      <c r="F7" s="47"/>
    </row>
    <row r="8" spans="1:6" s="42" customFormat="1" ht="15">
      <c r="A8" s="8" t="s">
        <v>180</v>
      </c>
      <c r="B8" s="43">
        <v>5.53</v>
      </c>
      <c r="C8" s="44">
        <f t="shared" si="0"/>
        <v>316.31600000000003</v>
      </c>
      <c r="D8" s="60">
        <v>306</v>
      </c>
      <c r="E8" s="46">
        <f>-C8+D8</f>
        <v>-10.316000000000031</v>
      </c>
      <c r="F8" s="47"/>
    </row>
    <row r="9" spans="1:6" s="42" customFormat="1" ht="15">
      <c r="A9" s="8" t="s">
        <v>968</v>
      </c>
      <c r="B9" s="43">
        <v>15.06</v>
      </c>
      <c r="C9" s="44">
        <f t="shared" si="0"/>
        <v>861.432</v>
      </c>
      <c r="D9" s="45">
        <v>861</v>
      </c>
      <c r="E9" s="46">
        <f t="shared" si="1"/>
        <v>-0.43200000000001637</v>
      </c>
      <c r="F9" s="47"/>
    </row>
    <row r="10" spans="1:6" s="42" customFormat="1" ht="15">
      <c r="A10" s="8" t="s">
        <v>844</v>
      </c>
      <c r="B10" s="43">
        <v>49.92</v>
      </c>
      <c r="C10" s="44">
        <f t="shared" si="0"/>
        <v>2855.4240000000004</v>
      </c>
      <c r="D10" s="63">
        <v>2855</v>
      </c>
      <c r="E10" s="46">
        <f t="shared" si="1"/>
        <v>-0.4240000000004329</v>
      </c>
      <c r="F10" s="47"/>
    </row>
    <row r="11" spans="1:6" s="42" customFormat="1" ht="15">
      <c r="A11" s="8" t="s">
        <v>666</v>
      </c>
      <c r="B11" s="43">
        <v>12.93</v>
      </c>
      <c r="C11" s="44">
        <f>(B11)*$D$1</f>
        <v>739.596</v>
      </c>
      <c r="D11" s="45">
        <v>740</v>
      </c>
      <c r="E11" s="46">
        <f>-C11+D11</f>
        <v>0.40399999999999636</v>
      </c>
      <c r="F11" s="47"/>
    </row>
    <row r="12" spans="1:5" s="49" customFormat="1" ht="15">
      <c r="A12" s="48"/>
      <c r="B12" s="48"/>
      <c r="C12" s="48"/>
      <c r="D12" s="48"/>
      <c r="E12" s="48"/>
    </row>
    <row r="16" ht="15">
      <c r="B16" s="50"/>
    </row>
    <row r="17" ht="15">
      <c r="B17" s="50"/>
    </row>
    <row r="18" ht="15">
      <c r="B18" s="50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867</v>
      </c>
    </row>
    <row r="118" spans="4:5" ht="15">
      <c r="D118" s="11">
        <f>'[1]562'!G7+'[1]564'!G10</f>
        <v>-0.48919999999986885</v>
      </c>
      <c r="E118" t="s">
        <v>244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868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869</v>
      </c>
    </row>
    <row r="171" spans="1:5" ht="15">
      <c r="A171" t="s">
        <v>395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870</v>
      </c>
    </row>
    <row r="190" spans="4:5" ht="15">
      <c r="D190" s="11">
        <f>'[1]388'!G4+'[1]413'!G5+'[1]427'!G5+'[1]428'!G6+'[1]560'!G7+'[1]561'!G4+'[1]564'!G4</f>
        <v>0.6078799999989428</v>
      </c>
      <c r="E190" t="s">
        <v>871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872</v>
      </c>
    </row>
    <row r="265" spans="4:5" ht="15">
      <c r="D265" s="11">
        <f>'[1]435'!G4+'[1]521'!G6</f>
        <v>0.19920000000001892</v>
      </c>
      <c r="E265" t="s">
        <v>873</v>
      </c>
    </row>
    <row r="291" spans="4:5" ht="15">
      <c r="D291" s="11">
        <f>B291+C291+'[1]344'!G7+'[1]442'!G5+'[1]475'!G12+'[1]511'!G5+'[1]517'!G8+'[1]564'!G12</f>
        <v>0.18759999999952015</v>
      </c>
      <c r="E291" t="s">
        <v>874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875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876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877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878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961</v>
      </c>
      <c r="C1" s="35" t="s">
        <v>860</v>
      </c>
      <c r="D1" s="36">
        <v>57.08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966</v>
      </c>
      <c r="B4" s="43">
        <f>0.9*28.78</f>
        <v>25.902</v>
      </c>
      <c r="C4" s="44">
        <f>(B4)*$D$1</f>
        <v>1478.48616</v>
      </c>
      <c r="D4" s="61">
        <v>1478</v>
      </c>
      <c r="E4" s="46">
        <f>-C4+D4</f>
        <v>-0.4861599999999271</v>
      </c>
      <c r="F4" s="47"/>
    </row>
    <row r="5" spans="1:6" s="42" customFormat="1" ht="15">
      <c r="A5" s="8" t="s">
        <v>845</v>
      </c>
      <c r="B5" s="43">
        <f>0.9*115.8</f>
        <v>104.22</v>
      </c>
      <c r="C5" s="44">
        <f>(B5)*$D$1</f>
        <v>5948.8776</v>
      </c>
      <c r="D5" s="45">
        <v>5949</v>
      </c>
      <c r="E5" s="46">
        <f>-C5+D5</f>
        <v>0.1224000000001979</v>
      </c>
      <c r="F5" s="47"/>
    </row>
    <row r="6" spans="1:6" s="42" customFormat="1" ht="15">
      <c r="A6" s="8" t="s">
        <v>536</v>
      </c>
      <c r="B6" s="43">
        <f>0.9*10</f>
        <v>9</v>
      </c>
      <c r="C6" s="44">
        <f>(B6)*$D$1</f>
        <v>513.72</v>
      </c>
      <c r="D6" s="45">
        <v>514</v>
      </c>
      <c r="E6" s="46">
        <f>-C6+D6</f>
        <v>0.2799999999999727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961</v>
      </c>
      <c r="C1" s="35" t="s">
        <v>860</v>
      </c>
      <c r="D1" s="36">
        <v>57.08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131</v>
      </c>
      <c r="B4" s="43">
        <f>5.38*0.9</f>
        <v>4.842</v>
      </c>
      <c r="C4" s="44">
        <f aca="true" t="shared" si="0" ref="C4:C10">(B4)*$D$1</f>
        <v>276.38136</v>
      </c>
      <c r="D4" s="45">
        <v>276</v>
      </c>
      <c r="E4" s="46">
        <f aca="true" t="shared" si="1" ref="E4:E10">-C4+D4</f>
        <v>-0.3813599999999724</v>
      </c>
      <c r="F4" s="47"/>
    </row>
    <row r="5" spans="1:6" s="42" customFormat="1" ht="15">
      <c r="A5" s="8" t="s">
        <v>274</v>
      </c>
      <c r="B5" s="43">
        <f>7.86*0.9</f>
        <v>7.074000000000001</v>
      </c>
      <c r="C5" s="44">
        <f t="shared" si="0"/>
        <v>403.78392</v>
      </c>
      <c r="D5" s="60">
        <v>404</v>
      </c>
      <c r="E5" s="46">
        <f t="shared" si="1"/>
        <v>0.21607999999997674</v>
      </c>
      <c r="F5" s="47"/>
    </row>
    <row r="6" spans="1:6" s="42" customFormat="1" ht="15">
      <c r="A6" s="8" t="s">
        <v>963</v>
      </c>
      <c r="B6" s="43">
        <f>10.68*0.9</f>
        <v>9.612</v>
      </c>
      <c r="C6" s="44">
        <f t="shared" si="0"/>
        <v>548.65296</v>
      </c>
      <c r="D6" s="60">
        <v>549</v>
      </c>
      <c r="E6" s="46">
        <f t="shared" si="1"/>
        <v>0.3470399999999927</v>
      </c>
      <c r="F6" s="47"/>
    </row>
    <row r="7" spans="1:6" s="42" customFormat="1" ht="15">
      <c r="A7" s="8" t="s">
        <v>343</v>
      </c>
      <c r="B7" s="43">
        <f>10.71*0.9</f>
        <v>9.639000000000001</v>
      </c>
      <c r="C7" s="44">
        <f t="shared" si="0"/>
        <v>550.19412</v>
      </c>
      <c r="D7" s="60">
        <v>550</v>
      </c>
      <c r="E7" s="46">
        <f t="shared" si="1"/>
        <v>-0.19411999999999807</v>
      </c>
      <c r="F7" s="47"/>
    </row>
    <row r="8" spans="1:6" s="42" customFormat="1" ht="15">
      <c r="A8" s="8" t="s">
        <v>964</v>
      </c>
      <c r="B8" s="43">
        <f>23.62*0.9</f>
        <v>21.258000000000003</v>
      </c>
      <c r="C8" s="44">
        <f t="shared" si="0"/>
        <v>1213.4066400000002</v>
      </c>
      <c r="D8" s="60">
        <v>1213</v>
      </c>
      <c r="E8" s="46">
        <f>-C8+D8</f>
        <v>-0.4066400000001522</v>
      </c>
      <c r="F8" s="47"/>
    </row>
    <row r="9" spans="1:6" s="42" customFormat="1" ht="15">
      <c r="A9" s="8" t="s">
        <v>500</v>
      </c>
      <c r="B9" s="43">
        <f>30.97*0.9</f>
        <v>27.873</v>
      </c>
      <c r="C9" s="44">
        <f t="shared" si="0"/>
        <v>1590.99084</v>
      </c>
      <c r="D9" s="45">
        <f>1351+240</f>
        <v>1591</v>
      </c>
      <c r="E9" s="46">
        <f t="shared" si="1"/>
        <v>0.009160000000065338</v>
      </c>
      <c r="F9" s="47"/>
    </row>
    <row r="10" spans="1:6" s="42" customFormat="1" ht="15">
      <c r="A10" s="8" t="s">
        <v>881</v>
      </c>
      <c r="B10" s="43">
        <f>21.4*0.9</f>
        <v>19.259999999999998</v>
      </c>
      <c r="C10" s="44">
        <f t="shared" si="0"/>
        <v>1099.3608</v>
      </c>
      <c r="D10" s="63">
        <v>1099</v>
      </c>
      <c r="E10" s="46">
        <f t="shared" si="1"/>
        <v>-0.3607999999999265</v>
      </c>
      <c r="F10" s="47"/>
    </row>
    <row r="11" spans="1:6" s="42" customFormat="1" ht="15">
      <c r="A11" s="8" t="s">
        <v>625</v>
      </c>
      <c r="B11" s="43">
        <f>18.55*0.9</f>
        <v>16.695</v>
      </c>
      <c r="C11" s="44">
        <f>(B11)*$D$1</f>
        <v>952.9506</v>
      </c>
      <c r="D11" s="45">
        <v>953</v>
      </c>
      <c r="E11" s="46">
        <f>-C11+D11</f>
        <v>0.04939999999999145</v>
      </c>
      <c r="F11" s="47"/>
    </row>
    <row r="12" spans="1:6" s="42" customFormat="1" ht="15">
      <c r="A12" s="8" t="s">
        <v>965</v>
      </c>
      <c r="B12" s="43">
        <f>24.64*0.9</f>
        <v>22.176000000000002</v>
      </c>
      <c r="C12" s="44">
        <f>(B12)*$D$1</f>
        <v>1265.80608</v>
      </c>
      <c r="D12" s="45">
        <v>1266</v>
      </c>
      <c r="E12" s="46">
        <f>-C12+D12</f>
        <v>0.1939199999999346</v>
      </c>
      <c r="F12" s="47"/>
    </row>
    <row r="13" spans="1:5" s="49" customFormat="1" ht="15">
      <c r="A13" s="48"/>
      <c r="B13" s="48"/>
      <c r="C13" s="48"/>
      <c r="D13" s="48"/>
      <c r="E13" s="48"/>
    </row>
    <row r="17" ht="15">
      <c r="B17" s="50"/>
    </row>
    <row r="18" ht="15">
      <c r="B18" s="50"/>
    </row>
    <row r="19" ht="15">
      <c r="B19" s="50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867</v>
      </c>
    </row>
    <row r="119" spans="4:5" ht="15">
      <c r="D119" s="11">
        <f>'[1]562'!G7+'[1]564'!G10</f>
        <v>-0.48919999999986885</v>
      </c>
      <c r="E119" t="s">
        <v>244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868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869</v>
      </c>
    </row>
    <row r="172" spans="1:5" ht="15">
      <c r="A172" t="s">
        <v>395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870</v>
      </c>
    </row>
    <row r="191" spans="4:5" ht="15">
      <c r="D191" s="11">
        <f>'[1]388'!G4+'[1]413'!G5+'[1]427'!G5+'[1]428'!G6+'[1]560'!G7+'[1]561'!G4+'[1]564'!G4</f>
        <v>0.6078799999989428</v>
      </c>
      <c r="E191" t="s">
        <v>871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872</v>
      </c>
    </row>
    <row r="266" spans="4:5" ht="15">
      <c r="D266" s="11">
        <f>'[1]435'!G4+'[1]521'!G6</f>
        <v>0.19920000000001892</v>
      </c>
      <c r="E266" t="s">
        <v>873</v>
      </c>
    </row>
    <row r="292" spans="4:5" ht="15">
      <c r="D292" s="11">
        <f>B292+C292+'[1]344'!G7+'[1]442'!G5+'[1]475'!G12+'[1]511'!G5+'[1]517'!G8+'[1]564'!G12</f>
        <v>0.18759999999952015</v>
      </c>
      <c r="E292" t="s">
        <v>874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875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876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877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878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961</v>
      </c>
      <c r="C1" s="35" t="s">
        <v>860</v>
      </c>
      <c r="D1" s="36">
        <v>57.08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669</v>
      </c>
      <c r="B4" s="43">
        <f>7*0.9</f>
        <v>6.3</v>
      </c>
      <c r="C4" s="44">
        <f aca="true" t="shared" si="0" ref="C4:C10">(B4)*$D$1</f>
        <v>359.604</v>
      </c>
      <c r="D4" s="60">
        <v>360</v>
      </c>
      <c r="E4" s="46">
        <f aca="true" t="shared" si="1" ref="E4:E10">-C4+D4</f>
        <v>0.396000000000015</v>
      </c>
      <c r="F4" s="47"/>
    </row>
    <row r="5" spans="1:6" s="42" customFormat="1" ht="15">
      <c r="A5" s="8" t="s">
        <v>883</v>
      </c>
      <c r="B5" s="43">
        <f>11.46*0.9</f>
        <v>10.314000000000002</v>
      </c>
      <c r="C5" s="44">
        <f t="shared" si="0"/>
        <v>588.7231200000001</v>
      </c>
      <c r="D5" s="45">
        <v>589</v>
      </c>
      <c r="E5" s="46">
        <f t="shared" si="1"/>
        <v>0.2768799999998919</v>
      </c>
      <c r="F5" s="47"/>
    </row>
    <row r="6" spans="1:6" s="42" customFormat="1" ht="15">
      <c r="A6" s="8" t="s">
        <v>652</v>
      </c>
      <c r="B6" s="43">
        <f>6.97*0.9</f>
        <v>6.273</v>
      </c>
      <c r="C6" s="44">
        <f t="shared" si="0"/>
        <v>358.06284</v>
      </c>
      <c r="D6" s="61">
        <v>358</v>
      </c>
      <c r="E6" s="46">
        <f t="shared" si="1"/>
        <v>-0.06283999999999423</v>
      </c>
      <c r="F6" s="47"/>
    </row>
    <row r="7" spans="1:6" s="42" customFormat="1" ht="15">
      <c r="A7" s="8" t="s">
        <v>798</v>
      </c>
      <c r="B7" s="43">
        <f>6.91*0.9</f>
        <v>6.219</v>
      </c>
      <c r="C7" s="44">
        <f t="shared" si="0"/>
        <v>354.98052</v>
      </c>
      <c r="D7" s="45">
        <v>355</v>
      </c>
      <c r="E7" s="46">
        <f t="shared" si="1"/>
        <v>0.019479999999987285</v>
      </c>
      <c r="F7" s="47"/>
    </row>
    <row r="8" spans="1:6" s="42" customFormat="1" ht="15">
      <c r="A8" s="8" t="s">
        <v>311</v>
      </c>
      <c r="B8" s="43">
        <f>17.93*0.9</f>
        <v>16.137</v>
      </c>
      <c r="C8" s="44">
        <f t="shared" si="0"/>
        <v>921.09996</v>
      </c>
      <c r="D8" s="45">
        <v>921</v>
      </c>
      <c r="E8" s="46">
        <f>-C8+D8</f>
        <v>-0.09996000000001004</v>
      </c>
      <c r="F8" s="47"/>
    </row>
    <row r="9" spans="1:6" s="42" customFormat="1" ht="15">
      <c r="A9" s="8" t="s">
        <v>944</v>
      </c>
      <c r="B9" s="43">
        <f>23.16*0.9</f>
        <v>20.844</v>
      </c>
      <c r="C9" s="44">
        <f t="shared" si="0"/>
        <v>1189.7755200000001</v>
      </c>
      <c r="D9" s="60">
        <v>1190</v>
      </c>
      <c r="E9" s="46">
        <f t="shared" si="1"/>
        <v>0.22447999999985768</v>
      </c>
      <c r="F9" s="47"/>
    </row>
    <row r="10" spans="1:6" s="42" customFormat="1" ht="15">
      <c r="A10" s="8" t="s">
        <v>962</v>
      </c>
      <c r="B10" s="43">
        <f>39*0.9</f>
        <v>35.1</v>
      </c>
      <c r="C10" s="44">
        <f t="shared" si="0"/>
        <v>2003.508</v>
      </c>
      <c r="D10" s="60">
        <v>2003</v>
      </c>
      <c r="E10" s="46">
        <f t="shared" si="1"/>
        <v>-0.5080000000000382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867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868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869</v>
      </c>
    </row>
    <row r="170" spans="1:5" ht="15">
      <c r="A170" t="s">
        <v>395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870</v>
      </c>
    </row>
    <row r="189" spans="4:5" ht="15">
      <c r="D189" s="11">
        <f>'[1]388'!G4+'[1]413'!G5+'[1]427'!G5+'[1]428'!G6+'[1]560'!G7+'[1]561'!G4+'[1]564'!G4</f>
        <v>0.6078799999989428</v>
      </c>
      <c r="E189" t="s">
        <v>871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872</v>
      </c>
    </row>
    <row r="264" spans="4:5" ht="15">
      <c r="D264" s="11">
        <f>'[1]435'!G4+'[1]521'!G6</f>
        <v>0.19920000000001892</v>
      </c>
      <c r="E264" t="s">
        <v>873</v>
      </c>
    </row>
    <row r="290" spans="4:5" ht="15">
      <c r="D290" s="11">
        <f>B290+C290+'[1]344'!G7+'[1]442'!G5+'[1]475'!G12+'[1]511'!G5+'[1]517'!G8+'[1]564'!G12</f>
        <v>0.18759999999952015</v>
      </c>
      <c r="E290" t="s">
        <v>874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875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876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877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878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956</v>
      </c>
      <c r="C1" s="35" t="s">
        <v>860</v>
      </c>
      <c r="D1" s="36">
        <v>57.68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697</v>
      </c>
      <c r="B4" s="43">
        <v>16.88</v>
      </c>
      <c r="C4" s="44">
        <f>(B4)*$D$1</f>
        <v>973.6383999999999</v>
      </c>
      <c r="D4" s="45">
        <v>974</v>
      </c>
      <c r="E4" s="46">
        <f>-C4+D4</f>
        <v>0.36160000000006676</v>
      </c>
      <c r="F4" s="47"/>
    </row>
    <row r="5" spans="1:6" s="42" customFormat="1" ht="15">
      <c r="A5" s="8" t="s">
        <v>958</v>
      </c>
      <c r="B5" s="43">
        <v>17.51</v>
      </c>
      <c r="C5" s="44">
        <f>(B5)*$D$1</f>
        <v>1009.9768000000001</v>
      </c>
      <c r="D5" s="60">
        <v>1010</v>
      </c>
      <c r="E5" s="46">
        <f>-C5+D5</f>
        <v>0.023199999999860665</v>
      </c>
      <c r="F5" s="47"/>
    </row>
    <row r="6" spans="1:6" s="42" customFormat="1" ht="15">
      <c r="A6" s="8" t="s">
        <v>666</v>
      </c>
      <c r="B6" s="43">
        <v>5.99</v>
      </c>
      <c r="C6" s="44">
        <f>(B6)*$D$1</f>
        <v>345.5032</v>
      </c>
      <c r="D6" s="61">
        <v>346</v>
      </c>
      <c r="E6" s="46">
        <f>-C6+D6</f>
        <v>0.49680000000000746</v>
      </c>
      <c r="F6" s="47"/>
    </row>
    <row r="7" spans="1:6" s="42" customFormat="1" ht="15">
      <c r="A7" s="8" t="s">
        <v>959</v>
      </c>
      <c r="B7" s="43">
        <v>5.5</v>
      </c>
      <c r="C7" s="44">
        <f>(B7)*$D$1</f>
        <v>317.24</v>
      </c>
      <c r="D7" s="45">
        <v>317</v>
      </c>
      <c r="E7" s="46">
        <f>-C7+D7</f>
        <v>-0.2400000000000091</v>
      </c>
      <c r="F7" s="47"/>
    </row>
    <row r="8" spans="1:6" s="42" customFormat="1" ht="15">
      <c r="A8" s="8" t="s">
        <v>713</v>
      </c>
      <c r="B8" s="43">
        <v>11.33</v>
      </c>
      <c r="C8" s="44">
        <f>(B8)*$D$1</f>
        <v>653.5144</v>
      </c>
      <c r="D8" s="60">
        <v>653</v>
      </c>
      <c r="E8" s="46">
        <f>-C8+D8</f>
        <v>-0.5144000000000233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867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868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869</v>
      </c>
    </row>
    <row r="168" spans="1:5" ht="15">
      <c r="A168" t="s">
        <v>395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870</v>
      </c>
    </row>
    <row r="187" spans="4:5" ht="15">
      <c r="D187" s="11">
        <f>'[1]388'!G4+'[1]413'!G5+'[1]427'!G5+'[1]428'!G6+'[1]560'!G7+'[1]561'!G4+'[1]564'!G4</f>
        <v>0.6078799999989428</v>
      </c>
      <c r="E187" t="s">
        <v>871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872</v>
      </c>
    </row>
    <row r="262" spans="4:5" ht="15">
      <c r="D262" s="11">
        <f>'[1]435'!G4+'[1]521'!G6</f>
        <v>0.19920000000001892</v>
      </c>
      <c r="E262" t="s">
        <v>873</v>
      </c>
    </row>
    <row r="288" spans="4:5" ht="15">
      <c r="D288" s="11">
        <f>B288+C288+'[1]344'!G7+'[1]442'!G5+'[1]475'!G12+'[1]511'!G5+'[1]517'!G8+'[1]564'!G12</f>
        <v>0.18759999999952015</v>
      </c>
      <c r="E288" t="s">
        <v>874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875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876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877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878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956</v>
      </c>
      <c r="C1" s="35" t="s">
        <v>860</v>
      </c>
      <c r="D1" s="36">
        <v>57.54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957</v>
      </c>
      <c r="B4" s="43">
        <v>32.41</v>
      </c>
      <c r="C4" s="44">
        <f>(B4)*$D$1</f>
        <v>1864.8713999999998</v>
      </c>
      <c r="D4" s="60">
        <v>1865</v>
      </c>
      <c r="E4" s="46">
        <f>-C4+D4</f>
        <v>0.1286000000002332</v>
      </c>
      <c r="F4" s="47"/>
    </row>
    <row r="5" spans="1:6" s="42" customFormat="1" ht="15">
      <c r="A5" s="8" t="s">
        <v>944</v>
      </c>
      <c r="B5" s="43">
        <v>35.11</v>
      </c>
      <c r="C5" s="44">
        <f>(B5)*$D$1</f>
        <v>2020.2294</v>
      </c>
      <c r="D5" s="61">
        <v>2020</v>
      </c>
      <c r="E5" s="46">
        <f>-C5+D5</f>
        <v>-0.22939999999994143</v>
      </c>
      <c r="F5" s="47"/>
    </row>
    <row r="6" spans="1:6" s="42" customFormat="1" ht="15">
      <c r="A6" s="8" t="s">
        <v>697</v>
      </c>
      <c r="B6" s="43">
        <v>16.15</v>
      </c>
      <c r="C6" s="44">
        <f>(B6)*$D$1</f>
        <v>929.271</v>
      </c>
      <c r="D6" s="61">
        <v>929</v>
      </c>
      <c r="E6" s="46">
        <f>-C6+D6</f>
        <v>-0.27099999999995816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943</v>
      </c>
      <c r="C1" s="35" t="s">
        <v>860</v>
      </c>
      <c r="D1" s="36">
        <v>57.81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199</v>
      </c>
      <c r="B4" s="43">
        <v>10.16</v>
      </c>
      <c r="C4" s="44">
        <f aca="true" t="shared" si="0" ref="C4:C10">(B4)*$D$1</f>
        <v>587.3496</v>
      </c>
      <c r="D4" s="45">
        <v>587</v>
      </c>
      <c r="E4" s="46">
        <f aca="true" t="shared" si="1" ref="E4:E10">-C4+D4</f>
        <v>-0.34960000000000946</v>
      </c>
      <c r="F4" s="47"/>
    </row>
    <row r="5" spans="1:6" s="42" customFormat="1" ht="15">
      <c r="A5" s="8" t="s">
        <v>944</v>
      </c>
      <c r="B5" s="43">
        <v>16.5</v>
      </c>
      <c r="C5" s="44">
        <f t="shared" si="0"/>
        <v>953.865</v>
      </c>
      <c r="D5" s="61">
        <v>954</v>
      </c>
      <c r="E5" s="46">
        <f t="shared" si="1"/>
        <v>0.1349999999999909</v>
      </c>
      <c r="F5" s="47"/>
    </row>
    <row r="6" spans="1:6" s="42" customFormat="1" ht="15">
      <c r="A6" s="8" t="s">
        <v>945</v>
      </c>
      <c r="B6" s="43">
        <v>6.74</v>
      </c>
      <c r="C6" s="44">
        <f t="shared" si="0"/>
        <v>389.6394</v>
      </c>
      <c r="D6" s="61">
        <v>390</v>
      </c>
      <c r="E6" s="46">
        <f t="shared" si="1"/>
        <v>0.3605999999999767</v>
      </c>
      <c r="F6" s="47"/>
    </row>
    <row r="7" spans="1:6" s="42" customFormat="1" ht="15">
      <c r="A7" s="8" t="s">
        <v>845</v>
      </c>
      <c r="B7" s="43">
        <v>40.26</v>
      </c>
      <c r="C7" s="44">
        <f t="shared" si="0"/>
        <v>2327.4306</v>
      </c>
      <c r="D7" s="61">
        <v>2327</v>
      </c>
      <c r="E7" s="46">
        <f t="shared" si="1"/>
        <v>-0.4306000000001404</v>
      </c>
      <c r="F7" s="47"/>
    </row>
    <row r="8" spans="1:6" s="42" customFormat="1" ht="15">
      <c r="A8" s="8" t="s">
        <v>770</v>
      </c>
      <c r="B8" s="43">
        <v>21.73</v>
      </c>
      <c r="C8" s="44">
        <f t="shared" si="0"/>
        <v>1256.2113000000002</v>
      </c>
      <c r="D8" s="63">
        <v>1257</v>
      </c>
      <c r="E8" s="46">
        <f>-C8+D8</f>
        <v>0.7886999999998352</v>
      </c>
      <c r="F8" s="47"/>
    </row>
    <row r="9" spans="1:6" s="42" customFormat="1" ht="15">
      <c r="A9" s="8" t="s">
        <v>946</v>
      </c>
      <c r="B9" s="43">
        <v>14.71</v>
      </c>
      <c r="C9" s="44">
        <f t="shared" si="0"/>
        <v>850.3851000000001</v>
      </c>
      <c r="D9" s="45">
        <f>526+324</f>
        <v>850</v>
      </c>
      <c r="E9" s="46">
        <f t="shared" si="1"/>
        <v>-0.3851000000000795</v>
      </c>
      <c r="F9" s="47"/>
    </row>
    <row r="10" spans="1:6" s="42" customFormat="1" ht="15">
      <c r="A10" s="8" t="s">
        <v>640</v>
      </c>
      <c r="B10" s="43">
        <v>7.99</v>
      </c>
      <c r="C10" s="44">
        <f t="shared" si="0"/>
        <v>461.9019</v>
      </c>
      <c r="D10" s="63">
        <v>462</v>
      </c>
      <c r="E10" s="46">
        <f t="shared" si="1"/>
        <v>0.09809999999998809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867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868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869</v>
      </c>
    </row>
    <row r="170" spans="1:5" ht="15">
      <c r="A170" t="s">
        <v>395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870</v>
      </c>
    </row>
    <row r="189" spans="4:5" ht="15">
      <c r="D189" s="11">
        <f>'[1]388'!G4+'[1]413'!G5+'[1]427'!G5+'[1]428'!G6+'[1]560'!G7+'[1]561'!G4+'[1]564'!G4</f>
        <v>0.6078799999989428</v>
      </c>
      <c r="E189" t="s">
        <v>871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872</v>
      </c>
    </row>
    <row r="264" spans="4:5" ht="15">
      <c r="D264" s="11">
        <f>'[1]435'!G4+'[1]521'!G6</f>
        <v>0.19920000000001892</v>
      </c>
      <c r="E264" t="s">
        <v>873</v>
      </c>
    </row>
    <row r="290" spans="4:5" ht="15">
      <c r="D290" s="11">
        <f>B290+C290+'[1]344'!G7+'[1]442'!G5+'[1]475'!G12+'[1]511'!G5+'[1]517'!G8+'[1]564'!G12</f>
        <v>0.18759999999952015</v>
      </c>
      <c r="E290" t="s">
        <v>874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875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876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877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878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943</v>
      </c>
      <c r="C1" s="35" t="s">
        <v>860</v>
      </c>
      <c r="D1" s="36">
        <v>57.81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666</v>
      </c>
      <c r="B4" s="43">
        <v>15.95</v>
      </c>
      <c r="C4" s="44">
        <f>(B4)*$D$1</f>
        <v>922.0695</v>
      </c>
      <c r="D4" s="45">
        <v>922</v>
      </c>
      <c r="E4" s="46">
        <f>-C4+D4</f>
        <v>-0.06949999999994816</v>
      </c>
      <c r="F4" s="47"/>
    </row>
    <row r="5" spans="1:6" s="42" customFormat="1" ht="15">
      <c r="A5" s="8" t="s">
        <v>350</v>
      </c>
      <c r="B5" s="43">
        <v>25.23</v>
      </c>
      <c r="C5" s="44">
        <f>(B5)*$D$1</f>
        <v>1458.5463</v>
      </c>
      <c r="D5" s="61">
        <v>1459</v>
      </c>
      <c r="E5" s="46">
        <f>-C5+D5</f>
        <v>0.4537000000000262</v>
      </c>
      <c r="F5" s="47"/>
    </row>
    <row r="6" spans="1:6" s="42" customFormat="1" ht="15">
      <c r="A6" s="8" t="s">
        <v>551</v>
      </c>
      <c r="B6" s="43">
        <v>37.26</v>
      </c>
      <c r="C6" s="44">
        <f>(B6)*$D$1</f>
        <v>2154.0006</v>
      </c>
      <c r="D6" s="45">
        <v>2154</v>
      </c>
      <c r="E6" s="46">
        <f>-C6+D6</f>
        <v>-0.0005999999998493877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919</v>
      </c>
      <c r="C1" s="35" t="s">
        <v>860</v>
      </c>
      <c r="D1" s="36">
        <v>57.21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666</v>
      </c>
      <c r="B4" s="65">
        <v>4.37</v>
      </c>
      <c r="C4" s="44">
        <f>(B4)*$D$1</f>
        <v>250.0077</v>
      </c>
      <c r="D4" s="45">
        <v>250</v>
      </c>
      <c r="E4" s="46">
        <f>-C4+D4</f>
        <v>-0.007699999999999818</v>
      </c>
      <c r="F4" s="47"/>
    </row>
    <row r="5" spans="1:6" s="42" customFormat="1" ht="15">
      <c r="A5" s="8" t="s">
        <v>886</v>
      </c>
      <c r="B5" s="43">
        <v>22.7</v>
      </c>
      <c r="C5" s="44">
        <f>(B5)*$D$1</f>
        <v>1298.667</v>
      </c>
      <c r="D5" s="45">
        <v>1299</v>
      </c>
      <c r="E5" s="46">
        <f>-C5+D5</f>
        <v>0.3330000000000837</v>
      </c>
      <c r="F5" s="47"/>
    </row>
    <row r="6" spans="1:6" s="42" customFormat="1" ht="15">
      <c r="A6" s="8" t="s">
        <v>707</v>
      </c>
      <c r="B6" s="43">
        <v>12.12</v>
      </c>
      <c r="C6" s="44">
        <f>(B6)*$D$1</f>
        <v>693.3851999999999</v>
      </c>
      <c r="D6" s="61">
        <v>693</v>
      </c>
      <c r="E6" s="46">
        <f>-C6+D6</f>
        <v>-0.3851999999999407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42942</v>
      </c>
      <c r="C1" s="35" t="s">
        <v>860</v>
      </c>
      <c r="D1" s="36">
        <v>60.57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46</v>
      </c>
      <c r="B4" s="64">
        <v>66.17</v>
      </c>
      <c r="C4" s="44">
        <f>(B4)*$D$1</f>
        <v>4007.9169</v>
      </c>
      <c r="D4" s="61">
        <v>4243</v>
      </c>
      <c r="E4" s="46">
        <f>-C4+D4</f>
        <v>235.08309999999983</v>
      </c>
      <c r="F4" s="47"/>
    </row>
    <row r="5" spans="1:6" s="42" customFormat="1" ht="15">
      <c r="A5" s="8" t="s">
        <v>1034</v>
      </c>
      <c r="B5" s="43">
        <v>29</v>
      </c>
      <c r="C5" s="44">
        <f>(B5)*$D$1</f>
        <v>1756.53</v>
      </c>
      <c r="D5" s="45">
        <v>1765</v>
      </c>
      <c r="E5" s="46">
        <f>-C5+D5</f>
        <v>8.470000000000027</v>
      </c>
      <c r="F5" s="47"/>
    </row>
    <row r="6" spans="1:6" s="42" customFormat="1" ht="15">
      <c r="A6" s="8" t="s">
        <v>754</v>
      </c>
      <c r="B6" s="64">
        <v>38.12</v>
      </c>
      <c r="C6" s="44">
        <f>(B6)*$D$1</f>
        <v>2308.9284</v>
      </c>
      <c r="D6" s="61">
        <v>2309</v>
      </c>
      <c r="E6" s="46">
        <f>-C6+D6</f>
        <v>0.07160000000021682</v>
      </c>
      <c r="F6" s="47"/>
    </row>
    <row r="7" spans="1:6" s="42" customFormat="1" ht="15">
      <c r="A7" s="8" t="s">
        <v>842</v>
      </c>
      <c r="B7" s="43">
        <v>7.68</v>
      </c>
      <c r="C7" s="44">
        <f>(B7)*$D$1</f>
        <v>465.1776</v>
      </c>
      <c r="D7" s="61">
        <v>465</v>
      </c>
      <c r="E7" s="46">
        <f>-C7+D7</f>
        <v>-0.177599999999984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867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868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869</v>
      </c>
    </row>
    <row r="167" spans="1:5" ht="15">
      <c r="A167" t="s">
        <v>395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870</v>
      </c>
    </row>
    <row r="186" spans="4:5" ht="15">
      <c r="D186" s="11">
        <f>'[1]388'!G4+'[1]413'!G5+'[1]427'!G5+'[1]428'!G6+'[1]560'!G7+'[1]561'!G4+'[1]564'!G4</f>
        <v>0.6078799999989428</v>
      </c>
      <c r="E186" t="s">
        <v>871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872</v>
      </c>
    </row>
    <row r="261" spans="4:5" ht="15">
      <c r="D261" s="11">
        <f>'[1]435'!G4+'[1]521'!G6</f>
        <v>0.19920000000001892</v>
      </c>
      <c r="E261" t="s">
        <v>873</v>
      </c>
    </row>
    <row r="287" spans="4:5" ht="15">
      <c r="D287" s="11">
        <f>B287+C287+'[1]344'!G7+'[1]442'!G5+'[1]475'!G12+'[1]511'!G5+'[1]517'!G8+'[1]564'!G12</f>
        <v>0.18759999999952015</v>
      </c>
      <c r="E287" t="s">
        <v>874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875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876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877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878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919</v>
      </c>
      <c r="C1" s="35" t="s">
        <v>860</v>
      </c>
      <c r="D1" s="36">
        <v>57.21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680</v>
      </c>
      <c r="B4" s="43">
        <f>10.54*2</f>
        <v>21.08</v>
      </c>
      <c r="C4" s="44">
        <f aca="true" t="shared" si="0" ref="C4:C9">(B4)*$D$1</f>
        <v>1205.9868</v>
      </c>
      <c r="D4" s="45">
        <v>1200</v>
      </c>
      <c r="E4" s="46">
        <f aca="true" t="shared" si="1" ref="E4:E9">-C4+D4</f>
        <v>-5.986799999999903</v>
      </c>
      <c r="F4" s="47"/>
    </row>
    <row r="5" spans="1:6" s="42" customFormat="1" ht="15">
      <c r="A5" s="8" t="s">
        <v>883</v>
      </c>
      <c r="B5" s="43">
        <v>11.24</v>
      </c>
      <c r="C5" s="44">
        <f t="shared" si="0"/>
        <v>643.0404</v>
      </c>
      <c r="D5" s="61">
        <v>643</v>
      </c>
      <c r="E5" s="46">
        <f t="shared" si="1"/>
        <v>-0.0403999999999769</v>
      </c>
      <c r="F5" s="47"/>
    </row>
    <row r="6" spans="1:6" s="42" customFormat="1" ht="15">
      <c r="A6" s="8" t="s">
        <v>777</v>
      </c>
      <c r="B6" s="43">
        <v>28.01</v>
      </c>
      <c r="C6" s="44">
        <f t="shared" si="0"/>
        <v>1602.4521000000002</v>
      </c>
      <c r="D6" s="61">
        <v>1602</v>
      </c>
      <c r="E6" s="46">
        <f t="shared" si="1"/>
        <v>-0.45210000000020045</v>
      </c>
      <c r="F6" s="47"/>
    </row>
    <row r="7" spans="1:6" s="42" customFormat="1" ht="15">
      <c r="A7" s="8" t="s">
        <v>81</v>
      </c>
      <c r="B7" s="43">
        <v>50.98</v>
      </c>
      <c r="C7" s="44">
        <f t="shared" si="0"/>
        <v>2916.5658</v>
      </c>
      <c r="D7" s="61">
        <v>2916</v>
      </c>
      <c r="E7" s="46">
        <f t="shared" si="1"/>
        <v>-0.5657999999998538</v>
      </c>
      <c r="F7" s="47"/>
    </row>
    <row r="8" spans="1:6" s="42" customFormat="1" ht="15">
      <c r="A8" s="8" t="s">
        <v>145</v>
      </c>
      <c r="B8" s="43">
        <v>29.29</v>
      </c>
      <c r="C8" s="44">
        <f t="shared" si="0"/>
        <v>1675.6809</v>
      </c>
      <c r="D8" s="45">
        <v>1676</v>
      </c>
      <c r="E8" s="46">
        <f t="shared" si="1"/>
        <v>0.3190999999999349</v>
      </c>
      <c r="F8" s="47"/>
    </row>
    <row r="9" spans="1:6" s="42" customFormat="1" ht="15">
      <c r="A9" s="8" t="s">
        <v>274</v>
      </c>
      <c r="B9" s="43">
        <v>30.61</v>
      </c>
      <c r="C9" s="44">
        <f t="shared" si="0"/>
        <v>1751.1981</v>
      </c>
      <c r="D9" s="63">
        <v>1751</v>
      </c>
      <c r="E9" s="46">
        <f t="shared" si="1"/>
        <v>-0.19810000000006767</v>
      </c>
      <c r="F9" s="47"/>
    </row>
    <row r="10" spans="1:5" s="49" customFormat="1" ht="15">
      <c r="A10" s="48"/>
      <c r="B10" s="48"/>
      <c r="C10" s="48"/>
      <c r="D10" s="48"/>
      <c r="E10" s="48"/>
    </row>
    <row r="14" ht="15">
      <c r="B14" s="50"/>
    </row>
    <row r="15" ht="15">
      <c r="B15" s="50"/>
    </row>
    <row r="16" ht="15">
      <c r="B16" s="50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867</v>
      </c>
    </row>
    <row r="116" spans="4:5" ht="15">
      <c r="D116" s="11">
        <f>'[1]562'!G7+'[1]564'!G10</f>
        <v>-0.48919999999986885</v>
      </c>
      <c r="E116" t="s">
        <v>244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868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869</v>
      </c>
    </row>
    <row r="169" spans="1:5" ht="15">
      <c r="A169" t="s">
        <v>395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870</v>
      </c>
    </row>
    <row r="188" spans="4:5" ht="15">
      <c r="D188" s="11">
        <f>'[1]388'!G4+'[1]413'!G5+'[1]427'!G5+'[1]428'!G6+'[1]560'!G7+'[1]561'!G4+'[1]564'!G4</f>
        <v>0.6078799999989428</v>
      </c>
      <c r="E188" t="s">
        <v>871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872</v>
      </c>
    </row>
    <row r="263" spans="4:5" ht="15">
      <c r="D263" s="11">
        <f>'[1]435'!G4+'[1]521'!G6</f>
        <v>0.19920000000001892</v>
      </c>
      <c r="E263" t="s">
        <v>873</v>
      </c>
    </row>
    <row r="289" spans="4:5" ht="15">
      <c r="D289" s="11">
        <f>B289+C289+'[1]344'!G7+'[1]442'!G5+'[1]475'!G12+'[1]511'!G5+'[1]517'!G8+'[1]564'!G12</f>
        <v>0.18759999999952015</v>
      </c>
      <c r="E289" t="s">
        <v>874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875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876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877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878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913</v>
      </c>
      <c r="C1" s="35" t="s">
        <v>860</v>
      </c>
      <c r="D1" s="36">
        <v>57.67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914</v>
      </c>
      <c r="B4" s="64">
        <v>4.98</v>
      </c>
      <c r="C4" s="44">
        <f>(B4)*$D$1</f>
        <v>287.19660000000005</v>
      </c>
      <c r="D4" s="45">
        <v>290</v>
      </c>
      <c r="E4" s="46">
        <f>-C4+D4</f>
        <v>2.8033999999999537</v>
      </c>
      <c r="F4" s="47"/>
    </row>
    <row r="5" spans="1:6" s="42" customFormat="1" ht="15">
      <c r="A5" s="8" t="s">
        <v>532</v>
      </c>
      <c r="B5" s="43">
        <v>23.18</v>
      </c>
      <c r="C5" s="44">
        <f>(B5)*$D$1</f>
        <v>1336.7906</v>
      </c>
      <c r="D5" s="45">
        <v>1337</v>
      </c>
      <c r="E5" s="46">
        <f>-C5+D5</f>
        <v>0.20939999999995962</v>
      </c>
      <c r="F5" s="47"/>
    </row>
    <row r="6" spans="1:6" s="42" customFormat="1" ht="15">
      <c r="A6" s="8" t="s">
        <v>918</v>
      </c>
      <c r="B6" s="43">
        <v>34.34</v>
      </c>
      <c r="C6" s="44">
        <f>(B6)*$D$1</f>
        <v>1980.3878000000002</v>
      </c>
      <c r="D6" s="61"/>
      <c r="E6" s="46">
        <f>-C6+D6</f>
        <v>-1980.3878000000002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913</v>
      </c>
      <c r="C1" s="35" t="s">
        <v>860</v>
      </c>
      <c r="D1" s="36">
        <v>57.67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713</v>
      </c>
      <c r="B4" s="43">
        <v>95.75</v>
      </c>
      <c r="C4" s="44">
        <f>(B4)*$D$1</f>
        <v>5521.9025</v>
      </c>
      <c r="D4" s="45">
        <v>5522</v>
      </c>
      <c r="E4" s="46">
        <f>-C4+D4</f>
        <v>0.09749999999985448</v>
      </c>
      <c r="F4" s="47"/>
    </row>
    <row r="5" spans="1:6" s="42" customFormat="1" ht="15">
      <c r="A5" s="8" t="s">
        <v>680</v>
      </c>
      <c r="B5" s="43">
        <v>15.42</v>
      </c>
      <c r="C5" s="44">
        <f>(B5)*$D$1</f>
        <v>889.2714</v>
      </c>
      <c r="D5" s="45">
        <v>890</v>
      </c>
      <c r="E5" s="46">
        <f>-C5+D5</f>
        <v>0.7286000000000286</v>
      </c>
      <c r="F5" s="47"/>
    </row>
    <row r="6" spans="1:6" s="42" customFormat="1" ht="15">
      <c r="A6" s="8" t="s">
        <v>917</v>
      </c>
      <c r="B6" s="43">
        <v>41</v>
      </c>
      <c r="C6" s="44">
        <f>(B6)*$D$1</f>
        <v>2364.4700000000003</v>
      </c>
      <c r="D6" s="61">
        <v>2364</v>
      </c>
      <c r="E6" s="46">
        <f>-C6+D6</f>
        <v>-0.47000000000025466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913</v>
      </c>
      <c r="C1" s="35" t="s">
        <v>860</v>
      </c>
      <c r="D1" s="36">
        <v>57.67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914</v>
      </c>
      <c r="B4" s="43">
        <v>6.22</v>
      </c>
      <c r="C4" s="44">
        <f aca="true" t="shared" si="0" ref="C4:C10">(B4)*$D$1</f>
        <v>358.7074</v>
      </c>
      <c r="D4" s="45">
        <v>365</v>
      </c>
      <c r="E4" s="46">
        <f aca="true" t="shared" si="1" ref="E4:E9">-C4+D4</f>
        <v>6.292599999999993</v>
      </c>
      <c r="F4" s="47"/>
    </row>
    <row r="5" spans="1:6" s="42" customFormat="1" ht="15">
      <c r="A5" s="8" t="s">
        <v>704</v>
      </c>
      <c r="B5" s="43">
        <v>2.23</v>
      </c>
      <c r="C5" s="44">
        <f t="shared" si="0"/>
        <v>128.60410000000002</v>
      </c>
      <c r="D5" s="45">
        <v>129</v>
      </c>
      <c r="E5" s="46">
        <f t="shared" si="1"/>
        <v>0.39589999999998327</v>
      </c>
      <c r="F5" s="47"/>
    </row>
    <row r="6" spans="1:6" s="42" customFormat="1" ht="15">
      <c r="A6" s="8" t="s">
        <v>915</v>
      </c>
      <c r="B6" s="43">
        <v>3.74</v>
      </c>
      <c r="C6" s="44">
        <f t="shared" si="0"/>
        <v>215.68580000000003</v>
      </c>
      <c r="D6" s="61">
        <v>216</v>
      </c>
      <c r="E6" s="46">
        <f t="shared" si="1"/>
        <v>0.31419999999997117</v>
      </c>
      <c r="F6" s="47"/>
    </row>
    <row r="7" spans="1:6" s="42" customFormat="1" ht="15">
      <c r="A7" s="8" t="s">
        <v>916</v>
      </c>
      <c r="B7" s="43">
        <v>18.42</v>
      </c>
      <c r="C7" s="44">
        <f t="shared" si="0"/>
        <v>1062.2814</v>
      </c>
      <c r="D7" s="45">
        <v>1062</v>
      </c>
      <c r="E7" s="46">
        <f t="shared" si="1"/>
        <v>-0.28140000000007603</v>
      </c>
      <c r="F7" s="47"/>
    </row>
    <row r="8" spans="1:6" s="42" customFormat="1" ht="15">
      <c r="A8" s="8" t="s">
        <v>551</v>
      </c>
      <c r="B8" s="43">
        <v>25.91</v>
      </c>
      <c r="C8" s="44">
        <f t="shared" si="0"/>
        <v>1494.2297</v>
      </c>
      <c r="D8" s="45">
        <v>1494</v>
      </c>
      <c r="E8" s="46">
        <f t="shared" si="1"/>
        <v>-0.2297000000000935</v>
      </c>
      <c r="F8" s="47"/>
    </row>
    <row r="9" spans="1:6" s="42" customFormat="1" ht="15">
      <c r="A9" s="8" t="s">
        <v>329</v>
      </c>
      <c r="B9" s="43">
        <v>12.74</v>
      </c>
      <c r="C9" s="44">
        <f t="shared" si="0"/>
        <v>734.7158000000001</v>
      </c>
      <c r="D9" s="61">
        <v>735</v>
      </c>
      <c r="E9" s="46">
        <f t="shared" si="1"/>
        <v>0.2841999999999416</v>
      </c>
      <c r="F9" s="47"/>
    </row>
    <row r="10" spans="1:6" s="42" customFormat="1" ht="15">
      <c r="A10" s="8" t="s">
        <v>671</v>
      </c>
      <c r="B10" s="43">
        <v>15.01</v>
      </c>
      <c r="C10" s="44">
        <f t="shared" si="0"/>
        <v>865.6267</v>
      </c>
      <c r="D10" s="61">
        <v>866</v>
      </c>
      <c r="E10" s="46">
        <f>-C10+D10</f>
        <v>0.373299999999972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867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868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869</v>
      </c>
    </row>
    <row r="170" spans="1:5" ht="15">
      <c r="A170" t="s">
        <v>395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870</v>
      </c>
    </row>
    <row r="189" spans="4:5" ht="15">
      <c r="D189" s="11">
        <f>'[1]388'!G4+'[1]413'!G5+'[1]427'!G5+'[1]428'!G6+'[1]560'!G7+'[1]561'!G4+'[1]564'!G4</f>
        <v>0.6078799999989428</v>
      </c>
      <c r="E189" t="s">
        <v>871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872</v>
      </c>
    </row>
    <row r="264" spans="4:5" ht="15">
      <c r="D264" s="11">
        <f>'[1]435'!G4+'[1]521'!G6</f>
        <v>0.19920000000001892</v>
      </c>
      <c r="E264" t="s">
        <v>873</v>
      </c>
    </row>
    <row r="290" spans="4:5" ht="15">
      <c r="D290" s="11">
        <f>B290+C290+'[1]344'!G7+'[1]442'!G5+'[1]475'!G12+'[1]511'!G5+'[1]517'!G8+'[1]564'!G12</f>
        <v>0.18759999999952015</v>
      </c>
      <c r="E290" t="s">
        <v>874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875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876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877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878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910</v>
      </c>
      <c r="C1" s="35" t="s">
        <v>860</v>
      </c>
      <c r="D1" s="36">
        <v>58.6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911</v>
      </c>
      <c r="B4" s="43">
        <v>6.59</v>
      </c>
      <c r="C4" s="44">
        <f>(B4)*$D$1</f>
        <v>386.174</v>
      </c>
      <c r="D4" s="45">
        <v>386</v>
      </c>
      <c r="E4" s="46">
        <f aca="true" t="shared" si="0" ref="E4:E12">-C4+D4</f>
        <v>-0.17399999999997817</v>
      </c>
      <c r="F4" s="47"/>
    </row>
    <row r="5" spans="1:6" s="42" customFormat="1" ht="15">
      <c r="A5" s="8" t="s">
        <v>604</v>
      </c>
      <c r="B5" s="43">
        <v>5.22</v>
      </c>
      <c r="C5" s="44">
        <f aca="true" t="shared" si="1" ref="C5:C12">(B5)*$D$1</f>
        <v>305.892</v>
      </c>
      <c r="D5" s="45">
        <v>306</v>
      </c>
      <c r="E5" s="46">
        <f t="shared" si="0"/>
        <v>0.10800000000000409</v>
      </c>
      <c r="F5" s="47"/>
    </row>
    <row r="6" spans="1:6" s="42" customFormat="1" ht="15">
      <c r="A6" s="8" t="s">
        <v>912</v>
      </c>
      <c r="B6" s="43">
        <v>14.06</v>
      </c>
      <c r="C6" s="44">
        <f t="shared" si="1"/>
        <v>823.916</v>
      </c>
      <c r="D6" s="61">
        <v>824</v>
      </c>
      <c r="E6" s="46">
        <f t="shared" si="0"/>
        <v>0.08399999999994634</v>
      </c>
      <c r="F6" s="47"/>
    </row>
    <row r="7" spans="1:6" s="42" customFormat="1" ht="15">
      <c r="A7" s="8" t="s">
        <v>572</v>
      </c>
      <c r="B7" s="43">
        <v>6.99</v>
      </c>
      <c r="C7" s="44">
        <f>(B7)*$D$1</f>
        <v>409.61400000000003</v>
      </c>
      <c r="D7" s="45">
        <v>410</v>
      </c>
      <c r="E7" s="46">
        <f t="shared" si="0"/>
        <v>0.38599999999996726</v>
      </c>
      <c r="F7" s="47"/>
    </row>
    <row r="8" spans="1:6" s="42" customFormat="1" ht="15">
      <c r="A8" s="8" t="s">
        <v>365</v>
      </c>
      <c r="B8" s="43">
        <v>8.99</v>
      </c>
      <c r="C8" s="44">
        <f>(B8)*$D$1</f>
        <v>526.8140000000001</v>
      </c>
      <c r="D8" s="45">
        <v>527</v>
      </c>
      <c r="E8" s="46">
        <f t="shared" si="0"/>
        <v>0.18599999999992178</v>
      </c>
      <c r="F8" s="47"/>
    </row>
    <row r="9" spans="1:6" s="42" customFormat="1" ht="15">
      <c r="A9" s="8" t="s">
        <v>467</v>
      </c>
      <c r="B9" s="43">
        <v>6.18</v>
      </c>
      <c r="C9" s="44">
        <f t="shared" si="1"/>
        <v>362.14799999999997</v>
      </c>
      <c r="D9" s="61">
        <v>362</v>
      </c>
      <c r="E9" s="46">
        <f t="shared" si="0"/>
        <v>-0.1479999999999677</v>
      </c>
      <c r="F9" s="47"/>
    </row>
    <row r="10" spans="1:6" s="42" customFormat="1" ht="15">
      <c r="A10" s="8" t="s">
        <v>489</v>
      </c>
      <c r="B10" s="43">
        <v>7.02</v>
      </c>
      <c r="C10" s="44">
        <f>(B10)*$D$1</f>
        <v>411.37199999999996</v>
      </c>
      <c r="D10" s="61">
        <v>411</v>
      </c>
      <c r="E10" s="46">
        <f>-C10+D10</f>
        <v>-0.37199999999995725</v>
      </c>
      <c r="F10" s="47"/>
    </row>
    <row r="11" spans="1:6" s="42" customFormat="1" ht="15">
      <c r="A11" s="8" t="s">
        <v>666</v>
      </c>
      <c r="B11" s="43">
        <v>6.46</v>
      </c>
      <c r="C11" s="44">
        <f>(B11)*$D$1</f>
        <v>378.556</v>
      </c>
      <c r="D11" s="45">
        <v>380</v>
      </c>
      <c r="E11" s="46">
        <f>-C11+D11</f>
        <v>1.4440000000000168</v>
      </c>
      <c r="F11" s="47"/>
    </row>
    <row r="12" spans="1:6" s="42" customFormat="1" ht="15">
      <c r="A12" s="8" t="s">
        <v>468</v>
      </c>
      <c r="B12" s="43">
        <v>69.65</v>
      </c>
      <c r="C12" s="44">
        <f t="shared" si="1"/>
        <v>4081.4900000000002</v>
      </c>
      <c r="D12" s="45">
        <v>4081</v>
      </c>
      <c r="E12" s="46">
        <f t="shared" si="0"/>
        <v>-0.49000000000023647</v>
      </c>
      <c r="F12" s="47"/>
    </row>
    <row r="13" spans="1:5" s="49" customFormat="1" ht="15">
      <c r="A13" s="48"/>
      <c r="B13" s="48"/>
      <c r="C13" s="48"/>
      <c r="D13" s="48"/>
      <c r="E13" s="48"/>
    </row>
    <row r="17" ht="15">
      <c r="B17" s="50"/>
    </row>
    <row r="18" ht="15">
      <c r="B18" s="50"/>
    </row>
    <row r="19" ht="15">
      <c r="B19" s="50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867</v>
      </c>
    </row>
    <row r="119" spans="4:5" ht="15">
      <c r="D119" s="11">
        <f>'[1]562'!G7+'[1]564'!G10</f>
        <v>-0.48919999999986885</v>
      </c>
      <c r="E119" t="s">
        <v>244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868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869</v>
      </c>
    </row>
    <row r="172" spans="1:5" ht="15">
      <c r="A172" t="s">
        <v>395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870</v>
      </c>
    </row>
    <row r="191" spans="4:5" ht="15">
      <c r="D191" s="11">
        <f>'[1]388'!G4+'[1]413'!G5+'[1]427'!G5+'[1]428'!G6+'[1]560'!G7+'[1]561'!G4+'[1]564'!G4</f>
        <v>0.6078799999989428</v>
      </c>
      <c r="E191" t="s">
        <v>871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872</v>
      </c>
    </row>
    <row r="266" spans="4:5" ht="15">
      <c r="D266" s="11">
        <f>'[1]435'!G4+'[1]521'!G6</f>
        <v>0.19920000000001892</v>
      </c>
      <c r="E266" t="s">
        <v>873</v>
      </c>
    </row>
    <row r="292" spans="4:5" ht="15">
      <c r="D292" s="11">
        <f>B292+C292+'[1]344'!G7+'[1]442'!G5+'[1]475'!G12+'[1]511'!G5+'[1]517'!G8+'[1]564'!G12</f>
        <v>0.18759999999952015</v>
      </c>
      <c r="E292" t="s">
        <v>874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875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876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877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878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900</v>
      </c>
      <c r="C1" s="35" t="s">
        <v>860</v>
      </c>
      <c r="D1" s="36">
        <v>58.63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183</v>
      </c>
      <c r="B4" s="64">
        <v>4.53</v>
      </c>
      <c r="C4" s="44">
        <f>(B4)*$D$1</f>
        <v>265.5939</v>
      </c>
      <c r="D4" s="45">
        <v>265</v>
      </c>
      <c r="E4" s="46">
        <f>-C4+D4</f>
        <v>-0.5939000000000192</v>
      </c>
      <c r="F4" s="47"/>
    </row>
    <row r="5" spans="1:6" s="42" customFormat="1" ht="15">
      <c r="A5" s="8" t="s">
        <v>908</v>
      </c>
      <c r="B5" s="43">
        <v>20.12</v>
      </c>
      <c r="C5" s="44">
        <f>(B5)*$D$1</f>
        <v>1179.6356</v>
      </c>
      <c r="D5" s="45">
        <v>1180</v>
      </c>
      <c r="E5" s="46">
        <f>-C5+D5</f>
        <v>0.36439999999993233</v>
      </c>
      <c r="F5" s="47"/>
    </row>
    <row r="6" spans="1:6" s="42" customFormat="1" ht="15">
      <c r="A6" s="8" t="s">
        <v>909</v>
      </c>
      <c r="B6" s="43">
        <v>32.21</v>
      </c>
      <c r="C6" s="44">
        <f>(B6)*$D$1</f>
        <v>1888.4723000000001</v>
      </c>
      <c r="D6" s="61">
        <v>1888</v>
      </c>
      <c r="E6" s="46">
        <f>-C6+D6</f>
        <v>-0.47230000000013206</v>
      </c>
      <c r="F6" s="47"/>
    </row>
    <row r="7" spans="1:6" s="42" customFormat="1" ht="15">
      <c r="A7" s="8" t="s">
        <v>199</v>
      </c>
      <c r="B7" s="43">
        <v>50.3</v>
      </c>
      <c r="C7" s="44">
        <f>(B7)*$D$1</f>
        <v>2949.089</v>
      </c>
      <c r="D7" s="45">
        <v>2949</v>
      </c>
      <c r="E7" s="46">
        <f>-C7+D7</f>
        <v>-0.08899999999994179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867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868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869</v>
      </c>
    </row>
    <row r="167" spans="1:5" ht="15">
      <c r="A167" t="s">
        <v>395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870</v>
      </c>
    </row>
    <row r="186" spans="4:5" ht="15">
      <c r="D186" s="11">
        <f>'[1]388'!G4+'[1]413'!G5+'[1]427'!G5+'[1]428'!G6+'[1]560'!G7+'[1]561'!G4+'[1]564'!G4</f>
        <v>0.6078799999989428</v>
      </c>
      <c r="E186" t="s">
        <v>871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872</v>
      </c>
    </row>
    <row r="261" spans="4:5" ht="15">
      <c r="D261" s="11">
        <f>'[1]435'!G4+'[1]521'!G6</f>
        <v>0.19920000000001892</v>
      </c>
      <c r="E261" t="s">
        <v>873</v>
      </c>
    </row>
    <row r="287" spans="4:5" ht="15">
      <c r="D287" s="11">
        <f>B287+C287+'[1]344'!G7+'[1]442'!G5+'[1]475'!G12+'[1]511'!G5+'[1]517'!G8+'[1]564'!G12</f>
        <v>0.18759999999952015</v>
      </c>
      <c r="E287" t="s">
        <v>874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875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876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877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878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907</v>
      </c>
      <c r="C1" s="35" t="s">
        <v>860</v>
      </c>
      <c r="D1" s="36">
        <v>58.63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329</v>
      </c>
      <c r="B4" s="43">
        <v>27.57</v>
      </c>
      <c r="C4" s="44">
        <f>(B4)*$D$1</f>
        <v>1616.4291</v>
      </c>
      <c r="D4" s="45">
        <v>1616</v>
      </c>
      <c r="E4" s="46">
        <f>-C4+D4</f>
        <v>-0.4291000000000622</v>
      </c>
      <c r="F4" s="47"/>
    </row>
    <row r="5" spans="1:6" s="42" customFormat="1" ht="15">
      <c r="A5" s="8" t="s">
        <v>551</v>
      </c>
      <c r="B5" s="43">
        <v>39.07</v>
      </c>
      <c r="C5" s="44">
        <f>(B5)*$D$1</f>
        <v>2290.6741</v>
      </c>
      <c r="D5" s="45">
        <v>2300</v>
      </c>
      <c r="E5" s="46">
        <f>-C5+D5</f>
        <v>9.32589999999982</v>
      </c>
      <c r="F5" s="47"/>
    </row>
    <row r="6" spans="1:6" s="42" customFormat="1" ht="15">
      <c r="A6" s="8" t="s">
        <v>613</v>
      </c>
      <c r="B6" s="64">
        <v>6.42</v>
      </c>
      <c r="C6" s="44">
        <f>(B6)*$D$1</f>
        <v>376.4046</v>
      </c>
      <c r="D6" s="61">
        <v>376</v>
      </c>
      <c r="E6" s="46">
        <f>-C6+D6</f>
        <v>-0.4046000000000163</v>
      </c>
      <c r="F6" s="47"/>
    </row>
    <row r="7" spans="1:6" s="42" customFormat="1" ht="15">
      <c r="A7" s="8" t="s">
        <v>239</v>
      </c>
      <c r="B7" s="43">
        <v>11.49</v>
      </c>
      <c r="C7" s="44">
        <f>(B7)*$D$1</f>
        <v>673.6587000000001</v>
      </c>
      <c r="D7" s="45">
        <v>674</v>
      </c>
      <c r="E7" s="46">
        <f>-C7+D7</f>
        <v>0.3412999999999329</v>
      </c>
      <c r="F7" s="47"/>
    </row>
    <row r="8" spans="1:6" s="42" customFormat="1" ht="15">
      <c r="A8" s="8" t="s">
        <v>47</v>
      </c>
      <c r="B8" s="64">
        <v>21.09</v>
      </c>
      <c r="C8" s="44">
        <f>(B8)*$D$1</f>
        <v>1236.5067000000001</v>
      </c>
      <c r="D8" s="45">
        <v>1236</v>
      </c>
      <c r="E8" s="46">
        <f>-C8+D8</f>
        <v>-0.5067000000001372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867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868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869</v>
      </c>
    </row>
    <row r="168" spans="1:5" ht="15">
      <c r="A168" t="s">
        <v>395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870</v>
      </c>
    </row>
    <row r="187" spans="4:5" ht="15">
      <c r="D187" s="11">
        <f>'[1]388'!G4+'[1]413'!G5+'[1]427'!G5+'[1]428'!G6+'[1]560'!G7+'[1]561'!G4+'[1]564'!G4</f>
        <v>0.6078799999989428</v>
      </c>
      <c r="E187" t="s">
        <v>871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872</v>
      </c>
    </row>
    <row r="262" spans="4:5" ht="15">
      <c r="D262" s="11">
        <f>'[1]435'!G4+'[1]521'!G6</f>
        <v>0.19920000000001892</v>
      </c>
      <c r="E262" t="s">
        <v>873</v>
      </c>
    </row>
    <row r="288" spans="4:5" ht="15">
      <c r="D288" s="11">
        <f>B288+C288+'[1]344'!G7+'[1]442'!G5+'[1]475'!G12+'[1]511'!G5+'[1]517'!G8+'[1]564'!G12</f>
        <v>0.18759999999952015</v>
      </c>
      <c r="E288" t="s">
        <v>874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875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876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877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878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42858</v>
      </c>
      <c r="C1" s="35" t="s">
        <v>860</v>
      </c>
      <c r="D1" s="36">
        <v>57.51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844</v>
      </c>
      <c r="B4" s="43">
        <v>11.54</v>
      </c>
      <c r="C4" s="44">
        <f>(B4)*$D$1</f>
        <v>663.6654</v>
      </c>
      <c r="D4" s="45">
        <v>663</v>
      </c>
      <c r="E4" s="46">
        <f aca="true" t="shared" si="0" ref="E4:E13">-C4+D4</f>
        <v>-0.6653999999999769</v>
      </c>
      <c r="F4" s="47"/>
    </row>
    <row r="5" spans="1:6" s="42" customFormat="1" ht="15">
      <c r="A5" s="8" t="s">
        <v>59</v>
      </c>
      <c r="B5" s="43">
        <v>5.99</v>
      </c>
      <c r="C5" s="44">
        <f aca="true" t="shared" si="1" ref="C5:C13">(B5)*$D$1</f>
        <v>344.4849</v>
      </c>
      <c r="D5" s="45">
        <v>344</v>
      </c>
      <c r="E5" s="46">
        <f t="shared" si="0"/>
        <v>-0.4848999999999819</v>
      </c>
      <c r="F5" s="47"/>
    </row>
    <row r="6" spans="1:6" s="42" customFormat="1" ht="15">
      <c r="A6" s="8" t="s">
        <v>886</v>
      </c>
      <c r="B6" s="43">
        <v>4.49</v>
      </c>
      <c r="C6" s="44">
        <f t="shared" si="1"/>
        <v>258.2199</v>
      </c>
      <c r="D6" s="61">
        <v>258</v>
      </c>
      <c r="E6" s="46">
        <f t="shared" si="0"/>
        <v>-0.21989999999999554</v>
      </c>
      <c r="F6" s="47"/>
    </row>
    <row r="7" spans="1:6" s="42" customFormat="1" ht="15">
      <c r="A7" s="8" t="s">
        <v>317</v>
      </c>
      <c r="B7" s="43">
        <v>5.24</v>
      </c>
      <c r="C7" s="44">
        <f>(B7)*$D$1</f>
        <v>301.3524</v>
      </c>
      <c r="D7" s="45">
        <v>301</v>
      </c>
      <c r="E7" s="46">
        <f t="shared" si="0"/>
        <v>-0.3523999999999887</v>
      </c>
      <c r="F7" s="47"/>
    </row>
    <row r="8" spans="1:6" s="42" customFormat="1" ht="15">
      <c r="A8" s="8" t="s">
        <v>46</v>
      </c>
      <c r="B8" s="43">
        <v>22.23</v>
      </c>
      <c r="C8" s="44">
        <f>(B8)*$D$1</f>
        <v>1278.4473</v>
      </c>
      <c r="D8" s="45">
        <v>1280</v>
      </c>
      <c r="E8" s="46">
        <f t="shared" si="0"/>
        <v>1.552699999999959</v>
      </c>
      <c r="F8" s="47"/>
    </row>
    <row r="9" spans="1:6" s="42" customFormat="1" ht="15">
      <c r="A9" s="8" t="s">
        <v>904</v>
      </c>
      <c r="B9" s="43">
        <v>8.37</v>
      </c>
      <c r="C9" s="44">
        <f t="shared" si="1"/>
        <v>481.35869999999994</v>
      </c>
      <c r="D9" s="61">
        <v>481</v>
      </c>
      <c r="E9" s="46">
        <f t="shared" si="0"/>
        <v>-0.35869999999994207</v>
      </c>
      <c r="F9" s="47"/>
    </row>
    <row r="10" spans="1:6" s="42" customFormat="1" ht="15">
      <c r="A10" s="8" t="s">
        <v>905</v>
      </c>
      <c r="B10" s="43">
        <v>16.99</v>
      </c>
      <c r="C10" s="44">
        <f>(B10)*$D$1</f>
        <v>977.0948999999998</v>
      </c>
      <c r="D10" s="45">
        <v>977</v>
      </c>
      <c r="E10" s="46">
        <f>-C10+D10</f>
        <v>-0.09489999999982501</v>
      </c>
      <c r="F10" s="47"/>
    </row>
    <row r="11" spans="1:6" s="42" customFormat="1" ht="15">
      <c r="A11" s="8" t="s">
        <v>906</v>
      </c>
      <c r="B11" s="43">
        <v>19.1</v>
      </c>
      <c r="C11" s="44">
        <f>(B11)*$D$1</f>
        <v>1098.441</v>
      </c>
      <c r="D11" s="61">
        <v>1098</v>
      </c>
      <c r="E11" s="46">
        <f>-C11+D11</f>
        <v>-0.4410000000000309</v>
      </c>
      <c r="F11" s="47"/>
    </row>
    <row r="12" spans="1:6" s="42" customFormat="1" ht="15">
      <c r="A12" s="8" t="s">
        <v>680</v>
      </c>
      <c r="B12" s="43">
        <v>15.97</v>
      </c>
      <c r="C12" s="44">
        <f t="shared" si="1"/>
        <v>918.4347</v>
      </c>
      <c r="D12" s="45">
        <v>920</v>
      </c>
      <c r="E12" s="46">
        <f t="shared" si="0"/>
        <v>1.5652999999999793</v>
      </c>
      <c r="F12" s="47"/>
    </row>
    <row r="13" spans="1:6" s="42" customFormat="1" ht="15">
      <c r="A13" s="8" t="s">
        <v>666</v>
      </c>
      <c r="B13" s="43">
        <v>26.28</v>
      </c>
      <c r="C13" s="44">
        <f t="shared" si="1"/>
        <v>1511.3628</v>
      </c>
      <c r="D13" s="61">
        <v>1511</v>
      </c>
      <c r="E13" s="46">
        <f t="shared" si="0"/>
        <v>-0.3628000000001066</v>
      </c>
      <c r="F13" s="47"/>
    </row>
    <row r="14" spans="1:6" s="42" customFormat="1" ht="15">
      <c r="A14" t="s">
        <v>183</v>
      </c>
      <c r="B14" s="43">
        <v>7.01</v>
      </c>
      <c r="C14" s="44">
        <f>(B14)*$D$1</f>
        <v>403.14509999999996</v>
      </c>
      <c r="D14" s="45">
        <v>403</v>
      </c>
      <c r="E14" s="46">
        <f>-C14+D14</f>
        <v>-0.1450999999999567</v>
      </c>
      <c r="F14" s="47"/>
    </row>
    <row r="15" spans="1:5" s="49" customFormat="1" ht="15">
      <c r="A15" s="48"/>
      <c r="B15" s="48"/>
      <c r="C15" s="48"/>
      <c r="D15" s="48"/>
      <c r="E15" s="48"/>
    </row>
    <row r="19" ht="15">
      <c r="B19" s="50"/>
    </row>
    <row r="20" ht="15">
      <c r="B20" s="50"/>
    </row>
    <row r="21" ht="15">
      <c r="B21" s="50"/>
    </row>
    <row r="25" spans="4:5" ht="15">
      <c r="D25" s="11"/>
      <c r="E25" s="14"/>
    </row>
    <row r="36" spans="4:5" ht="15">
      <c r="D36" s="11"/>
      <c r="E36" s="14"/>
    </row>
    <row r="104" spans="4:5" ht="15">
      <c r="D104" s="11">
        <f>'[1]539'!G12+'[1]564'!G9</f>
        <v>0.21879999999998745</v>
      </c>
      <c r="E104" t="s">
        <v>867</v>
      </c>
    </row>
    <row r="121" spans="4:5" ht="15">
      <c r="D121" s="11">
        <f>'[1]562'!G7+'[1]564'!G10</f>
        <v>-0.48919999999986885</v>
      </c>
      <c r="E121" t="s">
        <v>244</v>
      </c>
    </row>
    <row r="132" spans="4:5" ht="15">
      <c r="D132" s="11">
        <f>B132+C132+'[1]309'!G4+'[1]316'!G4+'[1]319'!G4+'[1]339'!G9+'[1]340'!G4+'[1]372'!G7+'[1]381'!G4+'[1]391'!G7+'[1]404'!G6+'[1]411'!G4+'[1]412'!G8+'[1]416'!G4+'[1]429'!G4+'[1]485'!G4+'[1]522'!G5</f>
        <v>4.579371965812413</v>
      </c>
      <c r="E132" s="14" t="s">
        <v>868</v>
      </c>
    </row>
    <row r="137" spans="4:5" ht="15">
      <c r="D137" s="11">
        <f>B137+C137+'[1]325'!G9+'[1]328'!G5+'[1]344'!G9+'[1]378'!G7+'[1]384'!G6+'[1]387'!G4+'[1]391'!G9+'[1]399'!G4+'[1]441'!G4+'[1]522'!G4</f>
        <v>-1.887614562767908</v>
      </c>
      <c r="E137" s="14" t="s">
        <v>869</v>
      </c>
    </row>
    <row r="174" spans="1:5" ht="15">
      <c r="A174" t="s">
        <v>395</v>
      </c>
      <c r="B174">
        <v>0</v>
      </c>
      <c r="D174" s="11">
        <f>'[1]522'!G7</f>
        <v>0.15050000000002228</v>
      </c>
      <c r="E174">
        <v>522</v>
      </c>
    </row>
    <row r="186" spans="4:5" ht="15">
      <c r="D186" s="11">
        <f>'[1]469'!G6+'[1]564'!G8</f>
        <v>0.0795999999995729</v>
      </c>
      <c r="E186" t="s">
        <v>870</v>
      </c>
    </row>
    <row r="193" spans="4:5" ht="15">
      <c r="D193" s="11">
        <f>'[1]388'!G4+'[1]413'!G5+'[1]427'!G5+'[1]428'!G6+'[1]560'!G7+'[1]561'!G4+'[1]564'!G4</f>
        <v>0.6078799999989428</v>
      </c>
      <c r="E193" t="s">
        <v>871</v>
      </c>
    </row>
    <row r="262" spans="4:5" ht="15">
      <c r="D262" s="11">
        <f>B262+C262+'[1]306'!G6+'[1]344'!G5+'[1]348'!G9+'[1]394'!G4+'[1]395'!G6+'[1]397'!G4+'[1]487'!G4+'[1]564'!G5</f>
        <v>0.2569838709675878</v>
      </c>
      <c r="E262" s="14" t="s">
        <v>872</v>
      </c>
    </row>
    <row r="268" spans="4:5" ht="15">
      <c r="D268" s="11">
        <f>'[1]435'!G4+'[1]521'!G6</f>
        <v>0.19920000000001892</v>
      </c>
      <c r="E268" t="s">
        <v>873</v>
      </c>
    </row>
    <row r="294" spans="4:5" ht="15">
      <c r="D294" s="11">
        <f>B294+C294+'[1]344'!G7+'[1]442'!G5+'[1]475'!G12+'[1]511'!G5+'[1]517'!G8+'[1]564'!G12</f>
        <v>0.18759999999952015</v>
      </c>
      <c r="E294" t="s">
        <v>874</v>
      </c>
    </row>
    <row r="326" spans="4:5" ht="15">
      <c r="D326" s="11">
        <f>B326+C326+'[1]339'!G6+'[1]359'!G7+'[1]362'!G8+'[1]422'!G4+'[1]425'!G7+'[1]470'!G6+'[1]479'!G7+'[1]514'!G6+'[1]522'!G6</f>
        <v>-0.18308000000028812</v>
      </c>
      <c r="E326" t="s">
        <v>875</v>
      </c>
    </row>
    <row r="356" spans="2:5" ht="15">
      <c r="B356">
        <v>0</v>
      </c>
      <c r="D356" s="11">
        <f>'[1]485'!G8+'[1]488'!G6+'[1]489'!G6+'[1]491'!G4+'[1]494'!G6+'[1]495'!G4+'[1]498'!G8+'[1]502'!G5+'[1]504'!G4+'[1]508'!G5+'[1]511'!G4+'[1]514'!G7+'[1]521'!G4+'[1]522'!G8</f>
        <v>0.3647999999984677</v>
      </c>
      <c r="E356" t="s">
        <v>876</v>
      </c>
    </row>
    <row r="358" spans="4:5" ht="15">
      <c r="D358" s="11">
        <f>'[1]485'!G8+'[1]488'!G6+'[1]489'!G6+'[1]491'!G4+'[1]494'!G6+'[1]495'!G4+'[1]498'!G8+'[1]502'!G5+'[1]504'!G4+'[1]508'!G5+'[1]511'!G4+'[1]514'!G7+'[1]521'!G4</f>
        <v>-0.41860000000156106</v>
      </c>
      <c r="E358" t="s">
        <v>877</v>
      </c>
    </row>
    <row r="377" spans="4:5" ht="15">
      <c r="D377" s="11">
        <f>'[1]381'!G5+'[1]411'!G5+'[1]419'!G6+'[1]468'!G4+'[1]506'!G7+'[1]511'!G6+'[1]528'!G4+'[1]531'!G6+'[1]554'!G8+'[1]558'!G5+'[1]559'!G9+'[1]564'!G11</f>
        <v>0.12918000000126995</v>
      </c>
      <c r="E377" t="s">
        <v>878</v>
      </c>
    </row>
    <row r="392" spans="4:5" ht="15">
      <c r="D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42855</v>
      </c>
      <c r="C1" s="35" t="s">
        <v>860</v>
      </c>
      <c r="D1" s="36">
        <v>57.55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564</v>
      </c>
      <c r="B4" s="43">
        <v>9.6</v>
      </c>
      <c r="C4" s="44">
        <f aca="true" t="shared" si="0" ref="C4:C10">(B4)*$D$1</f>
        <v>552.4799999999999</v>
      </c>
      <c r="D4" s="45">
        <v>488</v>
      </c>
      <c r="E4" s="46">
        <f aca="true" t="shared" si="1" ref="E4:E9">-C4+D4</f>
        <v>-64.4799999999999</v>
      </c>
      <c r="F4" s="47"/>
    </row>
    <row r="5" spans="1:6" s="42" customFormat="1" ht="15">
      <c r="A5" s="8" t="s">
        <v>118</v>
      </c>
      <c r="B5" s="43">
        <v>14.8</v>
      </c>
      <c r="C5" s="44">
        <f t="shared" si="0"/>
        <v>851.74</v>
      </c>
      <c r="D5" s="45">
        <v>852</v>
      </c>
      <c r="E5" s="46">
        <f t="shared" si="1"/>
        <v>0.2599999999999909</v>
      </c>
      <c r="F5" s="47"/>
    </row>
    <row r="6" spans="1:6" s="42" customFormat="1" ht="15">
      <c r="A6" s="8" t="s">
        <v>71</v>
      </c>
      <c r="B6" s="43">
        <v>7.01</v>
      </c>
      <c r="C6" s="44">
        <f t="shared" si="0"/>
        <v>403.42549999999994</v>
      </c>
      <c r="D6" s="61">
        <v>403</v>
      </c>
      <c r="E6" s="46">
        <f t="shared" si="1"/>
        <v>-0.4254999999999427</v>
      </c>
      <c r="F6" s="47"/>
    </row>
    <row r="7" spans="1:6" s="42" customFormat="1" ht="15">
      <c r="A7" s="8" t="s">
        <v>902</v>
      </c>
      <c r="B7" s="43">
        <v>24.47</v>
      </c>
      <c r="C7" s="44">
        <f t="shared" si="0"/>
        <v>1408.2485</v>
      </c>
      <c r="D7" s="45">
        <v>1408</v>
      </c>
      <c r="E7" s="46">
        <f t="shared" si="1"/>
        <v>-0.24849999999992178</v>
      </c>
      <c r="F7" s="47"/>
    </row>
    <row r="8" spans="1:6" s="42" customFormat="1" ht="15">
      <c r="A8" s="8" t="s">
        <v>277</v>
      </c>
      <c r="B8" s="43">
        <v>11.46</v>
      </c>
      <c r="C8" s="44">
        <f t="shared" si="0"/>
        <v>659.523</v>
      </c>
      <c r="D8" s="45">
        <v>659</v>
      </c>
      <c r="E8" s="46">
        <f t="shared" si="1"/>
        <v>-0.5230000000000246</v>
      </c>
      <c r="F8" s="47"/>
    </row>
    <row r="9" spans="1:6" s="42" customFormat="1" ht="15">
      <c r="A9" s="8" t="s">
        <v>903</v>
      </c>
      <c r="B9" s="43">
        <v>43.83</v>
      </c>
      <c r="C9" s="44">
        <f t="shared" si="0"/>
        <v>2522.4165</v>
      </c>
      <c r="D9" s="61">
        <v>2522</v>
      </c>
      <c r="E9" s="46">
        <f t="shared" si="1"/>
        <v>-0.41649999999981446</v>
      </c>
      <c r="F9" s="47"/>
    </row>
    <row r="10" spans="1:6" s="42" customFormat="1" ht="15">
      <c r="A10" s="8" t="s">
        <v>474</v>
      </c>
      <c r="B10" s="43">
        <v>76.61</v>
      </c>
      <c r="C10" s="44">
        <f t="shared" si="0"/>
        <v>4408.9055</v>
      </c>
      <c r="D10" s="61">
        <v>4408</v>
      </c>
      <c r="E10" s="46">
        <f>-C10+D10</f>
        <v>-0.9054999999998472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867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868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869</v>
      </c>
    </row>
    <row r="170" spans="1:5" ht="15">
      <c r="A170" t="s">
        <v>395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870</v>
      </c>
    </row>
    <row r="189" spans="4:5" ht="15">
      <c r="D189" s="11">
        <f>'[1]388'!G4+'[1]413'!G5+'[1]427'!G5+'[1]428'!G6+'[1]560'!G7+'[1]561'!G4+'[1]564'!G4</f>
        <v>0.6078799999989428</v>
      </c>
      <c r="E189" t="s">
        <v>871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872</v>
      </c>
    </row>
    <row r="264" spans="4:5" ht="15">
      <c r="D264" s="11">
        <f>'[1]435'!G4+'[1]521'!G6</f>
        <v>0.19920000000001892</v>
      </c>
      <c r="E264" t="s">
        <v>873</v>
      </c>
    </row>
    <row r="290" spans="4:5" ht="15">
      <c r="D290" s="11">
        <f>B290+C290+'[1]344'!G7+'[1]442'!G5+'[1]475'!G12+'[1]511'!G5+'[1]517'!G8+'[1]564'!G12</f>
        <v>0.18759999999952015</v>
      </c>
      <c r="E290" t="s">
        <v>874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875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876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877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878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900</v>
      </c>
      <c r="C1" s="35" t="s">
        <v>860</v>
      </c>
      <c r="D1" s="36">
        <v>57.58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675</v>
      </c>
      <c r="B4" s="43">
        <v>24.47</v>
      </c>
      <c r="C4" s="44">
        <f>(B4)*$D$1</f>
        <v>1408.9825999999998</v>
      </c>
      <c r="D4" s="45">
        <v>1409</v>
      </c>
      <c r="E4" s="46">
        <f>-C4+D4</f>
        <v>0.017400000000179716</v>
      </c>
      <c r="F4" s="47"/>
    </row>
    <row r="5" spans="1:6" s="42" customFormat="1" ht="15">
      <c r="A5" s="8" t="s">
        <v>901</v>
      </c>
      <c r="B5" s="43">
        <v>6.82</v>
      </c>
      <c r="C5" s="44">
        <f>(B5)*$D$1</f>
        <v>392.6956</v>
      </c>
      <c r="D5" s="45">
        <v>393</v>
      </c>
      <c r="E5" s="46">
        <f>-C5+D5</f>
        <v>0.3043999999999869</v>
      </c>
      <c r="F5" s="47"/>
    </row>
    <row r="6" spans="1:6" s="42" customFormat="1" ht="15">
      <c r="A6" s="8" t="s">
        <v>573</v>
      </c>
      <c r="B6" s="43">
        <v>11.52</v>
      </c>
      <c r="C6" s="44">
        <f>(B6)*$D$1</f>
        <v>663.3216</v>
      </c>
      <c r="D6" s="61">
        <v>663</v>
      </c>
      <c r="E6" s="46">
        <f>-C6+D6</f>
        <v>-0.32159999999998945</v>
      </c>
      <c r="F6" s="47"/>
    </row>
    <row r="7" spans="1:6" s="42" customFormat="1" ht="15">
      <c r="A7" s="8" t="s">
        <v>898</v>
      </c>
      <c r="B7" s="43">
        <v>11.46</v>
      </c>
      <c r="C7" s="44">
        <f>(B7)*$D$1</f>
        <v>659.8668</v>
      </c>
      <c r="D7" s="45">
        <v>660</v>
      </c>
      <c r="E7" s="46">
        <f>-C7+D7</f>
        <v>0.133199999999988</v>
      </c>
      <c r="F7" s="47"/>
    </row>
    <row r="8" spans="1:6" s="42" customFormat="1" ht="15">
      <c r="A8" s="8" t="s">
        <v>311</v>
      </c>
      <c r="B8" s="43">
        <v>6.23</v>
      </c>
      <c r="C8" s="44">
        <f>(B8)*$D$1</f>
        <v>358.7234</v>
      </c>
      <c r="D8" s="45">
        <v>359</v>
      </c>
      <c r="E8" s="46">
        <f>-C8+D8</f>
        <v>0.27659999999997353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867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868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869</v>
      </c>
    </row>
    <row r="168" spans="1:5" ht="15">
      <c r="A168" t="s">
        <v>395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870</v>
      </c>
    </row>
    <row r="187" spans="4:5" ht="15">
      <c r="D187" s="11">
        <f>'[1]388'!G4+'[1]413'!G5+'[1]427'!G5+'[1]428'!G6+'[1]560'!G7+'[1]561'!G4+'[1]564'!G4</f>
        <v>0.6078799999989428</v>
      </c>
      <c r="E187" t="s">
        <v>871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872</v>
      </c>
    </row>
    <row r="262" spans="4:5" ht="15">
      <c r="D262" s="11">
        <f>'[1]435'!G4+'[1]521'!G6</f>
        <v>0.19920000000001892</v>
      </c>
      <c r="E262" t="s">
        <v>873</v>
      </c>
    </row>
    <row r="288" spans="4:5" ht="15">
      <c r="D288" s="11">
        <f>B288+C288+'[1]344'!G7+'[1]442'!G5+'[1]475'!G12+'[1]511'!G5+'[1]517'!G8+'[1]564'!G12</f>
        <v>0.18759999999952015</v>
      </c>
      <c r="E288" t="s">
        <v>874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875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876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877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878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42941</v>
      </c>
      <c r="C1" s="35" t="s">
        <v>860</v>
      </c>
      <c r="D1" s="36">
        <v>59.86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1051</v>
      </c>
      <c r="B4" s="64">
        <v>9.73</v>
      </c>
      <c r="C4" s="44">
        <f>(B4)*$D$1</f>
        <v>582.4378</v>
      </c>
      <c r="D4" s="61"/>
      <c r="E4" s="46">
        <f>-C4+D4</f>
        <v>-582.4378</v>
      </c>
      <c r="F4" s="47"/>
    </row>
    <row r="5" spans="1:6" s="42" customFormat="1" ht="15">
      <c r="A5" s="8" t="s">
        <v>545</v>
      </c>
      <c r="B5" s="43">
        <v>44.87</v>
      </c>
      <c r="C5" s="44">
        <f>(B5)*$D$1</f>
        <v>2685.9181999999996</v>
      </c>
      <c r="D5" s="61">
        <v>2686</v>
      </c>
      <c r="E5" s="46">
        <f>-C5+D5</f>
        <v>0.0818000000003849</v>
      </c>
      <c r="F5" s="47"/>
    </row>
    <row r="6" spans="1:6" s="42" customFormat="1" ht="15">
      <c r="A6" s="8" t="s">
        <v>81</v>
      </c>
      <c r="B6" s="64">
        <v>16.33</v>
      </c>
      <c r="C6" s="44">
        <f>(B6)*$D$1</f>
        <v>977.5137999999998</v>
      </c>
      <c r="D6" s="45">
        <v>977</v>
      </c>
      <c r="E6" s="46">
        <f>-C6+D6</f>
        <v>-0.5137999999998328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880</v>
      </c>
      <c r="C1" s="35" t="s">
        <v>860</v>
      </c>
      <c r="D1" s="36">
        <v>56.67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881</v>
      </c>
      <c r="B4" s="43">
        <v>17.59</v>
      </c>
      <c r="C4" s="44">
        <f>(B4)*$D$1</f>
        <v>996.8253</v>
      </c>
      <c r="D4" s="45">
        <v>1000</v>
      </c>
      <c r="E4" s="46">
        <f>-C4+D4</f>
        <v>3.17470000000003</v>
      </c>
      <c r="F4" s="47"/>
    </row>
    <row r="5" spans="1:6" s="42" customFormat="1" ht="15">
      <c r="A5" s="8" t="s">
        <v>843</v>
      </c>
      <c r="B5" s="43">
        <v>5.39</v>
      </c>
      <c r="C5" s="44">
        <f>(B5)*$D$1</f>
        <v>305.4513</v>
      </c>
      <c r="D5" s="45">
        <v>305</v>
      </c>
      <c r="E5" s="46">
        <f>-C5+D5</f>
        <v>-0.45130000000000337</v>
      </c>
      <c r="F5" s="47"/>
    </row>
    <row r="6" spans="1:6" s="42" customFormat="1" ht="15">
      <c r="A6" s="8" t="s">
        <v>521</v>
      </c>
      <c r="B6" s="43">
        <v>2.85</v>
      </c>
      <c r="C6" s="44">
        <f>(B6)*$D$1</f>
        <v>161.5095</v>
      </c>
      <c r="D6" s="45">
        <v>180</v>
      </c>
      <c r="E6" s="46">
        <f>-C6+D6</f>
        <v>18.490499999999997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880</v>
      </c>
      <c r="C1" s="35" t="s">
        <v>860</v>
      </c>
      <c r="D1" s="36">
        <v>56.67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882</v>
      </c>
      <c r="B4" s="43">
        <v>26.91</v>
      </c>
      <c r="C4" s="44">
        <f>(B4)*$D$1</f>
        <v>1524.9897</v>
      </c>
      <c r="D4" s="45">
        <v>1525</v>
      </c>
      <c r="E4" s="46">
        <f>-C4+D4</f>
        <v>0.010299999999915599</v>
      </c>
      <c r="F4" s="47"/>
    </row>
    <row r="5" spans="1:6" s="42" customFormat="1" ht="15">
      <c r="A5" s="8" t="s">
        <v>883</v>
      </c>
      <c r="B5" s="43">
        <v>17.7</v>
      </c>
      <c r="C5" s="44">
        <f>(B5)*$D$1</f>
        <v>1003.059</v>
      </c>
      <c r="D5" s="45">
        <v>1003</v>
      </c>
      <c r="E5" s="46">
        <f>-C5+D5</f>
        <v>-0.05899999999996908</v>
      </c>
      <c r="F5" s="47"/>
    </row>
    <row r="6" spans="1:5" s="49" customFormat="1" ht="15">
      <c r="A6" s="48"/>
      <c r="B6" s="48"/>
      <c r="C6" s="48"/>
      <c r="D6" s="48"/>
      <c r="E6" s="48"/>
    </row>
    <row r="10" ht="15">
      <c r="B10" s="50"/>
    </row>
    <row r="11" ht="15">
      <c r="B11" s="50"/>
    </row>
    <row r="12" ht="15">
      <c r="B12" s="50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867</v>
      </c>
    </row>
    <row r="112" spans="4:5" ht="15">
      <c r="D112" s="11">
        <f>'[1]562'!G7+'[1]564'!G10</f>
        <v>-0.48919999999986885</v>
      </c>
      <c r="E112" t="s">
        <v>244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868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869</v>
      </c>
    </row>
    <row r="165" spans="1:5" ht="15">
      <c r="A165" t="s">
        <v>395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870</v>
      </c>
    </row>
    <row r="184" spans="4:5" ht="15">
      <c r="D184" s="11">
        <f>'[1]388'!G4+'[1]413'!G5+'[1]427'!G5+'[1]428'!G6+'[1]560'!G7+'[1]561'!G4+'[1]564'!G4</f>
        <v>0.6078799999989428</v>
      </c>
      <c r="E184" t="s">
        <v>871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872</v>
      </c>
    </row>
    <row r="259" spans="4:5" ht="15">
      <c r="D259" s="11">
        <f>'[1]435'!G4+'[1]521'!G6</f>
        <v>0.19920000000001892</v>
      </c>
      <c r="E259" t="s">
        <v>873</v>
      </c>
    </row>
    <row r="285" spans="4:5" ht="15">
      <c r="D285" s="11">
        <f>B285+C285+'[1]344'!G7+'[1]442'!G5+'[1]475'!G12+'[1]511'!G5+'[1]517'!G8+'[1]564'!G12</f>
        <v>0.18759999999952015</v>
      </c>
      <c r="E285" t="s">
        <v>874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875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876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877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878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 t="s">
        <v>880</v>
      </c>
      <c r="C1" s="35" t="s">
        <v>860</v>
      </c>
      <c r="D1" s="36">
        <v>56.67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884</v>
      </c>
      <c r="B4" s="43">
        <v>16.79</v>
      </c>
      <c r="C4" s="44">
        <f>(B4)*$D$1</f>
        <v>951.4893</v>
      </c>
      <c r="D4" s="45">
        <v>951</v>
      </c>
      <c r="E4" s="46">
        <f aca="true" t="shared" si="0" ref="E4:E10">-C4+D4</f>
        <v>-0.48929999999995744</v>
      </c>
      <c r="F4" s="47"/>
    </row>
    <row r="5" spans="1:6" s="42" customFormat="1" ht="15">
      <c r="A5" s="8" t="s">
        <v>885</v>
      </c>
      <c r="B5" s="43">
        <v>5.06</v>
      </c>
      <c r="C5" s="44">
        <f aca="true" t="shared" si="1" ref="C5:C10">(B5)*$D$1</f>
        <v>286.7502</v>
      </c>
      <c r="D5" s="45">
        <v>287</v>
      </c>
      <c r="E5" s="46">
        <f t="shared" si="0"/>
        <v>0.24979999999999336</v>
      </c>
      <c r="F5" s="47"/>
    </row>
    <row r="6" spans="1:6" s="42" customFormat="1" ht="15">
      <c r="A6" s="8" t="s">
        <v>581</v>
      </c>
      <c r="B6" s="43">
        <v>10.96</v>
      </c>
      <c r="C6" s="44">
        <f t="shared" si="1"/>
        <v>621.1032</v>
      </c>
      <c r="D6" s="61">
        <v>621</v>
      </c>
      <c r="E6" s="46">
        <f t="shared" si="0"/>
        <v>-0.10320000000001528</v>
      </c>
      <c r="F6" s="47"/>
    </row>
    <row r="7" spans="1:6" s="42" customFormat="1" ht="15">
      <c r="A7" s="8" t="s">
        <v>886</v>
      </c>
      <c r="B7" s="43">
        <v>5.24</v>
      </c>
      <c r="C7" s="44">
        <f>(B7)*$D$1</f>
        <v>296.9508</v>
      </c>
      <c r="D7" s="45">
        <v>297</v>
      </c>
      <c r="E7" s="46">
        <f t="shared" si="0"/>
        <v>0.04919999999998481</v>
      </c>
      <c r="F7" s="47"/>
    </row>
    <row r="8" spans="1:6" s="42" customFormat="1" ht="15">
      <c r="A8" s="8" t="s">
        <v>81</v>
      </c>
      <c r="B8" s="43">
        <v>14.38</v>
      </c>
      <c r="C8" s="44">
        <f>(B8)*$D$1</f>
        <v>814.9146000000001</v>
      </c>
      <c r="D8" s="45">
        <v>815</v>
      </c>
      <c r="E8" s="46">
        <f t="shared" si="0"/>
        <v>0.08539999999993597</v>
      </c>
      <c r="F8" s="47"/>
    </row>
    <row r="9" spans="1:6" s="42" customFormat="1" ht="15">
      <c r="A9" s="8" t="s">
        <v>521</v>
      </c>
      <c r="B9" s="43">
        <v>11.85</v>
      </c>
      <c r="C9" s="44">
        <f t="shared" si="1"/>
        <v>671.5395</v>
      </c>
      <c r="D9" s="61">
        <v>833</v>
      </c>
      <c r="E9" s="46">
        <f t="shared" si="0"/>
        <v>161.46050000000002</v>
      </c>
      <c r="F9" s="47"/>
    </row>
    <row r="10" spans="1:6" s="42" customFormat="1" ht="15">
      <c r="A10" s="8" t="s">
        <v>887</v>
      </c>
      <c r="B10" s="43">
        <v>13.45</v>
      </c>
      <c r="C10" s="44">
        <f t="shared" si="1"/>
        <v>762.2115</v>
      </c>
      <c r="D10" s="45">
        <v>762</v>
      </c>
      <c r="E10" s="46">
        <f t="shared" si="0"/>
        <v>-0.2115000000000009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867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868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869</v>
      </c>
    </row>
    <row r="170" spans="1:5" ht="15">
      <c r="A170" t="s">
        <v>395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870</v>
      </c>
    </row>
    <row r="189" spans="4:5" ht="15">
      <c r="D189" s="11">
        <f>'[1]388'!G4+'[1]413'!G5+'[1]427'!G5+'[1]428'!G6+'[1]560'!G7+'[1]561'!G4+'[1]564'!G4</f>
        <v>0.6078799999989428</v>
      </c>
      <c r="E189" t="s">
        <v>871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872</v>
      </c>
    </row>
    <row r="264" spans="4:5" ht="15">
      <c r="D264" s="11">
        <f>'[1]435'!G4+'[1]521'!G6</f>
        <v>0.19920000000001892</v>
      </c>
      <c r="E264" t="s">
        <v>873</v>
      </c>
    </row>
    <row r="290" spans="4:5" ht="15">
      <c r="D290" s="11">
        <f>B290+C290+'[1]344'!G7+'[1]442'!G5+'[1]475'!G12+'[1]511'!G5+'[1]517'!G8+'[1]564'!G12</f>
        <v>0.18759999999952015</v>
      </c>
      <c r="E290" t="s">
        <v>874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875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876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877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878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33" t="s">
        <v>859</v>
      </c>
      <c r="B1" s="34" t="s">
        <v>888</v>
      </c>
      <c r="C1" s="35" t="s">
        <v>860</v>
      </c>
      <c r="D1" s="36">
        <v>56.78</v>
      </c>
      <c r="E1" s="37" t="s">
        <v>861</v>
      </c>
    </row>
    <row r="2" spans="1:5" ht="15">
      <c r="A2" s="38"/>
      <c r="B2" s="37"/>
      <c r="C2" s="37"/>
      <c r="D2" s="37"/>
      <c r="E2" s="37"/>
    </row>
    <row r="3" spans="1:5" ht="30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5" ht="15">
      <c r="A4" s="8" t="s">
        <v>712</v>
      </c>
      <c r="B4" s="43">
        <v>4.53</v>
      </c>
      <c r="C4" s="44">
        <f>(B4)*$D$1</f>
        <v>257.21340000000004</v>
      </c>
      <c r="D4" s="45">
        <v>257</v>
      </c>
      <c r="E4" s="46">
        <f aca="true" t="shared" si="0" ref="E4:E14">-C4+D4</f>
        <v>-0.21340000000003556</v>
      </c>
    </row>
    <row r="5" spans="1:5" ht="15">
      <c r="A5" s="8" t="s">
        <v>180</v>
      </c>
      <c r="B5" s="43">
        <v>2.23</v>
      </c>
      <c r="C5" s="44">
        <f aca="true" t="shared" si="1" ref="C5:C14">(B5)*$D$1</f>
        <v>126.6194</v>
      </c>
      <c r="D5" s="45">
        <v>126</v>
      </c>
      <c r="E5" s="46">
        <f t="shared" si="0"/>
        <v>-0.6193999999999988</v>
      </c>
    </row>
    <row r="6" spans="1:5" ht="15">
      <c r="A6" s="8" t="s">
        <v>102</v>
      </c>
      <c r="B6" s="43">
        <v>9.54</v>
      </c>
      <c r="C6" s="44">
        <f t="shared" si="1"/>
        <v>541.6812</v>
      </c>
      <c r="D6" s="61">
        <v>542</v>
      </c>
      <c r="E6" s="46">
        <f t="shared" si="0"/>
        <v>0.3188000000000102</v>
      </c>
    </row>
    <row r="7" spans="1:5" ht="15">
      <c r="A7" s="8" t="s">
        <v>495</v>
      </c>
      <c r="B7" s="43">
        <v>8.76</v>
      </c>
      <c r="C7" s="44">
        <f>(B7)*$D$1</f>
        <v>497.3928</v>
      </c>
      <c r="D7" s="63">
        <v>497</v>
      </c>
      <c r="E7" s="46">
        <f t="shared" si="0"/>
        <v>-0.39280000000002246</v>
      </c>
    </row>
    <row r="8" spans="1:5" ht="15">
      <c r="A8" s="8" t="s">
        <v>889</v>
      </c>
      <c r="B8" s="43">
        <v>9.36</v>
      </c>
      <c r="C8" s="44">
        <f t="shared" si="1"/>
        <v>531.4608</v>
      </c>
      <c r="D8" s="63">
        <v>531</v>
      </c>
      <c r="E8" s="46">
        <f t="shared" si="0"/>
        <v>-0.46079999999994925</v>
      </c>
    </row>
    <row r="9" spans="1:5" ht="15">
      <c r="A9" s="8" t="s">
        <v>545</v>
      </c>
      <c r="B9" s="43">
        <v>27.3</v>
      </c>
      <c r="C9" s="44">
        <f t="shared" si="1"/>
        <v>1550.094</v>
      </c>
      <c r="D9" s="45">
        <v>1550</v>
      </c>
      <c r="E9" s="46">
        <f t="shared" si="0"/>
        <v>-0.09400000000005093</v>
      </c>
    </row>
    <row r="10" spans="1:5" ht="15">
      <c r="A10" s="8" t="s">
        <v>291</v>
      </c>
      <c r="B10" s="43">
        <v>21.09</v>
      </c>
      <c r="C10" s="44">
        <f>(B10)*$D$1</f>
        <v>1197.4902</v>
      </c>
      <c r="D10" s="61">
        <v>1197</v>
      </c>
      <c r="E10" s="46">
        <f t="shared" si="0"/>
        <v>-0.4901999999999589</v>
      </c>
    </row>
    <row r="11" spans="1:5" ht="15">
      <c r="A11" s="8" t="s">
        <v>845</v>
      </c>
      <c r="B11" s="43">
        <v>9.72</v>
      </c>
      <c r="C11" s="44">
        <f t="shared" si="1"/>
        <v>551.9016</v>
      </c>
      <c r="D11" s="45">
        <v>552</v>
      </c>
      <c r="E11" s="46">
        <f t="shared" si="0"/>
        <v>0.09839999999996962</v>
      </c>
    </row>
    <row r="12" spans="1:5" ht="15">
      <c r="A12" s="8" t="s">
        <v>666</v>
      </c>
      <c r="B12" s="43">
        <v>19.23</v>
      </c>
      <c r="C12" s="44">
        <f t="shared" si="1"/>
        <v>1091.8794</v>
      </c>
      <c r="D12" s="45">
        <v>1091</v>
      </c>
      <c r="E12" s="46">
        <f t="shared" si="0"/>
        <v>-0.8794000000000324</v>
      </c>
    </row>
    <row r="13" spans="1:5" ht="15">
      <c r="A13" s="8" t="s">
        <v>890</v>
      </c>
      <c r="B13" s="43">
        <v>16.02</v>
      </c>
      <c r="C13" s="44">
        <f t="shared" si="1"/>
        <v>909.6156</v>
      </c>
      <c r="D13" s="61">
        <v>909</v>
      </c>
      <c r="E13" s="46">
        <f t="shared" si="0"/>
        <v>-0.6155999999999722</v>
      </c>
    </row>
    <row r="14" spans="1:5" ht="15">
      <c r="A14" s="8" t="s">
        <v>625</v>
      </c>
      <c r="B14" s="43">
        <v>12.28</v>
      </c>
      <c r="C14" s="44">
        <f t="shared" si="1"/>
        <v>697.2583999999999</v>
      </c>
      <c r="D14" s="61">
        <v>697</v>
      </c>
      <c r="E14" s="46">
        <f t="shared" si="0"/>
        <v>-0.2583999999999378</v>
      </c>
    </row>
    <row r="15" spans="1:5" ht="15">
      <c r="A15" s="48"/>
      <c r="B15" s="48"/>
      <c r="C15" s="48"/>
      <c r="D15" s="48"/>
      <c r="E15" s="48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33" t="s">
        <v>859</v>
      </c>
      <c r="B1" s="34" t="s">
        <v>891</v>
      </c>
      <c r="C1" s="35" t="s">
        <v>860</v>
      </c>
      <c r="D1" s="36">
        <v>56.8</v>
      </c>
      <c r="E1" s="37" t="s">
        <v>861</v>
      </c>
    </row>
    <row r="2" spans="1:5" ht="15">
      <c r="A2" s="38"/>
      <c r="B2" s="37"/>
      <c r="C2" s="37"/>
      <c r="D2" s="37"/>
      <c r="E2" s="37"/>
    </row>
    <row r="3" spans="1:6" ht="30">
      <c r="A3" s="39" t="s">
        <v>862</v>
      </c>
      <c r="B3" s="40" t="s">
        <v>863</v>
      </c>
      <c r="C3" s="57" t="s">
        <v>893</v>
      </c>
      <c r="D3" s="54" t="s">
        <v>864</v>
      </c>
      <c r="E3" s="39" t="s">
        <v>865</v>
      </c>
      <c r="F3" s="41" t="s">
        <v>866</v>
      </c>
    </row>
    <row r="4" spans="1:6" ht="15">
      <c r="A4" s="8" t="s">
        <v>623</v>
      </c>
      <c r="B4" s="52">
        <v>24.29</v>
      </c>
      <c r="C4" s="43">
        <f aca="true" t="shared" si="0" ref="C4:C9">B4*0.05</f>
        <v>1.2145000000000001</v>
      </c>
      <c r="D4" s="55">
        <f aca="true" t="shared" si="1" ref="D4:D9">(B4+C4)*$D$1</f>
        <v>1448.6556</v>
      </c>
      <c r="E4" s="61">
        <v>1450</v>
      </c>
      <c r="F4" s="46">
        <f aca="true" t="shared" si="2" ref="F4:F9">-D4+E4</f>
        <v>1.3443999999999505</v>
      </c>
    </row>
    <row r="5" spans="1:6" ht="15">
      <c r="A5" s="8" t="s">
        <v>666</v>
      </c>
      <c r="B5" s="52">
        <v>4.26</v>
      </c>
      <c r="C5" s="43">
        <f t="shared" si="0"/>
        <v>0.213</v>
      </c>
      <c r="D5" s="55">
        <f t="shared" si="1"/>
        <v>254.0664</v>
      </c>
      <c r="E5" s="45">
        <v>254</v>
      </c>
      <c r="F5" s="46">
        <f t="shared" si="2"/>
        <v>-0.06639999999998736</v>
      </c>
    </row>
    <row r="6" spans="1:6" ht="15">
      <c r="A6" s="8" t="s">
        <v>844</v>
      </c>
      <c r="B6" s="52">
        <v>5.56</v>
      </c>
      <c r="C6" s="43">
        <f t="shared" si="0"/>
        <v>0.27799999999999997</v>
      </c>
      <c r="D6" s="55">
        <f t="shared" si="1"/>
        <v>331.5983999999999</v>
      </c>
      <c r="E6" s="60">
        <v>332</v>
      </c>
      <c r="F6" s="46">
        <f t="shared" si="2"/>
        <v>0.4016000000000872</v>
      </c>
    </row>
    <row r="7" spans="1:6" ht="15">
      <c r="A7" s="8" t="s">
        <v>626</v>
      </c>
      <c r="B7" s="52">
        <v>8.99</v>
      </c>
      <c r="C7" s="43">
        <f t="shared" si="0"/>
        <v>0.4495</v>
      </c>
      <c r="D7" s="55">
        <f t="shared" si="1"/>
        <v>536.1636</v>
      </c>
      <c r="E7" s="45">
        <v>536</v>
      </c>
      <c r="F7" s="46">
        <f t="shared" si="2"/>
        <v>-0.163599999999974</v>
      </c>
    </row>
    <row r="8" spans="1:6" ht="15">
      <c r="A8" s="8" t="s">
        <v>59</v>
      </c>
      <c r="B8" s="52">
        <v>26.77</v>
      </c>
      <c r="C8" s="43">
        <f t="shared" si="0"/>
        <v>1.3385</v>
      </c>
      <c r="D8" s="55">
        <f t="shared" si="1"/>
        <v>1596.5628</v>
      </c>
      <c r="E8" s="60">
        <v>1596</v>
      </c>
      <c r="F8" s="46">
        <f t="shared" si="2"/>
        <v>-0.5627999999999247</v>
      </c>
    </row>
    <row r="9" spans="1:6" ht="15">
      <c r="A9" s="8" t="s">
        <v>791</v>
      </c>
      <c r="B9" s="52">
        <v>37.48</v>
      </c>
      <c r="C9" s="43">
        <f t="shared" si="0"/>
        <v>1.8739999999999999</v>
      </c>
      <c r="D9" s="55">
        <f t="shared" si="1"/>
        <v>2235.3071999999997</v>
      </c>
      <c r="E9" s="45">
        <v>2235</v>
      </c>
      <c r="F9" s="46">
        <f t="shared" si="2"/>
        <v>-0.3071999999997388</v>
      </c>
    </row>
    <row r="10" spans="1:6" ht="15">
      <c r="A10" s="48"/>
      <c r="B10" s="53"/>
      <c r="C10" s="58"/>
      <c r="D10" s="56"/>
      <c r="E10" s="48"/>
      <c r="F10" s="48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3" t="s">
        <v>859</v>
      </c>
      <c r="B1" s="34">
        <v>42843</v>
      </c>
      <c r="C1" s="35" t="s">
        <v>860</v>
      </c>
      <c r="D1" s="36">
        <v>56.47</v>
      </c>
      <c r="E1" s="37" t="s">
        <v>861</v>
      </c>
    </row>
    <row r="2" spans="1:5" ht="15">
      <c r="A2" s="38"/>
      <c r="B2" s="37"/>
      <c r="C2" s="37"/>
      <c r="D2" s="37"/>
      <c r="E2" s="37"/>
    </row>
    <row r="3" spans="1:6" ht="30">
      <c r="A3" s="39" t="s">
        <v>862</v>
      </c>
      <c r="B3" s="40" t="s">
        <v>863</v>
      </c>
      <c r="C3" s="57" t="s">
        <v>893</v>
      </c>
      <c r="D3" s="39" t="s">
        <v>864</v>
      </c>
      <c r="E3" s="39" t="s">
        <v>865</v>
      </c>
      <c r="F3" s="41" t="s">
        <v>866</v>
      </c>
    </row>
    <row r="4" spans="1:6" ht="15">
      <c r="A4" s="8" t="s">
        <v>245</v>
      </c>
      <c r="B4" s="43">
        <v>4.31</v>
      </c>
      <c r="C4" s="43">
        <f>B4*0.05</f>
        <v>0.2155</v>
      </c>
      <c r="D4" s="44">
        <f>(B4+C4)*$D$1</f>
        <v>255.55498499999996</v>
      </c>
      <c r="E4" s="61">
        <v>255</v>
      </c>
      <c r="F4" s="46">
        <f aca="true" t="shared" si="0" ref="F4:F11">-D4+E4</f>
        <v>-0.5549849999999594</v>
      </c>
    </row>
    <row r="5" spans="1:6" ht="15">
      <c r="A5" s="8" t="s">
        <v>564</v>
      </c>
      <c r="B5" s="43">
        <v>9.04</v>
      </c>
      <c r="C5" s="43">
        <f aca="true" t="shared" si="1" ref="C5:C11">B5*0.05</f>
        <v>0.45199999999999996</v>
      </c>
      <c r="D5" s="44">
        <f aca="true" t="shared" si="2" ref="D5:D11">(B5+C5)*$D$1</f>
        <v>536.0132399999999</v>
      </c>
      <c r="E5" s="61">
        <v>536</v>
      </c>
      <c r="F5" s="46">
        <f t="shared" si="0"/>
        <v>-0.013239999999882457</v>
      </c>
    </row>
    <row r="6" spans="1:6" ht="15">
      <c r="A6" s="8" t="s">
        <v>892</v>
      </c>
      <c r="B6" s="43">
        <v>7.3</v>
      </c>
      <c r="C6" s="43">
        <f t="shared" si="1"/>
        <v>0.365</v>
      </c>
      <c r="D6" s="44">
        <f t="shared" si="2"/>
        <v>432.84255</v>
      </c>
      <c r="E6" s="61">
        <v>433</v>
      </c>
      <c r="F6" s="46">
        <f t="shared" si="0"/>
        <v>0.157449999999983</v>
      </c>
    </row>
    <row r="7" spans="1:6" ht="15">
      <c r="A7" s="8" t="s">
        <v>772</v>
      </c>
      <c r="B7" s="43">
        <v>3.09</v>
      </c>
      <c r="C7" s="43">
        <f t="shared" si="1"/>
        <v>0.1545</v>
      </c>
      <c r="D7" s="44">
        <f t="shared" si="2"/>
        <v>183.216915</v>
      </c>
      <c r="E7" s="63">
        <v>183</v>
      </c>
      <c r="F7" s="46">
        <f t="shared" si="0"/>
        <v>-0.2169150000000002</v>
      </c>
    </row>
    <row r="8" spans="1:6" ht="15">
      <c r="A8" s="8" t="s">
        <v>712</v>
      </c>
      <c r="B8" s="43">
        <v>49.98</v>
      </c>
      <c r="C8" s="43">
        <f t="shared" si="1"/>
        <v>2.499</v>
      </c>
      <c r="D8" s="44">
        <f t="shared" si="2"/>
        <v>2963.48913</v>
      </c>
      <c r="E8" s="63">
        <v>2963</v>
      </c>
      <c r="F8" s="46">
        <f t="shared" si="0"/>
        <v>-0.4891299999999319</v>
      </c>
    </row>
    <row r="9" spans="1:6" ht="15">
      <c r="A9" s="8" t="s">
        <v>65</v>
      </c>
      <c r="B9" s="43">
        <v>14.79</v>
      </c>
      <c r="C9" s="43">
        <f t="shared" si="1"/>
        <v>0.7395</v>
      </c>
      <c r="D9" s="44">
        <f t="shared" si="2"/>
        <v>876.9508649999999</v>
      </c>
      <c r="E9" s="61">
        <v>877</v>
      </c>
      <c r="F9" s="46">
        <f t="shared" si="0"/>
        <v>0.04913500000009208</v>
      </c>
    </row>
    <row r="10" spans="1:6" ht="15">
      <c r="A10" s="8" t="s">
        <v>521</v>
      </c>
      <c r="B10" s="43">
        <v>14.54</v>
      </c>
      <c r="C10" s="43">
        <f t="shared" si="1"/>
        <v>0.727</v>
      </c>
      <c r="D10" s="44">
        <f t="shared" si="2"/>
        <v>862.12749</v>
      </c>
      <c r="E10" s="63">
        <f>682+180</f>
        <v>862</v>
      </c>
      <c r="F10" s="46">
        <f t="shared" si="0"/>
        <v>-0.12748999999996613</v>
      </c>
    </row>
    <row r="11" spans="1:6" ht="15">
      <c r="A11" s="8" t="s">
        <v>606</v>
      </c>
      <c r="B11" s="43">
        <v>21.3</v>
      </c>
      <c r="C11" s="43">
        <f t="shared" si="1"/>
        <v>1.0650000000000002</v>
      </c>
      <c r="D11" s="44">
        <f t="shared" si="2"/>
        <v>1262.95155</v>
      </c>
      <c r="E11" s="61">
        <v>1263</v>
      </c>
      <c r="F11" s="46">
        <f t="shared" si="0"/>
        <v>0.04845000000000255</v>
      </c>
    </row>
    <row r="12" spans="1:6" ht="15">
      <c r="A12" s="48"/>
      <c r="B12" s="48"/>
      <c r="C12" s="48"/>
      <c r="D12" s="48"/>
      <c r="E12" s="48"/>
      <c r="F12" s="48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33" t="s">
        <v>859</v>
      </c>
      <c r="B1" s="34">
        <v>42843</v>
      </c>
      <c r="C1" s="35" t="s">
        <v>860</v>
      </c>
      <c r="D1" s="36">
        <v>56.47</v>
      </c>
      <c r="E1" s="37" t="s">
        <v>861</v>
      </c>
    </row>
    <row r="2" spans="1:5" ht="15">
      <c r="A2" s="38"/>
      <c r="B2" s="37"/>
      <c r="C2" s="37"/>
      <c r="D2" s="37"/>
      <c r="E2" s="37"/>
    </row>
    <row r="3" spans="1:6" ht="30">
      <c r="A3" s="39" t="s">
        <v>862</v>
      </c>
      <c r="B3" s="40" t="s">
        <v>863</v>
      </c>
      <c r="C3" s="57" t="s">
        <v>893</v>
      </c>
      <c r="D3" s="39" t="s">
        <v>864</v>
      </c>
      <c r="E3" s="39" t="s">
        <v>865</v>
      </c>
      <c r="F3" s="41" t="s">
        <v>866</v>
      </c>
    </row>
    <row r="4" spans="1:6" ht="15.75" thickBot="1">
      <c r="A4" s="8" t="s">
        <v>845</v>
      </c>
      <c r="B4" s="43">
        <v>110.05</v>
      </c>
      <c r="C4" s="43">
        <f>B4*0.05</f>
        <v>5.5025</v>
      </c>
      <c r="D4" s="44">
        <f>(B4+C4)*$D$1</f>
        <v>6525.249675</v>
      </c>
      <c r="E4" s="62">
        <v>6663</v>
      </c>
      <c r="F4" s="46">
        <f>-D4+E4</f>
        <v>137.75032499999998</v>
      </c>
    </row>
    <row r="5" spans="1:6" ht="15">
      <c r="A5" s="8" t="s">
        <v>605</v>
      </c>
      <c r="B5" s="43">
        <v>16.21</v>
      </c>
      <c r="C5" s="43">
        <f>B5*0.05</f>
        <v>0.8105000000000001</v>
      </c>
      <c r="D5" s="44">
        <f>(B5+C5)*$D$1</f>
        <v>961.147635</v>
      </c>
      <c r="E5" s="61">
        <v>961</v>
      </c>
      <c r="F5" s="46">
        <f>-D5+E5</f>
        <v>-0.1476350000000366</v>
      </c>
    </row>
    <row r="6" spans="1:6" ht="15">
      <c r="A6" s="8" t="s">
        <v>697</v>
      </c>
      <c r="B6" s="43">
        <v>9.96</v>
      </c>
      <c r="C6" s="43">
        <f>B6*0.05</f>
        <v>0.49800000000000005</v>
      </c>
      <c r="D6" s="44">
        <f>(B6+C6)*$D$1</f>
        <v>590.56326</v>
      </c>
      <c r="E6" s="63">
        <v>590</v>
      </c>
      <c r="F6" s="46">
        <f>-D6+E6</f>
        <v>-0.5632600000000139</v>
      </c>
    </row>
    <row r="7" spans="1:6" ht="15">
      <c r="A7" s="48"/>
      <c r="B7" s="48"/>
      <c r="C7" s="48"/>
      <c r="D7" s="48"/>
      <c r="E7" s="48"/>
      <c r="F7" s="48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3" t="s">
        <v>859</v>
      </c>
      <c r="B1" s="34">
        <v>42839</v>
      </c>
      <c r="C1" s="35" t="s">
        <v>860</v>
      </c>
      <c r="D1" s="36">
        <v>56.83</v>
      </c>
      <c r="E1" s="37" t="s">
        <v>861</v>
      </c>
    </row>
    <row r="2" spans="1:5" ht="15">
      <c r="A2" s="38"/>
      <c r="B2" s="37"/>
      <c r="C2" s="37"/>
      <c r="D2" s="37"/>
      <c r="E2" s="37"/>
    </row>
    <row r="3" spans="1:6" ht="30">
      <c r="A3" s="39" t="s">
        <v>862</v>
      </c>
      <c r="B3" s="40" t="s">
        <v>863</v>
      </c>
      <c r="C3" s="57" t="s">
        <v>893</v>
      </c>
      <c r="D3" s="39" t="s">
        <v>864</v>
      </c>
      <c r="E3" s="39" t="s">
        <v>865</v>
      </c>
      <c r="F3" s="41" t="s">
        <v>866</v>
      </c>
    </row>
    <row r="4" spans="1:6" ht="15">
      <c r="A4" s="8" t="s">
        <v>894</v>
      </c>
      <c r="B4" s="43">
        <v>32.05</v>
      </c>
      <c r="C4" s="43">
        <f aca="true" t="shared" si="0" ref="C4:C9">B4*0.05</f>
        <v>1.6025</v>
      </c>
      <c r="D4" s="44">
        <f aca="true" t="shared" si="1" ref="D4:D9">(B4+C4)*$D$1</f>
        <v>1912.4715749999998</v>
      </c>
      <c r="E4" s="45">
        <v>1912</v>
      </c>
      <c r="F4" s="46">
        <f aca="true" t="shared" si="2" ref="F4:F9">-D4+E4</f>
        <v>-0.47157499999980246</v>
      </c>
    </row>
    <row r="5" spans="1:6" ht="15">
      <c r="A5" s="8" t="s">
        <v>325</v>
      </c>
      <c r="B5" s="43">
        <v>15.19</v>
      </c>
      <c r="C5" s="43">
        <f t="shared" si="0"/>
        <v>0.7595000000000001</v>
      </c>
      <c r="D5" s="44">
        <f t="shared" si="1"/>
        <v>906.410085</v>
      </c>
      <c r="E5" s="45">
        <v>920</v>
      </c>
      <c r="F5" s="46">
        <f t="shared" si="2"/>
        <v>13.589915000000019</v>
      </c>
    </row>
    <row r="6" spans="1:6" ht="15">
      <c r="A6" s="8" t="s">
        <v>415</v>
      </c>
      <c r="B6" s="43">
        <v>11.69</v>
      </c>
      <c r="C6" s="43">
        <f t="shared" si="0"/>
        <v>0.5845</v>
      </c>
      <c r="D6" s="44">
        <f t="shared" si="1"/>
        <v>697.559835</v>
      </c>
      <c r="E6" s="45">
        <v>697</v>
      </c>
      <c r="F6" s="46">
        <f t="shared" si="2"/>
        <v>-0.559835000000021</v>
      </c>
    </row>
    <row r="7" spans="1:6" ht="15">
      <c r="A7" s="8" t="s">
        <v>704</v>
      </c>
      <c r="B7" s="43">
        <v>5.62</v>
      </c>
      <c r="C7" s="43">
        <f t="shared" si="0"/>
        <v>0.281</v>
      </c>
      <c r="D7" s="44">
        <f t="shared" si="1"/>
        <v>335.35382999999996</v>
      </c>
      <c r="E7" s="45">
        <v>335</v>
      </c>
      <c r="F7" s="46">
        <f t="shared" si="2"/>
        <v>-0.35382999999995945</v>
      </c>
    </row>
    <row r="8" spans="1:6" ht="15">
      <c r="A8" s="8" t="s">
        <v>844</v>
      </c>
      <c r="B8" s="43">
        <v>12.68</v>
      </c>
      <c r="C8" s="43">
        <f t="shared" si="0"/>
        <v>0.634</v>
      </c>
      <c r="D8" s="44">
        <f t="shared" si="1"/>
        <v>756.6346199999999</v>
      </c>
      <c r="E8" s="45">
        <v>757</v>
      </c>
      <c r="F8" s="46">
        <f t="shared" si="2"/>
        <v>0.36538000000007287</v>
      </c>
    </row>
    <row r="9" spans="1:6" ht="15">
      <c r="A9" s="8" t="s">
        <v>895</v>
      </c>
      <c r="B9" s="43">
        <v>11.99</v>
      </c>
      <c r="C9" s="43">
        <f t="shared" si="0"/>
        <v>0.5995</v>
      </c>
      <c r="D9" s="44">
        <f t="shared" si="1"/>
        <v>715.4612850000001</v>
      </c>
      <c r="E9" s="61">
        <v>715</v>
      </c>
      <c r="F9" s="46">
        <f t="shared" si="2"/>
        <v>-0.461285000000089</v>
      </c>
    </row>
    <row r="10" spans="1:6" ht="15">
      <c r="A10" s="48"/>
      <c r="B10" s="48"/>
      <c r="C10" s="48"/>
      <c r="D10" s="48"/>
      <c r="E10" s="48"/>
      <c r="F10" s="48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33" t="s">
        <v>859</v>
      </c>
      <c r="B1" s="34">
        <v>42837</v>
      </c>
      <c r="C1" s="35" t="s">
        <v>860</v>
      </c>
      <c r="D1" s="36">
        <v>57.66</v>
      </c>
      <c r="E1" s="37" t="s">
        <v>861</v>
      </c>
    </row>
    <row r="2" spans="1:5" ht="15">
      <c r="A2" s="38"/>
      <c r="B2" s="37"/>
      <c r="C2" s="37"/>
      <c r="D2" s="37"/>
      <c r="E2" s="37"/>
    </row>
    <row r="3" spans="1:6" ht="30">
      <c r="A3" s="39" t="s">
        <v>862</v>
      </c>
      <c r="B3" s="40" t="s">
        <v>863</v>
      </c>
      <c r="C3" s="57" t="s">
        <v>893</v>
      </c>
      <c r="D3" s="39" t="s">
        <v>864</v>
      </c>
      <c r="E3" s="39" t="s">
        <v>865</v>
      </c>
      <c r="F3" s="41" t="s">
        <v>866</v>
      </c>
    </row>
    <row r="4" spans="1:6" ht="15">
      <c r="A4" s="8" t="s">
        <v>896</v>
      </c>
      <c r="B4" s="43">
        <v>8.94</v>
      </c>
      <c r="C4" s="43">
        <f>B4*0.05</f>
        <v>0.447</v>
      </c>
      <c r="D4" s="44">
        <f>(B4+C4)*$D$1</f>
        <v>541.2544199999999</v>
      </c>
      <c r="E4" s="45">
        <v>541</v>
      </c>
      <c r="F4" s="46">
        <f>-D4+E4</f>
        <v>-0.2544199999998682</v>
      </c>
    </row>
    <row r="5" spans="1:6" ht="15">
      <c r="A5" s="8" t="s">
        <v>897</v>
      </c>
      <c r="B5" s="43">
        <v>11.52</v>
      </c>
      <c r="C5" s="43">
        <f>B5*0.05</f>
        <v>0.576</v>
      </c>
      <c r="D5" s="44">
        <f>(B5+C5)*$D$1</f>
        <v>697.4553599999999</v>
      </c>
      <c r="E5" s="45">
        <v>697</v>
      </c>
      <c r="F5" s="46">
        <f>-D5+E5</f>
        <v>-0.4553599999999278</v>
      </c>
    </row>
    <row r="6" spans="1:6" ht="15">
      <c r="A6" s="8" t="s">
        <v>8</v>
      </c>
      <c r="B6" s="43">
        <v>22.26</v>
      </c>
      <c r="C6" s="43">
        <f>B6*0.05</f>
        <v>1.1130000000000002</v>
      </c>
      <c r="D6" s="44">
        <f>(B6+C6)*$D$1</f>
        <v>1347.68718</v>
      </c>
      <c r="E6" s="45">
        <v>1348</v>
      </c>
      <c r="F6" s="46">
        <f>-D6+E6</f>
        <v>0.3128200000001016</v>
      </c>
    </row>
    <row r="7" spans="1:6" ht="15">
      <c r="A7" s="48"/>
      <c r="B7" s="48"/>
      <c r="C7" s="48"/>
      <c r="D7" s="48"/>
      <c r="E7" s="48"/>
      <c r="F7" s="48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33" t="s">
        <v>859</v>
      </c>
      <c r="B1" s="34">
        <v>42837</v>
      </c>
      <c r="C1" s="35" t="s">
        <v>860</v>
      </c>
      <c r="D1" s="36">
        <v>57.66</v>
      </c>
      <c r="E1" s="37" t="s">
        <v>861</v>
      </c>
    </row>
    <row r="2" spans="1:5" ht="15">
      <c r="A2" s="38"/>
      <c r="B2" s="37"/>
      <c r="C2" s="37"/>
      <c r="D2" s="37"/>
      <c r="E2" s="37"/>
    </row>
    <row r="3" spans="1:6" ht="30">
      <c r="A3" s="39" t="s">
        <v>862</v>
      </c>
      <c r="B3" s="40" t="s">
        <v>863</v>
      </c>
      <c r="C3" s="57" t="s">
        <v>893</v>
      </c>
      <c r="D3" s="39" t="s">
        <v>864</v>
      </c>
      <c r="E3" s="39" t="s">
        <v>865</v>
      </c>
      <c r="F3" s="41" t="s">
        <v>866</v>
      </c>
    </row>
    <row r="4" spans="1:6" ht="15">
      <c r="A4" s="8" t="s">
        <v>883</v>
      </c>
      <c r="B4" s="43">
        <v>37.65</v>
      </c>
      <c r="C4" s="43">
        <f>B4*0.05</f>
        <v>1.8825</v>
      </c>
      <c r="D4" s="44">
        <f>(B4+C4)*$D$1</f>
        <v>2279.44395</v>
      </c>
      <c r="E4" s="60">
        <v>2279</v>
      </c>
      <c r="F4" s="46">
        <f>-D4+E4</f>
        <v>-0.44394999999985885</v>
      </c>
    </row>
    <row r="5" spans="1:6" ht="15">
      <c r="A5" s="8" t="s">
        <v>47</v>
      </c>
      <c r="B5" s="43">
        <v>15.25</v>
      </c>
      <c r="C5" s="43">
        <f>B5*0.05</f>
        <v>0.7625000000000001</v>
      </c>
      <c r="D5" s="44">
        <f>(B5+C5)*$D$1</f>
        <v>923.2807499999999</v>
      </c>
      <c r="E5" s="61">
        <v>923</v>
      </c>
      <c r="F5" s="46">
        <f>-D5+E5</f>
        <v>-0.28074999999989814</v>
      </c>
    </row>
    <row r="6" spans="1:6" ht="15">
      <c r="A6" s="8" t="s">
        <v>545</v>
      </c>
      <c r="B6" s="43">
        <v>18.8</v>
      </c>
      <c r="C6" s="43">
        <f>B6*0.05</f>
        <v>0.9400000000000001</v>
      </c>
      <c r="D6" s="44">
        <f>(B6+C6)*$D$1</f>
        <v>1138.2084</v>
      </c>
      <c r="E6" s="45">
        <v>1138</v>
      </c>
      <c r="F6" s="46">
        <f>-D6+E6</f>
        <v>-0.20839999999998327</v>
      </c>
    </row>
    <row r="7" spans="1:6" ht="15">
      <c r="A7" s="8" t="s">
        <v>579</v>
      </c>
      <c r="B7" s="43">
        <v>68.83</v>
      </c>
      <c r="C7" s="43">
        <f>B7*0.05</f>
        <v>3.4415</v>
      </c>
      <c r="D7" s="44">
        <f>(B7+C7)*$D$1</f>
        <v>4167.17469</v>
      </c>
      <c r="E7" s="45">
        <v>4167</v>
      </c>
      <c r="F7" s="46">
        <f>-D7+E7</f>
        <v>-0.1746899999998277</v>
      </c>
    </row>
    <row r="8" spans="1:6" ht="15">
      <c r="A8" s="48"/>
      <c r="B8" s="48"/>
      <c r="C8" s="48"/>
      <c r="D8" s="48"/>
      <c r="E8" s="48"/>
      <c r="F8" s="4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42941</v>
      </c>
      <c r="C1" s="35" t="s">
        <v>860</v>
      </c>
      <c r="D1" s="36">
        <v>59.86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1037</v>
      </c>
      <c r="B4" s="64">
        <v>10</v>
      </c>
      <c r="C4" s="44">
        <f aca="true" t="shared" si="0" ref="C4:C10">(B4)*$D$1</f>
        <v>598.6</v>
      </c>
      <c r="D4" s="61">
        <v>599</v>
      </c>
      <c r="E4" s="46">
        <f aca="true" t="shared" si="1" ref="E4:E10">-C4+D4</f>
        <v>0.39999999999997726</v>
      </c>
      <c r="F4" s="47"/>
    </row>
    <row r="5" spans="1:6" s="42" customFormat="1" ht="15">
      <c r="A5" s="8" t="s">
        <v>827</v>
      </c>
      <c r="B5" s="43">
        <v>12.82</v>
      </c>
      <c r="C5" s="44">
        <f t="shared" si="0"/>
        <v>767.4052</v>
      </c>
      <c r="D5" s="61">
        <v>767</v>
      </c>
      <c r="E5" s="46">
        <f t="shared" si="1"/>
        <v>-0.4052000000000362</v>
      </c>
      <c r="F5" s="47"/>
    </row>
    <row r="6" spans="1:6" s="42" customFormat="1" ht="15">
      <c r="A6" s="8" t="s">
        <v>640</v>
      </c>
      <c r="B6" s="64">
        <v>7.99</v>
      </c>
      <c r="C6" s="44">
        <f t="shared" si="0"/>
        <v>478.2814</v>
      </c>
      <c r="D6" s="45">
        <v>480</v>
      </c>
      <c r="E6" s="46">
        <f t="shared" si="1"/>
        <v>1.7185999999999808</v>
      </c>
      <c r="F6" s="47"/>
    </row>
    <row r="7" spans="1:6" s="42" customFormat="1" ht="15">
      <c r="A7" s="8" t="s">
        <v>892</v>
      </c>
      <c r="B7" s="43">
        <v>4.96</v>
      </c>
      <c r="C7" s="44">
        <f t="shared" si="0"/>
        <v>296.9056</v>
      </c>
      <c r="D7" s="61">
        <v>297</v>
      </c>
      <c r="E7" s="46">
        <f t="shared" si="1"/>
        <v>0.09440000000000737</v>
      </c>
      <c r="F7" s="47"/>
    </row>
    <row r="8" spans="1:6" s="42" customFormat="1" ht="15">
      <c r="A8" s="8" t="s">
        <v>944</v>
      </c>
      <c r="B8" s="64">
        <v>42.69</v>
      </c>
      <c r="C8" s="44">
        <f t="shared" si="0"/>
        <v>2555.4233999999997</v>
      </c>
      <c r="D8" s="61">
        <v>2555</v>
      </c>
      <c r="E8" s="46">
        <f t="shared" si="1"/>
        <v>-0.42339999999967404</v>
      </c>
      <c r="F8" s="47"/>
    </row>
    <row r="9" spans="1:6" s="42" customFormat="1" ht="15">
      <c r="A9" s="8" t="s">
        <v>468</v>
      </c>
      <c r="B9" s="64">
        <v>18.12</v>
      </c>
      <c r="C9" s="44">
        <f t="shared" si="0"/>
        <v>1084.6632</v>
      </c>
      <c r="D9" s="61">
        <v>1085</v>
      </c>
      <c r="E9" s="46">
        <f t="shared" si="1"/>
        <v>0.3368000000000393</v>
      </c>
      <c r="F9" s="47"/>
    </row>
    <row r="10" spans="1:6" s="42" customFormat="1" ht="15">
      <c r="A10" s="8" t="s">
        <v>774</v>
      </c>
      <c r="B10" s="43">
        <v>28.64</v>
      </c>
      <c r="C10" s="44">
        <f t="shared" si="0"/>
        <v>1714.3904</v>
      </c>
      <c r="D10" s="61">
        <v>1714</v>
      </c>
      <c r="E10" s="46">
        <f t="shared" si="1"/>
        <v>-0.39039999999999964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867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868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869</v>
      </c>
    </row>
    <row r="170" spans="1:5" ht="15">
      <c r="A170" t="s">
        <v>395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870</v>
      </c>
    </row>
    <row r="189" spans="4:5" ht="15">
      <c r="D189" s="11">
        <f>'[1]388'!G4+'[1]413'!G5+'[1]427'!G5+'[1]428'!G6+'[1]560'!G7+'[1]561'!G4+'[1]564'!G4</f>
        <v>0.6078799999989428</v>
      </c>
      <c r="E189" t="s">
        <v>871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872</v>
      </c>
    </row>
    <row r="264" spans="4:5" ht="15">
      <c r="D264" s="11">
        <f>'[1]435'!G4+'[1]521'!G6</f>
        <v>0.19920000000001892</v>
      </c>
      <c r="E264" t="s">
        <v>873</v>
      </c>
    </row>
    <row r="290" spans="4:5" ht="15">
      <c r="D290" s="11">
        <f>B290+C290+'[1]344'!G7+'[1]442'!G5+'[1]475'!G12+'[1]511'!G5+'[1]517'!G8+'[1]564'!G12</f>
        <v>0.18759999999952015</v>
      </c>
      <c r="E290" t="s">
        <v>874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875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876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877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878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3" t="s">
        <v>859</v>
      </c>
      <c r="B1" s="34">
        <v>42837</v>
      </c>
      <c r="C1" s="35" t="s">
        <v>860</v>
      </c>
      <c r="D1" s="36">
        <v>57.66</v>
      </c>
      <c r="E1" s="37" t="s">
        <v>861</v>
      </c>
    </row>
    <row r="2" spans="1:5" ht="15">
      <c r="A2" s="38"/>
      <c r="B2" s="37"/>
      <c r="C2" s="37"/>
      <c r="D2" s="37"/>
      <c r="E2" s="37"/>
    </row>
    <row r="3" spans="1:6" ht="30">
      <c r="A3" s="39" t="s">
        <v>862</v>
      </c>
      <c r="B3" s="40" t="s">
        <v>863</v>
      </c>
      <c r="C3" s="57" t="s">
        <v>893</v>
      </c>
      <c r="D3" s="39" t="s">
        <v>864</v>
      </c>
      <c r="E3" s="39" t="s">
        <v>865</v>
      </c>
      <c r="F3" s="41" t="s">
        <v>866</v>
      </c>
    </row>
    <row r="4" spans="1:6" ht="15">
      <c r="A4" s="8" t="s">
        <v>708</v>
      </c>
      <c r="B4" s="43">
        <v>9.07</v>
      </c>
      <c r="C4" s="43">
        <f>B4*0.05</f>
        <v>0.4535</v>
      </c>
      <c r="D4" s="44">
        <f>(B4+C4)*$D$1</f>
        <v>549.12501</v>
      </c>
      <c r="E4" s="45">
        <v>549</v>
      </c>
      <c r="F4" s="46">
        <f aca="true" t="shared" si="0" ref="F4:F12">-D4+E4</f>
        <v>-0.12500999999997475</v>
      </c>
    </row>
    <row r="5" spans="1:6" ht="15">
      <c r="A5" s="8" t="s">
        <v>898</v>
      </c>
      <c r="B5" s="43">
        <v>21.09</v>
      </c>
      <c r="C5" s="43">
        <f aca="true" t="shared" si="1" ref="C5:C12">B5*0.05</f>
        <v>1.0545</v>
      </c>
      <c r="D5" s="44">
        <f aca="true" t="shared" si="2" ref="D5:D12">(B5+C5)*$D$1</f>
        <v>1276.85187</v>
      </c>
      <c r="E5" s="45">
        <v>1277</v>
      </c>
      <c r="F5" s="46">
        <f t="shared" si="0"/>
        <v>0.1481300000000374</v>
      </c>
    </row>
    <row r="6" spans="1:6" ht="15">
      <c r="A6" s="8" t="s">
        <v>899</v>
      </c>
      <c r="B6" s="43">
        <v>3.99</v>
      </c>
      <c r="C6" s="43">
        <f t="shared" si="1"/>
        <v>0.1995</v>
      </c>
      <c r="D6" s="44">
        <f t="shared" si="2"/>
        <v>241.56657</v>
      </c>
      <c r="E6" s="45">
        <v>241</v>
      </c>
      <c r="F6" s="46">
        <f t="shared" si="0"/>
        <v>-0.5665700000000129</v>
      </c>
    </row>
    <row r="7" spans="1:6" ht="15">
      <c r="A7" s="8" t="s">
        <v>844</v>
      </c>
      <c r="B7" s="43">
        <v>8.06</v>
      </c>
      <c r="C7" s="43">
        <f t="shared" si="1"/>
        <v>0.403</v>
      </c>
      <c r="D7" s="44">
        <f t="shared" si="2"/>
        <v>487.97658</v>
      </c>
      <c r="E7" s="45">
        <v>488</v>
      </c>
      <c r="F7" s="46">
        <f t="shared" si="0"/>
        <v>0.02341999999998734</v>
      </c>
    </row>
    <row r="8" spans="1:6" ht="15">
      <c r="A8" s="8" t="s">
        <v>81</v>
      </c>
      <c r="B8" s="43">
        <v>36.75</v>
      </c>
      <c r="C8" s="43">
        <f t="shared" si="1"/>
        <v>1.8375000000000001</v>
      </c>
      <c r="D8" s="44">
        <f t="shared" si="2"/>
        <v>2224.95525</v>
      </c>
      <c r="E8" s="45">
        <v>2225</v>
      </c>
      <c r="F8" s="46">
        <f t="shared" si="0"/>
        <v>0.04475000000002183</v>
      </c>
    </row>
    <row r="9" spans="1:6" ht="15">
      <c r="A9" s="8" t="s">
        <v>671</v>
      </c>
      <c r="B9" s="43">
        <v>21.87</v>
      </c>
      <c r="C9" s="43">
        <f t="shared" si="1"/>
        <v>1.0935000000000001</v>
      </c>
      <c r="D9" s="44">
        <f t="shared" si="2"/>
        <v>1324.07541</v>
      </c>
      <c r="E9" s="45">
        <v>1324</v>
      </c>
      <c r="F9" s="46">
        <f t="shared" si="0"/>
        <v>-0.07540999999991982</v>
      </c>
    </row>
    <row r="10" spans="1:6" ht="15">
      <c r="A10" s="8" t="s">
        <v>291</v>
      </c>
      <c r="B10" s="43">
        <v>38.5</v>
      </c>
      <c r="C10" s="43">
        <f t="shared" si="1"/>
        <v>1.925</v>
      </c>
      <c r="D10" s="44">
        <f t="shared" si="2"/>
        <v>2330.9055</v>
      </c>
      <c r="E10" s="45">
        <v>2331</v>
      </c>
      <c r="F10" s="46">
        <f t="shared" si="0"/>
        <v>0.0945000000001528</v>
      </c>
    </row>
    <row r="11" spans="1:6" ht="15">
      <c r="A11" s="8" t="s">
        <v>666</v>
      </c>
      <c r="B11" s="43">
        <v>11.58</v>
      </c>
      <c r="C11" s="43">
        <f t="shared" si="1"/>
        <v>0.5790000000000001</v>
      </c>
      <c r="D11" s="44">
        <f t="shared" si="2"/>
        <v>701.08794</v>
      </c>
      <c r="E11" s="60">
        <v>701</v>
      </c>
      <c r="F11" s="46">
        <f t="shared" si="0"/>
        <v>-0.08794000000000324</v>
      </c>
    </row>
    <row r="12" spans="1:6" ht="15">
      <c r="A12" s="8" t="s">
        <v>521</v>
      </c>
      <c r="B12" s="51">
        <v>11</v>
      </c>
      <c r="C12" s="51">
        <f t="shared" si="1"/>
        <v>0.55</v>
      </c>
      <c r="D12" s="44">
        <f t="shared" si="2"/>
        <v>665.973</v>
      </c>
      <c r="E12" s="45">
        <v>667</v>
      </c>
      <c r="F12" s="46">
        <f t="shared" si="0"/>
        <v>1.0270000000000437</v>
      </c>
    </row>
    <row r="13" spans="1:6" ht="15">
      <c r="A13" s="48"/>
      <c r="B13" s="48"/>
      <c r="C13" s="48"/>
      <c r="D13" s="48"/>
      <c r="E13" s="48"/>
      <c r="F13" s="4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42936</v>
      </c>
      <c r="C1" s="35" t="s">
        <v>860</v>
      </c>
      <c r="D1" s="36">
        <v>59.8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827</v>
      </c>
      <c r="B4" s="64">
        <v>17.75</v>
      </c>
      <c r="C4" s="44">
        <f>(B4)*$D$1</f>
        <v>1061.45</v>
      </c>
      <c r="D4" s="61">
        <v>1061</v>
      </c>
      <c r="E4" s="46">
        <f>-C4+D4</f>
        <v>-0.4500000000000455</v>
      </c>
      <c r="F4" s="47"/>
    </row>
    <row r="5" spans="1:6" s="42" customFormat="1" ht="15.75" thickBot="1">
      <c r="A5" s="8" t="s">
        <v>845</v>
      </c>
      <c r="B5" s="43">
        <v>115.13</v>
      </c>
      <c r="C5" s="44">
        <f>(B5)*$D$1</f>
        <v>6884.773999999999</v>
      </c>
      <c r="D5" s="62">
        <v>6748</v>
      </c>
      <c r="E5" s="46">
        <f>-C5+D5</f>
        <v>-136.77399999999943</v>
      </c>
      <c r="F5" s="47"/>
    </row>
    <row r="6" spans="1:6" s="42" customFormat="1" ht="15">
      <c r="A6" s="8" t="s">
        <v>1050</v>
      </c>
      <c r="B6" s="65">
        <v>17.32</v>
      </c>
      <c r="C6" s="44">
        <f>(B6)*$D$1</f>
        <v>1035.7359999999999</v>
      </c>
      <c r="D6" s="61">
        <v>1036</v>
      </c>
      <c r="E6" s="46">
        <f>-C6+D6</f>
        <v>0.2640000000001237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859</v>
      </c>
      <c r="B1" s="34">
        <v>42936</v>
      </c>
      <c r="C1" s="35" t="s">
        <v>860</v>
      </c>
      <c r="D1" s="36">
        <v>59.8</v>
      </c>
      <c r="E1" s="37" t="s">
        <v>861</v>
      </c>
    </row>
    <row r="2" s="37" customFormat="1" ht="15">
      <c r="A2" s="38"/>
    </row>
    <row r="3" spans="1:5" s="42" customFormat="1" ht="30" customHeight="1">
      <c r="A3" s="39" t="s">
        <v>862</v>
      </c>
      <c r="B3" s="40" t="s">
        <v>863</v>
      </c>
      <c r="C3" s="39" t="s">
        <v>864</v>
      </c>
      <c r="D3" s="39" t="s">
        <v>865</v>
      </c>
      <c r="E3" s="41" t="s">
        <v>866</v>
      </c>
    </row>
    <row r="4" spans="1:6" s="42" customFormat="1" ht="15">
      <c r="A4" s="8" t="s">
        <v>1048</v>
      </c>
      <c r="B4" s="64">
        <v>24.9</v>
      </c>
      <c r="C4" s="44">
        <f>(B4)*$D$1</f>
        <v>1489.0199999999998</v>
      </c>
      <c r="D4" s="61">
        <v>1489</v>
      </c>
      <c r="E4" s="46">
        <f>-C4+D4</f>
        <v>-0.019999999999754436</v>
      </c>
      <c r="F4" s="47"/>
    </row>
    <row r="5" spans="1:6" s="42" customFormat="1" ht="15">
      <c r="A5" s="8" t="s">
        <v>72</v>
      </c>
      <c r="B5" s="43">
        <v>12.28</v>
      </c>
      <c r="C5" s="44">
        <f>(B5)*$D$1</f>
        <v>734.3439999999999</v>
      </c>
      <c r="D5" s="61">
        <v>734</v>
      </c>
      <c r="E5" s="46">
        <f>-C5+D5</f>
        <v>-0.34399999999993724</v>
      </c>
      <c r="F5" s="47"/>
    </row>
    <row r="6" spans="1:6" s="42" customFormat="1" ht="15">
      <c r="A6" s="8" t="s">
        <v>1049</v>
      </c>
      <c r="B6" s="64">
        <v>6.25</v>
      </c>
      <c r="C6" s="44">
        <f>(B6)*$D$1</f>
        <v>373.75</v>
      </c>
      <c r="D6" s="61">
        <v>374</v>
      </c>
      <c r="E6" s="46">
        <f>-C6+D6</f>
        <v>0.25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867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868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869</v>
      </c>
    </row>
    <row r="166" spans="1:5" ht="15">
      <c r="A166" t="s">
        <v>395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870</v>
      </c>
    </row>
    <row r="185" spans="4:5" ht="15">
      <c r="D185" s="11">
        <f>'[1]388'!G4+'[1]413'!G5+'[1]427'!G5+'[1]428'!G6+'[1]560'!G7+'[1]561'!G4+'[1]564'!G4</f>
        <v>0.6078799999989428</v>
      </c>
      <c r="E185" t="s">
        <v>871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872</v>
      </c>
    </row>
    <row r="260" spans="4:5" ht="15">
      <c r="D260" s="11">
        <f>'[1]435'!G4+'[1]521'!G6</f>
        <v>0.19920000000001892</v>
      </c>
      <c r="E260" t="s">
        <v>873</v>
      </c>
    </row>
    <row r="286" spans="4:5" ht="15">
      <c r="D286" s="11">
        <f>B286+C286+'[1]344'!G7+'[1]442'!G5+'[1]475'!G12+'[1]511'!G5+'[1]517'!G8+'[1]564'!G12</f>
        <v>0.18759999999952015</v>
      </c>
      <c r="E286" t="s">
        <v>874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875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876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877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878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2017-07-31T05:17:57Z</dcterms:modified>
  <cp:category/>
  <cp:version/>
  <cp:contentType/>
  <cp:contentStatus/>
</cp:coreProperties>
</file>