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30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<sst xmlns="http://schemas.openxmlformats.org/spreadsheetml/2006/main" count="4462" uniqueCount="943">
  <si>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</si>
  <si>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</si>
  <si>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</si>
  <si>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</si>
  <si>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</si>
  <si>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</si>
  <si>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</si>
  <si>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</si>
  <si>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</si>
  <si>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</si>
  <si>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</si>
  <si>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</si>
  <si>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</si>
  <si>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</si>
  <si>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</si>
  <si>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</si>
  <si>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</si>
  <si>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</si>
  <si>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</si>
  <si>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</si>
  <si>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</si>
  <si>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</si>
  <si>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</si>
  <si>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</si>
  <si>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</si>
  <si>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</si>
  <si>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</si>
  <si>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</si>
  <si>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</si>
  <si>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</si>
  <si>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</si>
  <si>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</si>
  <si>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</si>
  <si>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</si>
  <si>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</si>
  <si>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</si>
  <si>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</si>
  <si>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</si>
  <si>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</si>
  <si>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</si>
  <si>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</si>
  <si>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</si>
  <si>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</si>
  <si>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</si>
  <si>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</si>
  <si>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</si>
  <si>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</si>
  <si>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</si>
  <si>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</si>
  <si>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</si>
  <si>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</si>
  <si>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</si>
  <si>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</si>
  <si>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</si>
  <si>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</si>
  <si>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</si>
  <si>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</si>
  <si>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</si>
  <si>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</si>
  <si>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</si>
  <si>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</si>
  <si>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</si>
  <si>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</si>
  <si>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</si>
  <si>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</si>
  <si>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</si>
  <si>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</si>
  <si>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</si>
  <si>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</si>
  <si>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</si>
  <si>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</si>
  <si>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</si>
  <si>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</si>
  <si>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</si>
  <si>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</si>
  <si>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</si>
  <si>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</si>
  <si>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</si>
  <si>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</si>
  <si>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</si>
  <si>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</si>
  <si>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</si>
  <si>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</si>
  <si>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</si>
  <si>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</si>
  <si>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</si>
  <si>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</si>
  <si>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</si>
  <si>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</si>
  <si>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</si>
  <si>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</si>
  <si>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</si>
  <si>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</si>
  <si>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</si>
  <si>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</si>
  <si>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</si>
  <si>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</si>
  <si>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</si>
  <si>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</si>
  <si>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</si>
  <si>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</si>
  <si>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</si>
  <si>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</si>
  <si>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</si>
  <si>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</si>
  <si>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</si>
  <si>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</si>
  <si>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</si>
  <si>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</si>
  <si>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</si>
  <si>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</si>
  <si>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</si>
  <si>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</si>
  <si>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</si>
  <si>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</si>
  <si>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</si>
  <si>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</si>
  <si>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</si>
  <si>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</si>
  <si>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</si>
  <si>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</si>
  <si>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</si>
  <si>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</si>
  <si>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</si>
  <si>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</si>
  <si>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</si>
  <si>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</si>
  <si>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</si>
  <si>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</si>
  <si>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</si>
  <si>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</si>
  <si>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</si>
  <si>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</si>
  <si>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</si>
  <si>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</si>
  <si>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</si>
  <si>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</si>
  <si>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</si>
  <si>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</si>
  <si>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</si>
  <si>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</si>
  <si>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</si>
  <si>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</si>
  <si>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</si>
  <si>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</si>
  <si>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</si>
  <si>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</si>
  <si>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</si>
  <si>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</si>
  <si>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</si>
  <si>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</si>
  <si>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</si>
  <si>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</si>
  <si>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</si>
  <si>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</si>
  <si>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</si>
  <si>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</si>
  <si>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</si>
  <si>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</si>
  <si>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</si>
  <si>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</si>
  <si>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</si>
  <si>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</si>
  <si>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</si>
  <si>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</si>
  <si>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</si>
  <si>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</si>
  <si>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</si>
  <si>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</si>
  <si>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</si>
  <si>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</si>
  <si>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</si>
  <si>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</si>
  <si>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</si>
  <si>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</si>
  <si>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</si>
  <si>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</si>
  <si>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</si>
  <si>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</si>
  <si>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</si>
  <si>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</si>
  <si>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</si>
  <si>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</si>
  <si>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</si>
  <si>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</si>
  <si>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</si>
  <si>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</si>
  <si>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</si>
  <si>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</si>
  <si>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</si>
  <si>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</si>
  <si>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</si>
  <si>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</si>
  <si>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</si>
  <si>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</si>
  <si>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</si>
  <si>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</si>
  <si>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</si>
  <si>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</si>
  <si>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</si>
  <si>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</si>
  <si>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</si>
  <si>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</si>
  <si>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</si>
  <si>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</si>
  <si>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</si>
  <si>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</si>
  <si>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</si>
  <si>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</si>
  <si>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</si>
  <si>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</si>
  <si>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</si>
  <si>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</si>
  <si>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</si>
  <si>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</si>
  <si>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</si>
  <si>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</si>
  <si>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</si>
  <si>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</si>
  <si>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</si>
  <si>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</si>
  <si>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</si>
  <si>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</si>
  <si>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</si>
  <si>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</si>
  <si>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</si>
  <si>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</si>
  <si>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</si>
  <si>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</si>
  <si>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</si>
  <si>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</si>
  <si>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</si>
  <si>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</si>
  <si>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</si>
  <si>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</si>
  <si>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</si>
  <si>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</si>
  <si>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</si>
  <si>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</si>
  <si>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</si>
  <si>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</si>
  <si>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</si>
  <si>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</si>
  <si>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</si>
  <si>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</si>
  <si>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</si>
  <si>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</si>
  <si>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</si>
  <si>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</si>
  <si>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</si>
  <si>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</si>
  <si>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</si>
  <si>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</si>
  <si>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</si>
  <si>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</si>
  <si>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</si>
  <si>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</si>
  <si>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</si>
  <si>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</si>
  <si>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</si>
  <si>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</si>
  <si>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</si>
  <si>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</si>
  <si>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</si>
  <si>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</si>
  <si>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</si>
  <si>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</si>
  <si>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</si>
  <si>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</si>
  <si>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</si>
  <si>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</si>
  <si>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</si>
  <si>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</si>
  <si>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</si>
  <si>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</si>
  <si>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</si>
  <si>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</si>
  <si>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</si>
  <si>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</si>
  <si>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</si>
  <si>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</si>
  <si>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</si>
  <si>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</si>
  <si>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</si>
  <si>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</si>
  <si>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</si>
  <si>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</si>
  <si>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</si>
  <si>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</si>
  <si>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</si>
  <si>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</si>
  <si>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</si>
  <si>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</si>
  <si>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</si>
  <si>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</si>
  <si>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</si>
  <si>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</si>
  <si>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</si>
  <si>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</si>
  <si>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</si>
  <si>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</si>
  <si>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</si>
  <si>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</si>
  <si>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</si>
  <si>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</si>
  <si>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</si>
  <si>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</si>
  <si>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</si>
  <si>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</si>
  <si>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</si>
  <si>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</si>
  <si>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</si>
  <si>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</si>
  <si>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</si>
  <si>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</si>
  <si>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</si>
  <si>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</si>
  <si>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</si>
  <si>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</si>
  <si>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</si>
  <si>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</si>
  <si>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</si>
  <si>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</si>
  <si>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</si>
  <si>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</si>
  <si>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</si>
  <si>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</si>
  <si>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</si>
  <si>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</si>
  <si>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</si>
  <si>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</si>
  <si>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</si>
  <si>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</si>
  <si>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</si>
  <si>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</si>
  <si>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</si>
  <si>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</si>
  <si>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</si>
  <si>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</si>
  <si>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</si>
  <si>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</si>
  <si>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</si>
  <si>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</si>
  <si>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</si>
  <si>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</si>
  <si>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</si>
  <si>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</si>
  <si>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</si>
  <si>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</si>
  <si>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</si>
  <si>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</si>
  <si>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</si>
  <si>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</si>
  <si>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</si>
  <si>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</si>
  <si>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</si>
  <si>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</si>
  <si>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</si>
  <si>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</si>
  <si>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</si>
  <si>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</si>
  <si>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</si>
  <si>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</si>
  <si>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</si>
  <si>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</si>
  <si>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</si>
  <si>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</si>
  <si>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</si>
  <si>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</si>
  <si>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</si>
  <si>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</si>
  <si>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</si>
  <si>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</si>
  <si>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</si>
  <si>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</si>
  <si>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</si>
  <si>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</si>
  <si>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</si>
  <si>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</si>
  <si>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</si>
  <si>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</si>
  <si>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</si>
  <si>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</si>
  <si>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</si>
  <si>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</si>
  <si>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</si>
  <si>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</si>
  <si>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</si>
  <si>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</si>
  <si>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</si>
  <si>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</si>
  <si>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</si>
  <si>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</si>
  <si>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</si>
  <si>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</si>
  <si>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</si>
  <si>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</si>
  <si>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</si>
  <si>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</si>
  <si>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</si>
  <si>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</si>
  <si>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</si>
  <si>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</si>
  <si>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</si>
  <si>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</si>
  <si>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</si>
  <si>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</si>
  <si>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</si>
  <si>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</si>
  <si>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</si>
  <si>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</si>
  <si>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</si>
  <si>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</si>
  <si>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</si>
  <si>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</si>
  <si>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</si>
  <si>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</si>
  <si>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</si>
  <si>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</si>
  <si>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</si>
  <si>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</si>
  <si>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</si>
  <si>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</si>
  <si>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</si>
  <si>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</si>
  <si>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</si>
  <si>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</si>
  <si>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</si>
  <si>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</si>
  <si>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</si>
  <si>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</si>
  <si>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</si>
  <si>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</si>
  <si>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</si>
  <si>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</si>
  <si>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</si>
  <si>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</si>
  <si>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</si>
  <si>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</si>
  <si>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</si>
  <si>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</si>
  <si>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</si>
  <si>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</si>
  <si>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</si>
  <si>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</si>
  <si>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</si>
  <si>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</si>
  <si>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</si>
  <si>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</si>
  <si>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</si>
  <si>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</si>
  <si>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</si>
  <si>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</si>
  <si>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</si>
  <si>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</si>
  <si>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</si>
  <si>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</si>
  <si>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</si>
  <si>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</si>
  <si>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</si>
  <si>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</si>
  <si>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</si>
  <si>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</si>
  <si>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</si>
  <si>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</si>
  <si>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</si>
  <si>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</si>
  <si>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</si>
  <si>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</si>
  <si>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</si>
  <si>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</si>
  <si>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</si>
  <si>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</si>
  <si>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</si>
  <si>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</si>
  <si>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</si>
  <si>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</si>
  <si>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</si>
  <si>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</si>
  <si>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</si>
  <si>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</si>
  <si>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</si>
  <si>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</si>
  <si>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</si>
  <si>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</si>
  <si>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</si>
  <si>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</si>
  <si>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</si>
  <si>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</si>
  <si>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</si>
  <si>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</si>
  <si>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</si>
  <si>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</si>
  <si>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</si>
  <si>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</si>
  <si>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</si>
  <si>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</si>
  <si>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</si>
  <si>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</si>
  <si>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</si>
  <si>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</si>
  <si>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</si>
  <si>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</si>
  <si>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</si>
  <si>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</si>
  <si>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</si>
  <si>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</si>
  <si>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</si>
  <si>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</si>
  <si>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</si>
  <si>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</si>
  <si>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</si>
  <si>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</si>
  <si>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</si>
  <si>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</si>
  <si>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</si>
  <si>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</si>
  <si>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</si>
  <si>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</si>
  <si>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</si>
  <si>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</si>
  <si>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</si>
  <si>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</si>
  <si>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</si>
  <si>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</si>
  <si>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</si>
  <si>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</si>
  <si>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</si>
  <si>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</si>
  <si>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</si>
  <si>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</si>
  <si>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</si>
  <si>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</si>
  <si>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</si>
  <si>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</si>
  <si>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</si>
  <si>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</si>
  <si>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</si>
  <si>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</si>
  <si>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</si>
  <si>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</si>
  <si>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</si>
  <si>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</si>
  <si>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</si>
  <si>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</si>
  <si>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</si>
  <si>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</si>
  <si>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</si>
  <si>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</si>
  <si>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</si>
  <si>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</si>
  <si>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</si>
  <si>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</si>
  <si>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</si>
  <si>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</si>
  <si>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</si>
  <si>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</si>
  <si>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</si>
  <si>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</si>
  <si>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</si>
  <si>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</si>
  <si>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</si>
  <si>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</si>
  <si>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</si>
  <si>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</si>
  <si>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</si>
  <si>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</si>
  <si>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</si>
  <si>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</si>
  <si>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</si>
  <si>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</si>
  <si>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</si>
  <si>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</si>
  <si>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</si>
  <si>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</si>
  <si>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</si>
  <si>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</si>
  <si>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</si>
  <si>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</si>
  <si>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</si>
  <si>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</si>
  <si>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</si>
  <si>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</si>
  <si>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</si>
  <si>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</si>
  <si>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</si>
  <si>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</si>
  <si>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</si>
  <si>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</si>
  <si>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</si>
  <si>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</si>
  <si>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</si>
  <si>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</si>
  <si>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</si>
  <si>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</si>
  <si>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</si>
  <si>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</si>
  <si>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</si>
  <si>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</si>
  <si>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</si>
  <si>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</si>
  <si>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</si>
  <si>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</si>
  <si>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</si>
  <si>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</si>
  <si>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</si>
  <si>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</si>
  <si>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</si>
  <si>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</si>
  <si>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</si>
  <si>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</si>
  <si>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</si>
  <si>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</si>
  <si>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</si>
  <si>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</si>
  <si>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</si>
  <si>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</si>
  <si>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</si>
  <si>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</si>
  <si>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</si>
  <si>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</si>
  <si>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</si>
  <si>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</si>
  <si>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</si>
  <si>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</si>
  <si>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</si>
  <si>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</si>
  <si>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</si>
  <si>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</si>
  <si>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</si>
  <si>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</si>
  <si>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</si>
  <si>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</si>
  <si>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</si>
  <si>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</si>
  <si>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</si>
  <si>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</si>
  <si>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</si>
  <si>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</si>
  <si>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</si>
  <si>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</si>
  <si>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</si>
  <si>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</si>
  <si>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</si>
  <si>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</si>
  <si>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</si>
  <si>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</si>
  <si>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</si>
  <si>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</si>
  <si>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</si>
  <si>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</si>
  <si>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</si>
  <si>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</si>
  <si>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</si>
  <si>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</si>
  <si>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</si>
  <si>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</si>
  <si>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</si>
  <si>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</si>
  <si>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</si>
  <si>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</si>
  <si>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</si>
  <si>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</si>
  <si>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</si>
  <si>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</si>
  <si>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</si>
  <si>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</si>
  <si>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</si>
  <si>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</si>
  <si>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</si>
  <si>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</si>
  <si>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</si>
  <si>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</si>
  <si>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</si>
  <si>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</si>
  <si>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</si>
  <si>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</si>
  <si>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</si>
  <si>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</si>
  <si>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</si>
  <si>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</si>
  <si>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</si>
  <si>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</si>
  <si>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</si>
  <si>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</si>
  <si>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</si>
  <si>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</si>
  <si>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</si>
  <si>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</si>
  <si>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</si>
  <si>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</si>
  <si>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</si>
  <si>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</si>
  <si>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</si>
  <si>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</si>
  <si>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</si>
  <si>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</si>
  <si>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</si>
  <si>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</si>
  <si>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</si>
  <si>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</si>
  <si>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</si>
  <si>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</si>
  <si>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</si>
  <si>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</si>
  <si>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</si>
  <si>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</si>
  <si>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</si>
  <si>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</si>
  <si>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</si>
  <si>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</si>
  <si>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</si>
  <si>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</si>
  <si>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</si>
  <si>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</si>
  <si>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</si>
  <si>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</si>
  <si>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</si>
  <si>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</si>
  <si>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</si>
  <si>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</si>
  <si>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</si>
  <si>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</si>
  <si>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</si>
  <si>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</si>
  <si>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</si>
  <si>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</si>
  <si>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</si>
  <si>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</si>
  <si>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</si>
  <si>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</si>
  <si>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</si>
  <si>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</si>
  <si>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</si>
  <si>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</si>
  <si>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</si>
  <si>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</si>
  <si>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</si>
  <si>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</si>
  <si>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</si>
  <si>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</si>
  <si>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</si>
  <si>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</si>
  <si>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</si>
  <si>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</si>
  <si>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</si>
  <si>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</si>
  <si>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</si>
  <si>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</si>
  <si>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</si>
  <si>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</si>
  <si>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</si>
  <si>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</si>
  <si>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</si>
  <si>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</si>
  <si>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</si>
  <si>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</si>
  <si>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</si>
  <si>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</si>
  <si>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</si>
  <si>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</si>
  <si>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</si>
  <si>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</si>
  <si>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</si>
  <si>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</si>
  <si>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</si>
  <si>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</si>
  <si>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</si>
  <si>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</si>
  <si>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</si>
  <si>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</si>
  <si>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</si>
  <si>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</si>
  <si>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</si>
  <si>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</si>
  <si>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</si>
  <si>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</si>
  <si>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</si>
  <si>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</si>
  <si>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</si>
  <si>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</si>
  <si>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</si>
  <si>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</si>
  <si>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</si>
  <si>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</si>
  <si>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</si>
  <si>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</si>
  <si>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</si>
  <si>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</si>
  <si>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</si>
  <si>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</si>
  <si>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</si>
  <si>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</si>
  <si>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</si>
  <si>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</si>
  <si>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</si>
  <si>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</si>
  <si>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</si>
  <si>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</si>
  <si>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</si>
  <si>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</si>
  <si>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</si>
  <si>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</si>
  <si>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</si>
  <si>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</si>
  <si>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</si>
  <si>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</si>
  <si>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</si>
  <si>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</si>
  <si>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</si>
  <si>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</si>
  <si>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</si>
  <si>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</si>
  <si>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</si>
  <si>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</si>
  <si>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</si>
  <si>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</si>
  <si>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</si>
  <si>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</si>
  <si>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</si>
  <si>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</si>
  <si>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</si>
  <si>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</si>
  <si>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</si>
  <si>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</si>
  <si>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</si>
  <si>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</si>
  <si>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</si>
  <si>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</si>
  <si>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</si>
  <si>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</si>
  <si>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</si>
  <si>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</si>
  <si>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</si>
  <si>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</si>
  <si>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</si>
  <si>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</si>
  <si>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</si>
  <si>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</si>
  <si>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</si>
  <si>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</si>
  <si>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</si>
  <si>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107, 108, 129-131, 143, 144, 149, 162, 169, 183, 208-210, 213, 223-225, 246, 249, 250, 252, 253, 254, 493, 498, 500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</si>
  <si>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</si>
  <si>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</si>
  <si>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</si>
  <si>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</si>
  <si>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</si>
  <si>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</t>
    </r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</si>
  <si>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</si>
  <si>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</si>
  <si>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</si>
  <si>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</si>
  <si>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</si>
  <si>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</si>
  <si>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</si>
  <si>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</si>
  <si>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</si>
  <si>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</t>
    </r>
  </si>
  <si>
    <t>432, 440, 444, 454, 457, 462, 466, 469, 475, 477, 500, 507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</si>
  <si>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</si>
  <si>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</si>
  <si>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</si>
  <si>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</si>
  <si>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</si>
  <si>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</si>
  <si>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</si>
  <si>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</si>
  <si>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</si>
  <si>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</si>
  <si>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</si>
  <si>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</si>
  <si>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</si>
  <si>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</si>
  <si>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</si>
  <si>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</si>
  <si>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</si>
  <si>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</si>
  <si>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427, 437, 441,466, 513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</si>
  <si>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</t>
    </r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</si>
  <si>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</si>
  <si>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</si>
  <si>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</si>
  <si>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</si>
  <si>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</si>
  <si>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</si>
  <si>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</si>
  <si>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130, 217, 446, 515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</si>
  <si>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</si>
  <si>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</si>
  <si>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</si>
  <si>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</si>
  <si>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</si>
  <si>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</si>
  <si>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</si>
  <si>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</si>
  <si>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</si>
  <si>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</si>
  <si>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</si>
  <si>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</si>
  <si>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</si>
  <si>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</si>
  <si>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</si>
  <si>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</t>
    </r>
  </si>
  <si>
    <t>11, 37, 48, 222, 518</t>
  </si>
  <si>
    <t>340, 358, 414, 433, 435, 447, 450, 453, 460, 461, 464, 471, 475, 477, 480, 486, 489, 491, 499, 504, 512, 519</t>
  </si>
  <si>
    <t>Выкуп 18.03.2016</t>
  </si>
  <si>
    <t>Оплата до 20 марта об оплате пишите в форму оплат из 1 поста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</si>
  <si>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</t>
    </r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</si>
  <si>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</si>
  <si>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</si>
  <si>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</si>
  <si>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</si>
  <si>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Оплата до 25 марта об оплате пишите в форму оплат из 1 поста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</si>
  <si>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</si>
  <si>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</si>
  <si>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</si>
  <si>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</si>
  <si>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</si>
  <si>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</si>
  <si>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</si>
  <si>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</si>
  <si>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Оплата до 31 марта об оплате пишите в форму оплат из 1 поста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</si>
  <si>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</si>
  <si>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</si>
  <si>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</si>
  <si>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</si>
  <si>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</t>
    </r>
  </si>
  <si>
    <t>341, 364, 386, 393, 396, 409, 416, 418, 421, 424, 431, 435, 444, 452, 478, 479, 481, 486, 496, 503, 508, 512, 513, 523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</si>
  <si>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</t>
    </r>
  </si>
  <si>
    <t>342, 524</t>
  </si>
  <si>
    <t>439, 442, 443, 447, 451, 467, 472, 479, 482, 483, 489, 499, 502, 504, 507, 509, 510, 518, 524</t>
  </si>
  <si>
    <t>425, 519, 524</t>
  </si>
  <si>
    <t>506, 507, 524</t>
  </si>
  <si>
    <t>Выкуп 31.03.2016</t>
  </si>
  <si>
    <t>Оплата до 2 апреля об оплате пишите в форму оплат из 1 поста</t>
  </si>
  <si>
    <t>Зефирка</t>
  </si>
  <si>
    <t>485, 488, 489, 491, 494, 495, 498, 502, 504, 508, 511, 514, 521, 522, 524, 525</t>
  </si>
  <si>
    <r>
      <t>289, 291</t>
    </r>
    <r>
      <rPr>
        <sz val="11"/>
        <color indexed="12"/>
        <rFont val="Calibri"/>
        <family val="2"/>
      </rPr>
      <t>, 322, 341, 360, 425, 525</t>
    </r>
  </si>
  <si>
    <t>485, 490, 517, 525</t>
  </si>
  <si>
    <t>356, 398, 414, 430, 458, 486, 524, 525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</si>
  <si>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</t>
    </r>
  </si>
  <si>
    <t>71, 469, 477, 502, 512, 525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</si>
</sst>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styles" Target="styles.xml" /><Relationship Id="rId225" Type="http://schemas.openxmlformats.org/officeDocument/2006/relationships/sharedStrings" Target="sharedStrings.xml" /><Relationship Id="rId2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9"/>
  <sheetViews>
    <sheetView tabSelected="1" zoomScale="70" zoomScaleNormal="70" zoomScalePageLayoutView="0" workbookViewId="0" topLeftCell="A2">
      <selection activeCell="D16" sqref="D16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301</v>
      </c>
      <c r="C1" s="55" t="s">
        <v>300</v>
      </c>
      <c r="D1" s="62" t="s">
        <v>305</v>
      </c>
      <c r="E1" s="48" t="s">
        <v>299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366</v>
      </c>
    </row>
    <row r="3" spans="1:6" ht="26.25">
      <c r="A3" s="15" t="s">
        <v>414</v>
      </c>
      <c r="B3" s="56">
        <v>0</v>
      </c>
      <c r="C3" s="56"/>
      <c r="D3" s="50">
        <f>B3+C3+'342'!G5+'348'!G5</f>
        <v>48.741999999999734</v>
      </c>
      <c r="E3" s="86" t="s">
        <v>428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811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18</v>
      </c>
      <c r="B8" s="56">
        <v>0.7003382022471669</v>
      </c>
      <c r="C8" s="56"/>
      <c r="D8" s="50">
        <f>B8+C8</f>
        <v>0.7003382022471669</v>
      </c>
      <c r="E8" s="30">
        <v>230</v>
      </c>
      <c r="F8" s="28"/>
    </row>
    <row r="9" spans="1:6" ht="26.25">
      <c r="A9" s="11" t="s">
        <v>19</v>
      </c>
      <c r="B9" s="56">
        <v>2.1539056179775002</v>
      </c>
      <c r="C9" s="56"/>
      <c r="D9" s="50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6">
        <v>-0.4853876731580158</v>
      </c>
      <c r="C10" s="56"/>
      <c r="D10" s="50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6">
        <v>-0.446910780669441</v>
      </c>
      <c r="C11" s="56"/>
      <c r="D11" s="50">
        <f>B11+C11+'303'!G7</f>
        <v>0.2934977213548109</v>
      </c>
      <c r="E11" s="30" t="s">
        <v>313</v>
      </c>
      <c r="F11" s="28"/>
    </row>
    <row r="12" spans="1:6" ht="30">
      <c r="A12" s="15" t="s">
        <v>676</v>
      </c>
      <c r="B12" s="56">
        <v>0</v>
      </c>
      <c r="C12" s="56"/>
      <c r="D12" s="50">
        <f>B12+C12+'303'!G8+'439'!G6+'442'!G10+'443'!G8+'447'!G8+'451'!G4+'467'!G6+'472'!G5+'479'!G5+'482'!G7+'483'!G5+'489'!G7+'499'!G4+'502'!G6+'504'!G8+'507'!G5+'509'!G5+'510'!G4+'518'!G5+'524'!G12</f>
        <v>0.2968550607281486</v>
      </c>
      <c r="E12" s="80" t="s">
        <v>931</v>
      </c>
      <c r="F12" s="28"/>
    </row>
    <row r="13" spans="1:6" ht="26.25">
      <c r="A13" s="11" t="s">
        <v>22</v>
      </c>
      <c r="B13" s="56">
        <v>8.462526865671549</v>
      </c>
      <c r="C13" s="56"/>
      <c r="D13" s="50">
        <f>B13+C13</f>
        <v>8.462526865671549</v>
      </c>
      <c r="E13" s="30" t="s">
        <v>23</v>
      </c>
      <c r="F13" s="28"/>
    </row>
    <row r="14" spans="1:6" ht="26.25">
      <c r="A14" s="11" t="s">
        <v>701</v>
      </c>
      <c r="B14" s="56">
        <v>0</v>
      </c>
      <c r="C14" s="56"/>
      <c r="D14" s="50">
        <f>'448'!G6</f>
        <v>-0.1509000000000924</v>
      </c>
      <c r="E14" s="80">
        <v>448</v>
      </c>
      <c r="F14" s="28"/>
    </row>
    <row r="15" spans="1:6" ht="26.25">
      <c r="A15" s="11" t="s">
        <v>24</v>
      </c>
      <c r="B15" s="56">
        <v>0.40062222222218224</v>
      </c>
      <c r="C15" s="56"/>
      <c r="D15" s="50">
        <f>B15+C15+'469'!G8+'477'!G4+'502'!G4+'512'!G7+'525'!G6</f>
        <v>-548.1142777777779</v>
      </c>
      <c r="E15" s="30" t="s">
        <v>942</v>
      </c>
      <c r="F15" s="28"/>
    </row>
    <row r="16" spans="1:6" ht="26.25">
      <c r="A16" s="11" t="s">
        <v>699</v>
      </c>
      <c r="B16" s="56">
        <v>0</v>
      </c>
      <c r="C16" s="56"/>
      <c r="D16" s="50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6">
        <v>-0.09688888888888414</v>
      </c>
      <c r="C17" s="56"/>
      <c r="D17" s="50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6">
        <v>0.12710539138586796</v>
      </c>
      <c r="C18" s="56"/>
      <c r="D18" s="50">
        <f>B18+C18</f>
        <v>0.12710539138586796</v>
      </c>
      <c r="E18" s="30" t="s">
        <v>27</v>
      </c>
    </row>
    <row r="19" spans="1:5" ht="26.25">
      <c r="A19" s="11" t="s">
        <v>28</v>
      </c>
      <c r="B19" s="56">
        <v>2.463458823529436</v>
      </c>
      <c r="C19" s="56"/>
      <c r="D19" s="50">
        <f>B19+C19</f>
        <v>2.463458823529436</v>
      </c>
      <c r="E19" s="30">
        <v>124</v>
      </c>
    </row>
    <row r="20" spans="1:6" ht="45">
      <c r="A20" s="11" t="s">
        <v>29</v>
      </c>
      <c r="B20" s="56">
        <v>-24.39601519839738</v>
      </c>
      <c r="C20" s="56"/>
      <c r="D20" s="50">
        <f>B20+C20+'302'!G4+'307'!G9+'309'!G6+'312'!G5+'340'!G10+'349'!G9+'352'!G4+'369'!G4+'383'!G7+'431'!G5+'447'!G4+'452'!G4+'501'!G5+'521'!G5</f>
        <v>0.32221162151512317</v>
      </c>
      <c r="E20" s="30" t="s">
        <v>908</v>
      </c>
      <c r="F20" s="28"/>
    </row>
    <row r="21" spans="1:5" ht="26.25">
      <c r="A21" s="11" t="s">
        <v>30</v>
      </c>
      <c r="B21" s="56">
        <v>-0.23710553505520693</v>
      </c>
      <c r="C21" s="56"/>
      <c r="D21" s="50">
        <f>B21+C21</f>
        <v>-0.23710553505520693</v>
      </c>
      <c r="E21" s="30">
        <v>14</v>
      </c>
    </row>
    <row r="22" spans="1:5" ht="30">
      <c r="A22" s="11" t="s">
        <v>31</v>
      </c>
      <c r="B22" s="56">
        <v>-0.24495762081784278</v>
      </c>
      <c r="C22" s="56"/>
      <c r="D22" s="50">
        <f>B22+C22</f>
        <v>-0.24495762081784278</v>
      </c>
      <c r="E22" s="30">
        <v>72</v>
      </c>
    </row>
    <row r="23" spans="1:5" ht="26.25">
      <c r="A23" s="11" t="s">
        <v>32</v>
      </c>
      <c r="B23" s="56">
        <v>16.495768856556595</v>
      </c>
      <c r="C23" s="56"/>
      <c r="D23" s="50">
        <f>B23+C23+'335'!G5</f>
        <v>14.905568856556613</v>
      </c>
      <c r="E23" s="30" t="s">
        <v>400</v>
      </c>
    </row>
    <row r="24" spans="1:5" ht="26.25">
      <c r="A24" s="15" t="s">
        <v>33</v>
      </c>
      <c r="B24" s="56">
        <v>-2.7044179104477735</v>
      </c>
      <c r="C24" s="56"/>
      <c r="D24" s="50">
        <f>B24+C24+'325'!G8+'401'!G8</f>
        <v>0.24933370245543074</v>
      </c>
      <c r="E24" s="30" t="s">
        <v>573</v>
      </c>
    </row>
    <row r="25" spans="1:5" ht="26.25">
      <c r="A25" s="15" t="s">
        <v>819</v>
      </c>
      <c r="B25" s="56">
        <v>0</v>
      </c>
      <c r="C25" s="56"/>
      <c r="D25" s="50">
        <f>'491'!G5+'498'!G5</f>
        <v>0.1932000000000471</v>
      </c>
      <c r="E25" s="80" t="s">
        <v>836</v>
      </c>
    </row>
    <row r="26" spans="1:5" ht="30">
      <c r="A26" s="11" t="s">
        <v>34</v>
      </c>
      <c r="B26" s="56">
        <v>0</v>
      </c>
      <c r="C26" s="56"/>
      <c r="D26" s="50">
        <f>B26+C26+'305'!G4+'307'!G4+'308'!G6+'310'!G6+'334'!G6+'387'!G9+'398'!G5+'414'!G9+'415'!G6+'424'!G5+'429'!G5+'439'!G4+'475'!G9+'502'!G7</f>
        <v>0.24340901232744727</v>
      </c>
      <c r="E26" s="30" t="s">
        <v>845</v>
      </c>
    </row>
    <row r="27" spans="1:5" ht="26.25">
      <c r="A27" s="15" t="s">
        <v>542</v>
      </c>
      <c r="B27" s="56">
        <v>0</v>
      </c>
      <c r="C27" s="56"/>
      <c r="D27" s="50">
        <f>'391'!G8+'459'!G4+'478'!G4+'485'!G7</f>
        <v>-0.6099700000000325</v>
      </c>
      <c r="E27" s="30" t="s">
        <v>800</v>
      </c>
    </row>
    <row r="28" spans="1:5" ht="26.25">
      <c r="A28" s="15" t="s">
        <v>630</v>
      </c>
      <c r="B28" s="56">
        <v>0</v>
      </c>
      <c r="C28" s="56"/>
      <c r="D28" s="50">
        <f>'425'!G4</f>
        <v>-0.3572000000000344</v>
      </c>
      <c r="E28" s="80">
        <v>425</v>
      </c>
    </row>
    <row r="29" spans="1:5" ht="26.25">
      <c r="A29" s="15" t="s">
        <v>669</v>
      </c>
      <c r="B29" s="56">
        <v>0</v>
      </c>
      <c r="C29" s="56"/>
      <c r="D29" s="50">
        <f>'436'!G9</f>
        <v>-0.038399999999910506</v>
      </c>
      <c r="E29" s="80">
        <v>436</v>
      </c>
    </row>
    <row r="30" spans="1:5" ht="26.25">
      <c r="A30" s="15" t="s">
        <v>746</v>
      </c>
      <c r="B30" s="56">
        <v>0</v>
      </c>
      <c r="C30" s="56"/>
      <c r="D30" s="50">
        <f>'469'!G5+'484'!G5</f>
        <v>-0.02760000000000673</v>
      </c>
      <c r="E30" s="80" t="s">
        <v>793</v>
      </c>
    </row>
    <row r="31" spans="1:5" ht="60">
      <c r="A31" s="11" t="s">
        <v>35</v>
      </c>
      <c r="B31" s="56">
        <v>0</v>
      </c>
      <c r="C31" s="56"/>
      <c r="D31" s="50">
        <f>B31+C31+'303'!G8+'313'!G7+'323'!G8+'345'!G5+'382'!G8+'383'!G8+'401'!G7+'426'!G6+'441'!G6+'457'!G5+'483'!G6+'500'!G4+'505'!G4</f>
        <v>-0.035839734592855166</v>
      </c>
      <c r="E31" s="30" t="s">
        <v>848</v>
      </c>
    </row>
    <row r="32" spans="1:5" ht="26.25">
      <c r="A32" s="15" t="s">
        <v>36</v>
      </c>
      <c r="B32" s="56">
        <v>0</v>
      </c>
      <c r="C32" s="56"/>
      <c r="D32" s="50">
        <f>B32+C32</f>
        <v>0</v>
      </c>
      <c r="E32" s="30">
        <v>298</v>
      </c>
    </row>
    <row r="33" spans="1:5" ht="26.25">
      <c r="A33" s="11" t="s">
        <v>37</v>
      </c>
      <c r="B33" s="56">
        <v>1.1187952029520147</v>
      </c>
      <c r="C33" s="56"/>
      <c r="D33" s="50">
        <f>B33+C33+'365'!G4+'400'!G7</f>
        <v>6.562095202952037</v>
      </c>
      <c r="E33" s="30" t="s">
        <v>567</v>
      </c>
    </row>
    <row r="34" spans="1:5" ht="26.25">
      <c r="A34" s="11" t="s">
        <v>38</v>
      </c>
      <c r="B34" s="56">
        <v>0.6547684387053891</v>
      </c>
      <c r="C34" s="56"/>
      <c r="D34" s="50">
        <f>B34+C34</f>
        <v>0.6547684387053891</v>
      </c>
      <c r="E34" s="30" t="s">
        <v>39</v>
      </c>
    </row>
    <row r="35" spans="1:5" ht="26.25">
      <c r="A35" s="11" t="s">
        <v>40</v>
      </c>
      <c r="B35" s="56">
        <v>2.027686988847563</v>
      </c>
      <c r="C35" s="56"/>
      <c r="D35" s="50">
        <f>B35+C35</f>
        <v>2.027686988847563</v>
      </c>
      <c r="E35" s="30">
        <v>238</v>
      </c>
    </row>
    <row r="36" spans="1:5" ht="26.25">
      <c r="A36" s="15" t="s">
        <v>570</v>
      </c>
      <c r="B36" s="56">
        <v>0</v>
      </c>
      <c r="C36" s="56"/>
      <c r="D36" s="50">
        <f>'401'!G4+'408'!G6+'415'!G7+'421'!G4+'423'!G4+'446'!G6+'466'!G10</f>
        <v>0.06629999999938008</v>
      </c>
      <c r="E36" s="80" t="s">
        <v>739</v>
      </c>
    </row>
    <row r="37" spans="1:5" ht="26.25">
      <c r="A37" s="11" t="s">
        <v>41</v>
      </c>
      <c r="B37" s="56">
        <v>0.10172406639003384</v>
      </c>
      <c r="C37" s="56"/>
      <c r="D37" s="50">
        <f>B37+C37</f>
        <v>0.10172406639003384</v>
      </c>
      <c r="E37" s="30">
        <v>215</v>
      </c>
    </row>
    <row r="38" spans="1:5" ht="26.25">
      <c r="A38" s="11" t="s">
        <v>42</v>
      </c>
      <c r="B38" s="56">
        <v>6.931909707939212</v>
      </c>
      <c r="C38" s="56"/>
      <c r="D38" s="50">
        <f>B38+C38</f>
        <v>6.931909707939212</v>
      </c>
      <c r="E38" s="32">
        <v>221232</v>
      </c>
    </row>
    <row r="39" spans="1:5" ht="26.25">
      <c r="A39" s="11" t="s">
        <v>726</v>
      </c>
      <c r="B39" s="56">
        <v>0</v>
      </c>
      <c r="C39" s="56"/>
      <c r="D39" s="50">
        <f>B39+C39+'462'!G4+'509'!G4</f>
        <v>-0.34239999999977044</v>
      </c>
      <c r="E39" s="80" t="s">
        <v>863</v>
      </c>
    </row>
    <row r="40" spans="1:5" ht="26.25">
      <c r="A40" s="11" t="s">
        <v>696</v>
      </c>
      <c r="B40" s="56">
        <v>0</v>
      </c>
      <c r="C40" s="56"/>
      <c r="D40" s="50">
        <f>B40+C40+'446'!G5</f>
        <v>0.37560000000007676</v>
      </c>
      <c r="E40" s="80">
        <v>446</v>
      </c>
    </row>
    <row r="41" spans="1:5" ht="26.25">
      <c r="A41" s="11" t="s">
        <v>43</v>
      </c>
      <c r="B41" s="56">
        <v>-3.369498985801158</v>
      </c>
      <c r="C41" s="56"/>
      <c r="D41" s="50">
        <f>B41+C41+'321'!G5+'510'!G5</f>
        <v>-0.2853999959023099</v>
      </c>
      <c r="E41" s="30" t="s">
        <v>866</v>
      </c>
    </row>
    <row r="42" spans="1:5" ht="26.25">
      <c r="A42" s="11" t="s">
        <v>44</v>
      </c>
      <c r="B42" s="56">
        <v>0.27408328358202994</v>
      </c>
      <c r="C42" s="56"/>
      <c r="D42" s="50">
        <f>B42+C42</f>
        <v>0.27408328358202994</v>
      </c>
      <c r="E42" s="30" t="s">
        <v>45</v>
      </c>
    </row>
    <row r="43" spans="1:5" ht="26.25">
      <c r="A43" s="11" t="s">
        <v>46</v>
      </c>
      <c r="B43" s="56">
        <v>9.136743911439112</v>
      </c>
      <c r="C43" s="56"/>
      <c r="D43" s="50">
        <f>B43+C43</f>
        <v>9.136743911439112</v>
      </c>
      <c r="E43" s="30">
        <v>104</v>
      </c>
    </row>
    <row r="44" spans="1:5" ht="26.25">
      <c r="A44" s="33" t="s">
        <v>47</v>
      </c>
      <c r="B44" s="56">
        <v>0.08202564421873149</v>
      </c>
      <c r="C44" s="56"/>
      <c r="D44" s="50">
        <f>B44+C44</f>
        <v>0.08202564421873149</v>
      </c>
      <c r="E44" s="30" t="s">
        <v>48</v>
      </c>
    </row>
    <row r="45" spans="1:5" ht="26.25">
      <c r="A45" s="11" t="s">
        <v>49</v>
      </c>
      <c r="B45" s="56">
        <v>0.6583511187179028</v>
      </c>
      <c r="C45" s="56"/>
      <c r="D45" s="50">
        <f>B45+C45+'348'!G8+'504'!G6</f>
        <v>0.48745111871760116</v>
      </c>
      <c r="E45" s="30" t="s">
        <v>849</v>
      </c>
    </row>
    <row r="46" spans="1:5" ht="26.25">
      <c r="A46" s="15" t="s">
        <v>50</v>
      </c>
      <c r="B46" s="56">
        <v>-12.13943887775551</v>
      </c>
      <c r="C46" s="56"/>
      <c r="D46" s="50">
        <f>B46+C46+'302'!G9</f>
        <v>11.680638989447544</v>
      </c>
      <c r="E46" s="30" t="s">
        <v>311</v>
      </c>
    </row>
    <row r="47" spans="1:5" ht="26.25">
      <c r="A47" s="11" t="s">
        <v>51</v>
      </c>
      <c r="B47" s="56">
        <v>-0.07607591023634086</v>
      </c>
      <c r="C47" s="56"/>
      <c r="D47" s="50">
        <f>B47+C47+'471'!G6+'473'!G4</f>
        <v>0.1171240897632515</v>
      </c>
      <c r="E47" s="30" t="s">
        <v>755</v>
      </c>
    </row>
    <row r="48" spans="1:5" ht="26.25">
      <c r="A48" s="15" t="s">
        <v>585</v>
      </c>
      <c r="B48" s="56">
        <v>0</v>
      </c>
      <c r="C48" s="56"/>
      <c r="D48" s="50">
        <f>'407'!G6</f>
        <v>-0.4188000000000329</v>
      </c>
      <c r="E48" s="80">
        <v>407</v>
      </c>
    </row>
    <row r="49" spans="1:5" ht="26.25">
      <c r="A49" s="11" t="s">
        <v>52</v>
      </c>
      <c r="B49" s="56">
        <v>10.469532218285849</v>
      </c>
      <c r="C49" s="56"/>
      <c r="D49" s="50">
        <f>B49+C49+'517'!G6</f>
        <v>0.08323221828584337</v>
      </c>
      <c r="E49" s="30" t="s">
        <v>900</v>
      </c>
    </row>
    <row r="50" spans="1:5" ht="26.25">
      <c r="A50" s="33" t="s">
        <v>53</v>
      </c>
      <c r="B50" s="56">
        <v>-3.2036740230482224</v>
      </c>
      <c r="C50" s="56"/>
      <c r="D50" s="50">
        <f>B50+C50+'303'!G4</f>
        <v>-0.25252098661093214</v>
      </c>
      <c r="E50" s="30" t="s">
        <v>312</v>
      </c>
    </row>
    <row r="51" spans="1:5" ht="26.25">
      <c r="A51" s="33" t="s">
        <v>54</v>
      </c>
      <c r="B51" s="56">
        <v>2794.306613841951</v>
      </c>
      <c r="C51" s="56">
        <f>'301'!G4</f>
        <v>-2794.6867409638553</v>
      </c>
      <c r="D51" s="50">
        <f>B51+C51</f>
        <v>-0.3801271219044793</v>
      </c>
      <c r="E51" s="30" t="s">
        <v>304</v>
      </c>
    </row>
    <row r="52" spans="1:5" ht="26.25">
      <c r="A52" s="11" t="s">
        <v>55</v>
      </c>
      <c r="B52" s="56">
        <v>-1.4542921452389237</v>
      </c>
      <c r="C52" s="56"/>
      <c r="D52" s="50">
        <f>B52+C52</f>
        <v>-1.4542921452389237</v>
      </c>
      <c r="E52" s="30">
        <v>251</v>
      </c>
    </row>
    <row r="53" spans="1:5" ht="26.25">
      <c r="A53" s="33" t="s">
        <v>56</v>
      </c>
      <c r="B53" s="56">
        <v>0.3668435424353902</v>
      </c>
      <c r="C53" s="56"/>
      <c r="D53" s="50">
        <f>B53+C53</f>
        <v>0.3668435424353902</v>
      </c>
      <c r="E53" s="30">
        <v>231</v>
      </c>
    </row>
    <row r="54" spans="1:5" ht="26.25">
      <c r="A54" s="11" t="s">
        <v>57</v>
      </c>
      <c r="B54" s="56">
        <v>5.425536479400762</v>
      </c>
      <c r="C54" s="56"/>
      <c r="D54" s="50">
        <f>B54+C54</f>
        <v>5.425536479400762</v>
      </c>
      <c r="E54" s="30">
        <v>30</v>
      </c>
    </row>
    <row r="55" spans="1:5" ht="26.25">
      <c r="A55" s="11" t="s">
        <v>58</v>
      </c>
      <c r="B55" s="56">
        <v>-0.3889668693219619</v>
      </c>
      <c r="C55" s="56">
        <f>'300'!G8</f>
        <v>-0.37747082494968254</v>
      </c>
      <c r="D55" s="50">
        <f>B55+C55+'308'!G8+'349'!G8</f>
        <v>0.2508112853200828</v>
      </c>
      <c r="E55" s="30" t="s">
        <v>437</v>
      </c>
    </row>
    <row r="56" spans="1:5" ht="26.25">
      <c r="A56" s="11" t="s">
        <v>59</v>
      </c>
      <c r="B56" s="56">
        <v>26.39559369190988</v>
      </c>
      <c r="C56" s="56"/>
      <c r="D56" s="50">
        <f>B56+C56</f>
        <v>26.39559369190988</v>
      </c>
      <c r="E56" s="34" t="s">
        <v>60</v>
      </c>
    </row>
    <row r="57" spans="1:5" ht="26.25">
      <c r="A57" s="15" t="s">
        <v>644</v>
      </c>
      <c r="B57" s="56">
        <v>0</v>
      </c>
      <c r="C57" s="56"/>
      <c r="D57" s="50">
        <f>B57+C57+'428'!G8+'442'!G9+'453'!G7</f>
        <v>0.2461999999999307</v>
      </c>
      <c r="E57" s="80" t="s">
        <v>714</v>
      </c>
    </row>
    <row r="58" spans="1:5" ht="30">
      <c r="A58" s="11" t="s">
        <v>61</v>
      </c>
      <c r="B58" s="56">
        <v>-0.33798374530756803</v>
      </c>
      <c r="C58" s="56"/>
      <c r="D58" s="50">
        <f>B58+C58+'402'!G6</f>
        <v>0.013616254692394136</v>
      </c>
      <c r="E58" s="35" t="s">
        <v>576</v>
      </c>
    </row>
    <row r="59" spans="1:5" ht="26.25">
      <c r="A59" s="15" t="s">
        <v>442</v>
      </c>
      <c r="B59" s="56">
        <v>0</v>
      </c>
      <c r="C59" s="56"/>
      <c r="D59" s="50">
        <f>B59+C59+'352'!G9+'363'!G9</f>
        <v>17.018300000000067</v>
      </c>
      <c r="E59" s="80" t="s">
        <v>478</v>
      </c>
    </row>
    <row r="60" spans="1:5" ht="26.25">
      <c r="A60" s="11" t="s">
        <v>62</v>
      </c>
      <c r="B60" s="56">
        <v>1.518555555555551</v>
      </c>
      <c r="C60" s="56"/>
      <c r="D60" s="50">
        <f>B60+C60</f>
        <v>1.518555555555551</v>
      </c>
      <c r="E60" s="34">
        <v>221</v>
      </c>
    </row>
    <row r="61" spans="1:5" ht="26.25">
      <c r="A61" s="15" t="s">
        <v>404</v>
      </c>
      <c r="B61" s="56">
        <v>0</v>
      </c>
      <c r="C61" s="56"/>
      <c r="D61" s="50">
        <f>B61+C61+'339'!G7</f>
        <v>10.124000000000024</v>
      </c>
      <c r="E61" s="80">
        <v>339</v>
      </c>
    </row>
    <row r="62" spans="1:5" ht="26.25">
      <c r="A62" s="15" t="s">
        <v>675</v>
      </c>
      <c r="B62" s="56">
        <v>0</v>
      </c>
      <c r="C62" s="56"/>
      <c r="D62" s="50">
        <f>'438'!G5+'441'!G9+'453'!G4+'457'!G4+'468'!G6+'514'!G4</f>
        <v>-0.28280000000057726</v>
      </c>
      <c r="E62" s="80" t="s">
        <v>882</v>
      </c>
    </row>
    <row r="63" spans="1:5" ht="26.25">
      <c r="A63" s="15" t="s">
        <v>63</v>
      </c>
      <c r="B63" s="56">
        <v>0</v>
      </c>
      <c r="C63" s="56"/>
      <c r="D63" s="50">
        <f>B63+C63</f>
        <v>0</v>
      </c>
      <c r="E63" s="34">
        <v>274</v>
      </c>
    </row>
    <row r="64" spans="1:5" ht="26.25">
      <c r="A64" s="15" t="s">
        <v>431</v>
      </c>
      <c r="B64" s="56">
        <v>0</v>
      </c>
      <c r="C64" s="56"/>
      <c r="D64" s="50">
        <f>B64+C64+'350'!G4+'403'!G7+'409'!G5+'422'!G6</f>
        <v>-0.08290000000010878</v>
      </c>
      <c r="E64" s="80" t="s">
        <v>623</v>
      </c>
    </row>
    <row r="65" spans="1:5" ht="26.25">
      <c r="A65" s="11" t="s">
        <v>64</v>
      </c>
      <c r="B65" s="56">
        <v>-2.2959328358208495</v>
      </c>
      <c r="C65" s="56"/>
      <c r="D65" s="50">
        <f>B65+C65+'454'!G7</f>
        <v>0.4165671641787867</v>
      </c>
      <c r="E65" s="34" t="s">
        <v>713</v>
      </c>
    </row>
    <row r="66" spans="1:5" ht="26.25">
      <c r="A66" s="11" t="s">
        <v>65</v>
      </c>
      <c r="B66" s="56">
        <v>0.6924869888476053</v>
      </c>
      <c r="C66" s="56"/>
      <c r="D66" s="50">
        <f>B66+C66</f>
        <v>0.6924869888476053</v>
      </c>
      <c r="E66" s="30">
        <v>238</v>
      </c>
    </row>
    <row r="67" spans="1:5" ht="26.25">
      <c r="A67" s="15" t="s">
        <v>565</v>
      </c>
      <c r="B67" s="56">
        <v>0</v>
      </c>
      <c r="C67" s="56"/>
      <c r="D67" s="50">
        <f>'400'!G4</f>
        <v>5.495499999999993</v>
      </c>
      <c r="E67" s="80">
        <v>400</v>
      </c>
    </row>
    <row r="68" spans="1:5" ht="26.25">
      <c r="A68" s="11" t="s">
        <v>768</v>
      </c>
      <c r="B68" s="56">
        <v>0</v>
      </c>
      <c r="C68" s="56"/>
      <c r="D68" s="50">
        <f>'476'!G8</f>
        <v>0.6415999999999826</v>
      </c>
      <c r="E68" s="80">
        <v>476</v>
      </c>
    </row>
    <row r="69" spans="1:5" ht="26.25">
      <c r="A69" s="15" t="s">
        <v>66</v>
      </c>
      <c r="B69" s="56">
        <v>72.94088755020084</v>
      </c>
      <c r="C69" s="56"/>
      <c r="D69" s="50">
        <f>B69+C69</f>
        <v>72.94088755020084</v>
      </c>
      <c r="E69" s="30" t="s">
        <v>67</v>
      </c>
    </row>
    <row r="70" spans="1:5" ht="26.25">
      <c r="A70" s="15" t="s">
        <v>68</v>
      </c>
      <c r="B70" s="56">
        <v>0.08928686868694058</v>
      </c>
      <c r="C70" s="56"/>
      <c r="D70" s="50">
        <f>B70+C70</f>
        <v>0.08928686868694058</v>
      </c>
      <c r="E70" s="30">
        <v>288</v>
      </c>
    </row>
    <row r="71" spans="1:5" ht="26.25">
      <c r="A71" s="11" t="s">
        <v>69</v>
      </c>
      <c r="B71" s="56">
        <v>100.37307145472573</v>
      </c>
      <c r="C71" s="56"/>
      <c r="D71" s="50">
        <f>B71+C71+'318'!G4+'441'!G9+'485'!G9+'489'!G9</f>
        <v>18.35694189497741</v>
      </c>
      <c r="E71" s="35" t="s">
        <v>814</v>
      </c>
    </row>
    <row r="72" spans="1:5" ht="30">
      <c r="A72" s="15" t="s">
        <v>70</v>
      </c>
      <c r="B72" s="56">
        <v>0.5023836734693532</v>
      </c>
      <c r="C72" s="56"/>
      <c r="D72" s="50">
        <f>B72+C72+'338'!G7</f>
        <v>8.804823673469286</v>
      </c>
      <c r="E72" s="35" t="s">
        <v>405</v>
      </c>
    </row>
    <row r="73" spans="1:5" ht="26.25">
      <c r="A73" s="11" t="s">
        <v>71</v>
      </c>
      <c r="B73" s="56">
        <v>-4.340805964751127</v>
      </c>
      <c r="C73" s="56"/>
      <c r="D73" s="50">
        <f>B73+C73</f>
        <v>-4.340805964751127</v>
      </c>
      <c r="E73" s="35" t="s">
        <v>72</v>
      </c>
    </row>
    <row r="74" spans="1:5" ht="26.25">
      <c r="A74" s="11" t="s">
        <v>73</v>
      </c>
      <c r="B74" s="56">
        <v>0.2011977528090938</v>
      </c>
      <c r="C74" s="56"/>
      <c r="D74" s="50">
        <f>B74+C74</f>
        <v>0.2011977528090938</v>
      </c>
      <c r="E74" s="35">
        <v>294</v>
      </c>
    </row>
    <row r="75" spans="1:5" ht="30">
      <c r="A75" s="15" t="s">
        <v>525</v>
      </c>
      <c r="B75" s="56">
        <v>0</v>
      </c>
      <c r="C75" s="56"/>
      <c r="D75" s="50">
        <f>'386'!G6+'398'!G7+'405'!G5+'407'!G4+'409'!G4+'414'!G4+'416'!G7+'419'!G5+'423'!G6+'430'!G7+'435'!G10+'439'!G7+'450'!G6+'455'!G5</f>
        <v>-0.1888368200839068</v>
      </c>
      <c r="E75" s="80" t="s">
        <v>712</v>
      </c>
    </row>
    <row r="76" spans="1:5" ht="26.25">
      <c r="A76" s="15" t="s">
        <v>74</v>
      </c>
      <c r="B76" s="56">
        <v>78.86924328358211</v>
      </c>
      <c r="C76" s="56"/>
      <c r="D76" s="50">
        <f>B76+C76</f>
        <v>78.86924328358211</v>
      </c>
      <c r="E76" s="34">
        <v>264</v>
      </c>
    </row>
    <row r="77" spans="1:5" ht="26.25">
      <c r="A77" s="15" t="s">
        <v>767</v>
      </c>
      <c r="B77" s="56">
        <v>0</v>
      </c>
      <c r="C77" s="56"/>
      <c r="D77" s="50">
        <f>'476'!G6+'503'!G4+'512'!G6</f>
        <v>0.6597000000000435</v>
      </c>
      <c r="E77" s="80" t="s">
        <v>873</v>
      </c>
    </row>
    <row r="78" spans="1:5" ht="26.25">
      <c r="A78" s="11" t="s">
        <v>75</v>
      </c>
      <c r="B78" s="56">
        <v>-0.10365303318036467</v>
      </c>
      <c r="C78" s="56"/>
      <c r="D78" s="50">
        <f>B78+C78+'463'!G5</f>
        <v>0.24884696681959895</v>
      </c>
      <c r="E78" s="35" t="s">
        <v>727</v>
      </c>
    </row>
    <row r="79" spans="1:5" ht="45">
      <c r="A79" s="11" t="s">
        <v>76</v>
      </c>
      <c r="B79" s="56">
        <v>-0.28449137599250207</v>
      </c>
      <c r="C79" s="56"/>
      <c r="D79" s="50">
        <f>B79+C79+'320'!G5</f>
        <v>-48.60393527843121</v>
      </c>
      <c r="E79" s="35" t="s">
        <v>363</v>
      </c>
    </row>
    <row r="80" spans="1:5" ht="26.25">
      <c r="A80" s="15" t="s">
        <v>365</v>
      </c>
      <c r="B80" s="56">
        <v>0</v>
      </c>
      <c r="C80" s="56"/>
      <c r="D80" s="50">
        <f>B80+C80+'320'!G6+'322'!G8+'385'!G5+'447'!G6+'488'!G5</f>
        <v>-0.004670834764738174</v>
      </c>
      <c r="E80" s="80" t="s">
        <v>812</v>
      </c>
    </row>
    <row r="81" spans="1:5" ht="26.25">
      <c r="A81" s="15" t="s">
        <v>452</v>
      </c>
      <c r="B81" s="56">
        <v>0</v>
      </c>
      <c r="C81" s="56"/>
      <c r="D81" s="50">
        <f>'356'!G4+'384'!G4+'454'!G4+'482'!G6+'498'!G9</f>
        <v>0.46613999999993894</v>
      </c>
      <c r="E81" s="80" t="s">
        <v>837</v>
      </c>
    </row>
    <row r="82" spans="1:5" ht="26.25">
      <c r="A82" s="15" t="s">
        <v>586</v>
      </c>
      <c r="B82" s="56">
        <v>0</v>
      </c>
      <c r="C82" s="56"/>
      <c r="D82" s="50">
        <f>'407'!G13+'510'!G8</f>
        <v>61.52999999999997</v>
      </c>
      <c r="E82" s="80" t="s">
        <v>867</v>
      </c>
    </row>
    <row r="83" spans="1:5" ht="26.25">
      <c r="A83" s="11" t="s">
        <v>77</v>
      </c>
      <c r="B83" s="56">
        <v>6.806824354243645</v>
      </c>
      <c r="C83" s="56"/>
      <c r="D83" s="50">
        <f>B83+C83</f>
        <v>6.806824354243645</v>
      </c>
      <c r="E83" s="34" t="s">
        <v>78</v>
      </c>
    </row>
    <row r="84" spans="1:5" ht="26.25">
      <c r="A84" s="15" t="s">
        <v>384</v>
      </c>
      <c r="B84" s="56">
        <v>0</v>
      </c>
      <c r="C84" s="56"/>
      <c r="D84" s="50">
        <f>B84+C84+'327'!G5+'346'!G7+'347'!G9+'349'!G6+'407'!G5+'447'!G7+'476'!G7</f>
        <v>-0.05505999999991218</v>
      </c>
      <c r="E84" s="80" t="s">
        <v>772</v>
      </c>
    </row>
    <row r="85" spans="1:5" ht="30">
      <c r="A85" s="11" t="s">
        <v>79</v>
      </c>
      <c r="B85" s="56">
        <v>-11.461335181175002</v>
      </c>
      <c r="C85" s="56"/>
      <c r="D85" s="50">
        <f>B85+C85</f>
        <v>-11.461335181175002</v>
      </c>
      <c r="E85" s="30" t="s">
        <v>80</v>
      </c>
    </row>
    <row r="86" spans="1:5" ht="26.25">
      <c r="A86" s="11" t="s">
        <v>81</v>
      </c>
      <c r="B86" s="56">
        <v>-54.13885924777935</v>
      </c>
      <c r="C86" s="56"/>
      <c r="D86" s="50">
        <f>B86+C86</f>
        <v>-54.13885924777935</v>
      </c>
      <c r="E86" s="30" t="s">
        <v>82</v>
      </c>
    </row>
    <row r="87" spans="1:5" ht="26.25">
      <c r="A87" s="15" t="s">
        <v>83</v>
      </c>
      <c r="B87" s="56">
        <v>-13</v>
      </c>
      <c r="C87" s="56"/>
      <c r="D87" s="50">
        <f>B87+C87+'357'!G6</f>
        <v>-13.78925000000001</v>
      </c>
      <c r="E87" s="30" t="s">
        <v>463</v>
      </c>
    </row>
    <row r="88" spans="1:5" ht="26.25">
      <c r="A88" s="11" t="s">
        <v>84</v>
      </c>
      <c r="B88" s="56">
        <v>4.41264931842602</v>
      </c>
      <c r="C88" s="56"/>
      <c r="D88" s="50">
        <f>B88+C88</f>
        <v>4.41264931842602</v>
      </c>
      <c r="E88" s="30" t="s">
        <v>85</v>
      </c>
    </row>
    <row r="89" spans="1:5" ht="26.25">
      <c r="A89" s="15" t="s">
        <v>477</v>
      </c>
      <c r="B89" s="56">
        <v>0</v>
      </c>
      <c r="C89" s="56"/>
      <c r="D89" s="50">
        <f>'365'!G6</f>
        <v>12.336000000000013</v>
      </c>
      <c r="E89" s="65">
        <v>365</v>
      </c>
    </row>
    <row r="90" spans="1:5" ht="45">
      <c r="A90" s="11" t="s">
        <v>86</v>
      </c>
      <c r="B90" s="56">
        <v>-10.745266261487131</v>
      </c>
      <c r="C90" s="56"/>
      <c r="D90" s="50">
        <f>B90+C90+'380'!G5</f>
        <v>-0.3474662614871704</v>
      </c>
      <c r="E90" s="30" t="s">
        <v>513</v>
      </c>
    </row>
    <row r="91" spans="1:5" ht="45">
      <c r="A91" s="11" t="s">
        <v>87</v>
      </c>
      <c r="B91" s="56">
        <v>-69.21476560394012</v>
      </c>
      <c r="C91" s="56"/>
      <c r="D91" s="50">
        <f>B91+C91+'493'!G5+'498'!G4+'500'!G5</f>
        <v>-0.17816560393930558</v>
      </c>
      <c r="E91" s="30" t="s">
        <v>842</v>
      </c>
    </row>
    <row r="92" spans="1:5" ht="26.25">
      <c r="A92" s="11" t="s">
        <v>342</v>
      </c>
      <c r="B92" s="56">
        <v>0</v>
      </c>
      <c r="C92" s="56"/>
      <c r="D92" s="50">
        <f>B92+C92+'312'!G4</f>
        <v>-0.016307806841098227</v>
      </c>
      <c r="E92" s="66">
        <v>312</v>
      </c>
    </row>
    <row r="93" spans="1:5" ht="26.25">
      <c r="A93" s="15" t="s">
        <v>516</v>
      </c>
      <c r="B93" s="56">
        <v>0</v>
      </c>
      <c r="C93" s="56"/>
      <c r="D93" s="50">
        <f>'383'!G6+'407'!G7+'492'!G5+'498'!G6</f>
        <v>-1.0670400000000484</v>
      </c>
      <c r="E93" s="66" t="s">
        <v>835</v>
      </c>
    </row>
    <row r="94" spans="1:5" ht="26.25">
      <c r="A94" s="11" t="s">
        <v>88</v>
      </c>
      <c r="B94" s="56">
        <v>1.5424181818181637</v>
      </c>
      <c r="C94" s="56"/>
      <c r="D94" s="50">
        <f>B94+C94</f>
        <v>1.5424181818181637</v>
      </c>
      <c r="E94" s="30">
        <v>205</v>
      </c>
    </row>
    <row r="95" spans="1:5" ht="45">
      <c r="A95" s="36" t="s">
        <v>89</v>
      </c>
      <c r="B95" s="56">
        <v>-17.4280155446271</v>
      </c>
      <c r="C95" s="56"/>
      <c r="D95" s="50">
        <f>B95+C95+'442'!G8</f>
        <v>-0.8002155446271217</v>
      </c>
      <c r="E95" s="30" t="s">
        <v>688</v>
      </c>
    </row>
    <row r="96" spans="1:5" ht="26.25">
      <c r="A96" s="11" t="s">
        <v>412</v>
      </c>
      <c r="B96" s="56">
        <v>0</v>
      </c>
      <c r="C96" s="56"/>
      <c r="D96" s="50">
        <f>B96+C96+'341'!G5+'349'!G5+'440'!G6</f>
        <v>0.03193999999996322</v>
      </c>
      <c r="E96" s="66" t="s">
        <v>679</v>
      </c>
    </row>
    <row r="97" spans="1:5" ht="26.25">
      <c r="A97" s="11" t="s">
        <v>90</v>
      </c>
      <c r="B97" s="56">
        <v>6.445296795318825</v>
      </c>
      <c r="C97" s="56"/>
      <c r="D97" s="50">
        <f>B97+C97</f>
        <v>6.445296795318825</v>
      </c>
      <c r="E97" s="30" t="s">
        <v>91</v>
      </c>
    </row>
    <row r="98" spans="1:5" ht="26.25">
      <c r="A98" s="11" t="s">
        <v>92</v>
      </c>
      <c r="B98" s="56">
        <v>14.026053531598507</v>
      </c>
      <c r="C98" s="56"/>
      <c r="D98" s="50">
        <f>B98+C98</f>
        <v>14.026053531598507</v>
      </c>
      <c r="E98" s="30">
        <v>173</v>
      </c>
    </row>
    <row r="99" spans="1:5" ht="45">
      <c r="A99" s="11" t="s">
        <v>93</v>
      </c>
      <c r="B99" s="56">
        <v>-15.99446605313969</v>
      </c>
      <c r="C99" s="56"/>
      <c r="D99" s="50">
        <f>B99+C99+'323'!G10+'329'!G8+'347'!G7+'365'!G7+'367'!G5+'379'!G7+'388'!G5+'409'!G7+'430'!G5</f>
        <v>0.10140274112907832</v>
      </c>
      <c r="E99" s="35" t="s">
        <v>649</v>
      </c>
    </row>
    <row r="100" spans="1:5" ht="26.25">
      <c r="A100" s="15" t="s">
        <v>94</v>
      </c>
      <c r="B100" s="56">
        <v>1.5234438661710215</v>
      </c>
      <c r="C100" s="56"/>
      <c r="D100" s="50">
        <f>B100+C100</f>
        <v>1.5234438661710215</v>
      </c>
      <c r="E100" s="34">
        <v>260</v>
      </c>
    </row>
    <row r="101" spans="1:5" ht="26.25">
      <c r="A101" s="11" t="s">
        <v>95</v>
      </c>
      <c r="B101" s="56">
        <v>1.6205894523326378</v>
      </c>
      <c r="C101" s="56"/>
      <c r="D101" s="50">
        <f>B101+C101+'432'!G4+'439'!G9</f>
        <v>0.1525894523326201</v>
      </c>
      <c r="E101" s="35" t="s">
        <v>677</v>
      </c>
    </row>
    <row r="102" spans="1:5" ht="26.25">
      <c r="A102" s="15" t="s">
        <v>557</v>
      </c>
      <c r="B102" s="56">
        <v>0</v>
      </c>
      <c r="C102" s="56"/>
      <c r="D102" s="50">
        <f>B102+C102+'395'!G4+'401'!G6</f>
        <v>0.2046999999999457</v>
      </c>
      <c r="E102" s="80" t="s">
        <v>574</v>
      </c>
    </row>
    <row r="103" spans="1:5" ht="26.25">
      <c r="A103" s="15" t="s">
        <v>778</v>
      </c>
      <c r="B103" s="56">
        <v>0</v>
      </c>
      <c r="C103" s="56"/>
      <c r="D103" s="50">
        <f>'480'!G7+'489'!G4</f>
        <v>0.35979999999995016</v>
      </c>
      <c r="E103" s="80" t="s">
        <v>815</v>
      </c>
    </row>
    <row r="104" spans="1:5" ht="26.25">
      <c r="A104" s="15" t="s">
        <v>484</v>
      </c>
      <c r="B104" s="56">
        <v>0</v>
      </c>
      <c r="C104" s="56"/>
      <c r="D104" s="50">
        <f>B104+C104+'369'!G10+'447'!G9+'467'!G7</f>
        <v>0.087600000000009</v>
      </c>
      <c r="E104" s="80" t="s">
        <v>740</v>
      </c>
    </row>
    <row r="105" spans="1:5" ht="26.25">
      <c r="A105" s="15" t="s">
        <v>601</v>
      </c>
      <c r="B105" s="56">
        <v>0</v>
      </c>
      <c r="C105" s="56"/>
      <c r="D105" s="50">
        <f>'412'!G7+'515'!G4</f>
        <v>-0.46450000000015734</v>
      </c>
      <c r="E105" s="80" t="s">
        <v>886</v>
      </c>
    </row>
    <row r="106" spans="1:5" ht="26.25">
      <c r="A106" s="11" t="s">
        <v>96</v>
      </c>
      <c r="B106" s="56">
        <v>-2.6790087885493676</v>
      </c>
      <c r="C106" s="56"/>
      <c r="D106" s="50">
        <f>B106+C106</f>
        <v>-2.6790087885493676</v>
      </c>
      <c r="E106" s="34" t="s">
        <v>97</v>
      </c>
    </row>
    <row r="107" spans="1:5" ht="26.25">
      <c r="A107" s="11" t="s">
        <v>98</v>
      </c>
      <c r="B107" s="56">
        <v>5.658398795181029</v>
      </c>
      <c r="C107" s="56"/>
      <c r="D107" s="50">
        <f>B107+C107</f>
        <v>5.658398795181029</v>
      </c>
      <c r="E107" s="34">
        <v>217</v>
      </c>
    </row>
    <row r="108" spans="1:5" ht="26.25">
      <c r="A108" s="11" t="s">
        <v>99</v>
      </c>
      <c r="B108" s="56">
        <v>0.5449786171185451</v>
      </c>
      <c r="C108" s="56"/>
      <c r="D108" s="50">
        <f>B108+C108+'304'!G8</f>
        <v>-7.387663467049833</v>
      </c>
      <c r="E108" s="35" t="s">
        <v>321</v>
      </c>
    </row>
    <row r="109" spans="1:5" ht="26.25">
      <c r="A109" s="15" t="s">
        <v>100</v>
      </c>
      <c r="B109" s="56"/>
      <c r="C109" s="56">
        <f>'300'!G10</f>
        <v>-0.10779175050311096</v>
      </c>
      <c r="D109" s="50">
        <f>B109+C109</f>
        <v>-0.10779175050311096</v>
      </c>
      <c r="E109" s="35">
        <v>300</v>
      </c>
    </row>
    <row r="110" spans="1:5" ht="26.25">
      <c r="A110" s="36" t="s">
        <v>101</v>
      </c>
      <c r="B110" s="56">
        <v>0.4704153300190228</v>
      </c>
      <c r="C110" s="56"/>
      <c r="D110" s="50">
        <f>B110+C110</f>
        <v>0.4704153300190228</v>
      </c>
      <c r="E110" s="30" t="s">
        <v>102</v>
      </c>
    </row>
    <row r="111" spans="1:5" ht="26.25">
      <c r="A111" s="36" t="s">
        <v>884</v>
      </c>
      <c r="B111" s="56">
        <v>0</v>
      </c>
      <c r="C111" s="56"/>
      <c r="D111" s="50">
        <f>'516'!G6</f>
        <v>-0.44960000000037326</v>
      </c>
      <c r="E111" s="30">
        <v>516</v>
      </c>
    </row>
    <row r="112" spans="1:5" ht="26.25">
      <c r="A112" s="36" t="s">
        <v>103</v>
      </c>
      <c r="B112" s="56">
        <v>-1.7346101116473278</v>
      </c>
      <c r="C112" s="56"/>
      <c r="D112" s="50">
        <f>B112+C112+'372'!G6</f>
        <v>0.30858988835251466</v>
      </c>
      <c r="E112" s="30" t="s">
        <v>494</v>
      </c>
    </row>
    <row r="113" spans="1:5" ht="26.25">
      <c r="A113" s="36" t="s">
        <v>104</v>
      </c>
      <c r="B113" s="56">
        <v>6.965636389397673</v>
      </c>
      <c r="C113" s="56"/>
      <c r="D113" s="50">
        <f>B113+C113+'316'!G9+'323'!G6+'369'!G8+'396'!G6+'401'!G5</f>
        <v>0.10561120721155248</v>
      </c>
      <c r="E113" s="30" t="s">
        <v>575</v>
      </c>
    </row>
    <row r="114" spans="1:5" ht="26.25">
      <c r="A114" s="15" t="s">
        <v>350</v>
      </c>
      <c r="B114" s="56">
        <v>0</v>
      </c>
      <c r="C114" s="56"/>
      <c r="D114" s="50">
        <f>B114+C114+'317'!G5+'355'!G8</f>
        <v>7.785819999999944</v>
      </c>
      <c r="E114" s="65" t="s">
        <v>454</v>
      </c>
    </row>
    <row r="115" spans="1:5" ht="26.25">
      <c r="A115" s="36" t="s">
        <v>105</v>
      </c>
      <c r="B115" s="56">
        <v>0.6148239999999987</v>
      </c>
      <c r="C115" s="56"/>
      <c r="D115" s="50">
        <f>B115+C115+'389'!G4+'410'!G6</f>
        <v>-0.29647599999992735</v>
      </c>
      <c r="E115" s="30" t="s">
        <v>596</v>
      </c>
    </row>
    <row r="116" spans="1:5" ht="26.25">
      <c r="A116" s="36" t="s">
        <v>732</v>
      </c>
      <c r="B116" s="56">
        <v>0</v>
      </c>
      <c r="C116" s="56"/>
      <c r="D116" s="50">
        <f>'464'!G8</f>
        <v>21.98999999999978</v>
      </c>
      <c r="E116" s="65">
        <v>464</v>
      </c>
    </row>
    <row r="117" spans="1:5" ht="30">
      <c r="A117" s="33" t="s">
        <v>106</v>
      </c>
      <c r="B117" s="56">
        <v>-30.431686517547007</v>
      </c>
      <c r="C117" s="56"/>
      <c r="D117" s="50">
        <f>B117+C117+'386'!G8</f>
        <v>0.5414561602771641</v>
      </c>
      <c r="E117" s="30" t="s">
        <v>526</v>
      </c>
    </row>
    <row r="118" spans="1:5" ht="26.25">
      <c r="A118" s="15" t="s">
        <v>645</v>
      </c>
      <c r="B118" s="56">
        <v>0</v>
      </c>
      <c r="C118" s="56"/>
      <c r="D118" s="50">
        <f>'428'!G9+'458'!G5</f>
        <v>0.03999999999973625</v>
      </c>
      <c r="E118" s="65" t="s">
        <v>722</v>
      </c>
    </row>
    <row r="119" spans="1:5" ht="26.25">
      <c r="A119" s="15" t="s">
        <v>643</v>
      </c>
      <c r="B119" s="56">
        <v>0</v>
      </c>
      <c r="C119" s="56"/>
      <c r="D119" s="50">
        <f>'429'!G7</f>
        <v>0.07999999999992724</v>
      </c>
      <c r="E119" s="65">
        <v>429</v>
      </c>
    </row>
    <row r="120" spans="1:5" ht="26.25">
      <c r="A120" s="15" t="s">
        <v>369</v>
      </c>
      <c r="B120" s="56">
        <v>0</v>
      </c>
      <c r="C120" s="56"/>
      <c r="D120" s="50">
        <f>B120+C120+'323'!G11+'407'!G11+'427'!G6+'441'!G12+'492'!G6</f>
        <v>0.6421647773279346</v>
      </c>
      <c r="E120" s="65" t="s">
        <v>821</v>
      </c>
    </row>
    <row r="121" spans="1:5" ht="26.25">
      <c r="A121" s="15" t="s">
        <v>865</v>
      </c>
      <c r="B121" s="56">
        <v>0</v>
      </c>
      <c r="C121" s="56"/>
      <c r="D121" s="50">
        <f>'511'!G7</f>
        <v>-0.25940000000002783</v>
      </c>
      <c r="E121" s="65">
        <v>511</v>
      </c>
    </row>
    <row r="122" spans="1:5" ht="26.25">
      <c r="A122" s="11" t="s">
        <v>107</v>
      </c>
      <c r="B122" s="56">
        <v>-5.631741176470314</v>
      </c>
      <c r="C122" s="56"/>
      <c r="D122" s="50">
        <f>B122+C122</f>
        <v>-5.631741176470314</v>
      </c>
      <c r="E122" s="30">
        <v>112</v>
      </c>
    </row>
    <row r="123" spans="1:5" ht="30">
      <c r="A123" s="15" t="s">
        <v>335</v>
      </c>
      <c r="B123" s="56">
        <v>0</v>
      </c>
      <c r="C123" s="56"/>
      <c r="D123" s="50">
        <f>'309'!G9+'312'!G6+'313'!G5+'313'!G6+'319'!G6+'343'!G4+'354'!G4+'361'!G4+'366'!G4+'370'!G4+'371'!G8+'373'!G4+'375'!G5</f>
        <v>49.742918013660756</v>
      </c>
      <c r="E123" s="66" t="s">
        <v>497</v>
      </c>
    </row>
    <row r="124" spans="1:5" ht="26.25">
      <c r="A124" s="15" t="s">
        <v>502</v>
      </c>
      <c r="B124" s="56">
        <v>0</v>
      </c>
      <c r="C124" s="56"/>
      <c r="D124" s="50">
        <f>'377'!G5</f>
        <v>0.34399999999993724</v>
      </c>
      <c r="E124" s="66">
        <v>377</v>
      </c>
    </row>
    <row r="125" spans="1:5" ht="26.25">
      <c r="A125" s="11" t="s">
        <v>108</v>
      </c>
      <c r="B125" s="56">
        <v>3.199847169811335</v>
      </c>
      <c r="C125" s="56"/>
      <c r="D125" s="50">
        <f>B125+C125+'360'!G6</f>
        <v>2.1598971698113374</v>
      </c>
      <c r="E125" s="35" t="s">
        <v>469</v>
      </c>
    </row>
    <row r="126" spans="1:5" ht="26.25">
      <c r="A126" s="15" t="s">
        <v>109</v>
      </c>
      <c r="B126" s="56">
        <v>-4.555964179104478</v>
      </c>
      <c r="C126" s="56"/>
      <c r="D126" s="50">
        <f>B126+C126</f>
        <v>-4.555964179104478</v>
      </c>
      <c r="E126" s="34">
        <v>266</v>
      </c>
    </row>
    <row r="127" spans="1:5" ht="26.25">
      <c r="A127" s="15" t="s">
        <v>795</v>
      </c>
      <c r="B127" s="56"/>
      <c r="C127" s="56"/>
      <c r="D127" s="50">
        <f>'485'!G5+'489'!G8</f>
        <v>-0.22739999999976135</v>
      </c>
      <c r="E127" s="65" t="s">
        <v>813</v>
      </c>
    </row>
    <row r="128" spans="1:5" ht="26.25">
      <c r="A128" s="15" t="s">
        <v>758</v>
      </c>
      <c r="B128" s="56">
        <v>0</v>
      </c>
      <c r="C128" s="56"/>
      <c r="D128" s="50">
        <f>'474'!G9+'481'!G5</f>
        <v>0.37140000000010787</v>
      </c>
      <c r="E128" s="65" t="s">
        <v>786</v>
      </c>
    </row>
    <row r="129" spans="1:5" ht="60">
      <c r="A129" s="11" t="s">
        <v>110</v>
      </c>
      <c r="B129" s="56">
        <v>-4.366967818880823</v>
      </c>
      <c r="C129" s="56"/>
      <c r="D129" s="50">
        <f>B129+C129+'309'!G4+'316'!G4+'319'!G4+'339'!G9+'340'!G4+'372'!G7+'381'!G4+'391'!G7+'404'!G6+'411'!G4+'412'!G8+'416'!G4+'429'!G4+'485'!G4+'522'!G5</f>
        <v>0.21240414693158982</v>
      </c>
      <c r="E129" s="30" t="s">
        <v>918</v>
      </c>
    </row>
    <row r="130" spans="1:5" ht="26.25">
      <c r="A130" s="11" t="s">
        <v>111</v>
      </c>
      <c r="B130" s="56">
        <v>10.616140298507503</v>
      </c>
      <c r="C130" s="56"/>
      <c r="D130" s="50">
        <f>B130+C130</f>
        <v>10.616140298507503</v>
      </c>
      <c r="E130" s="30">
        <v>100</v>
      </c>
    </row>
    <row r="131" spans="1:5" ht="26.25">
      <c r="A131" s="11" t="s">
        <v>112</v>
      </c>
      <c r="B131" s="56">
        <v>6.308341883116952</v>
      </c>
      <c r="C131" s="56"/>
      <c r="D131" s="50">
        <f>B131+C131</f>
        <v>6.308341883116952</v>
      </c>
      <c r="E131" s="30" t="s">
        <v>113</v>
      </c>
    </row>
    <row r="132" spans="1:5" ht="26.25">
      <c r="A132" s="11" t="s">
        <v>114</v>
      </c>
      <c r="B132" s="56">
        <v>-0.07709664603362398</v>
      </c>
      <c r="C132" s="56"/>
      <c r="D132" s="50">
        <f>B132+C132</f>
        <v>-0.07709664603362398</v>
      </c>
      <c r="E132" s="30" t="s">
        <v>115</v>
      </c>
    </row>
    <row r="133" spans="1:5" ht="26.25">
      <c r="A133" s="11" t="s">
        <v>745</v>
      </c>
      <c r="B133" s="56">
        <v>0</v>
      </c>
      <c r="C133" s="56"/>
      <c r="D133" s="50">
        <f>'468'!G5+'506'!G4</f>
        <v>-0.1004000000001497</v>
      </c>
      <c r="E133" s="65" t="s">
        <v>853</v>
      </c>
    </row>
    <row r="134" spans="1:5" ht="30">
      <c r="A134" s="11" t="s">
        <v>116</v>
      </c>
      <c r="B134" s="56">
        <v>1.518555555555551</v>
      </c>
      <c r="C134" s="56"/>
      <c r="D134" s="50">
        <f>B134+C134+'325'!G9+'328'!G5+'344'!G9+'378'!G7+'384'!G6+'387'!G4+'391'!G9+'399'!G4+'441'!G4+'522'!G4</f>
        <v>-0.36905900721235696</v>
      </c>
      <c r="E134" s="30" t="s">
        <v>916</v>
      </c>
    </row>
    <row r="135" spans="1:5" ht="26.25">
      <c r="A135" s="15" t="s">
        <v>362</v>
      </c>
      <c r="B135" s="56">
        <v>0</v>
      </c>
      <c r="C135" s="56"/>
      <c r="D135" s="50">
        <f>B135+C135+'321'!G10</f>
        <v>0.0084595959597209</v>
      </c>
      <c r="E135" s="65">
        <v>321</v>
      </c>
    </row>
    <row r="136" spans="1:5" ht="26.25">
      <c r="A136" s="11" t="s">
        <v>117</v>
      </c>
      <c r="B136" s="56">
        <v>-3.9464289962825774</v>
      </c>
      <c r="C136" s="56"/>
      <c r="D136" s="50">
        <f>B136+C136</f>
        <v>-3.9464289962825774</v>
      </c>
      <c r="E136" s="30">
        <v>168</v>
      </c>
    </row>
    <row r="137" spans="1:5" ht="30">
      <c r="A137" s="11" t="s">
        <v>737</v>
      </c>
      <c r="B137" s="56"/>
      <c r="C137" s="56"/>
      <c r="D137" s="50">
        <f>'466'!G4</f>
        <v>-0.6175000000000637</v>
      </c>
      <c r="E137" s="65">
        <v>466</v>
      </c>
    </row>
    <row r="138" spans="1:5" ht="26.25">
      <c r="A138" s="15" t="s">
        <v>600</v>
      </c>
      <c r="B138" s="56">
        <v>0</v>
      </c>
      <c r="C138" s="56"/>
      <c r="D138" s="50">
        <f>'412'!G5</f>
        <v>-0.29109999999991487</v>
      </c>
      <c r="E138" s="65">
        <v>412</v>
      </c>
    </row>
    <row r="139" spans="1:5" ht="30">
      <c r="A139" s="15" t="s">
        <v>386</v>
      </c>
      <c r="B139" s="56">
        <v>0</v>
      </c>
      <c r="C139" s="56"/>
      <c r="D139" s="50">
        <f>B139+C139+'327'!G8+'329'!G6+'340'!G8+'345'!G8+'350'!G8+'358'!G4+'359'!G4+'365'!G5+'368'!G4+'371'!G7+'380'!G4+'428'!G7</f>
        <v>3.6328325373834787</v>
      </c>
      <c r="E139" s="65" t="s">
        <v>646</v>
      </c>
    </row>
    <row r="140" spans="1:5" ht="26.25">
      <c r="A140" s="11" t="s">
        <v>118</v>
      </c>
      <c r="B140" s="56">
        <v>-0.49707272331679064</v>
      </c>
      <c r="C140" s="56"/>
      <c r="D140" s="50">
        <f>B140+C140</f>
        <v>-0.49707272331679064</v>
      </c>
      <c r="E140" s="30" t="s">
        <v>119</v>
      </c>
    </row>
    <row r="141" spans="1:5" ht="30">
      <c r="A141" s="37" t="s">
        <v>120</v>
      </c>
      <c r="B141" s="56">
        <v>276.8983997615073</v>
      </c>
      <c r="C141" s="56"/>
      <c r="D141" s="50">
        <f>B141+C141+'315'!G4+'480'!G5+'501'!G4+'525'!G5</f>
        <v>-1158.8961002384929</v>
      </c>
      <c r="E141" s="30" t="s">
        <v>941</v>
      </c>
    </row>
    <row r="142" spans="1:5" ht="26.25">
      <c r="A142" s="11" t="s">
        <v>121</v>
      </c>
      <c r="B142" s="56">
        <v>11.392819046823462</v>
      </c>
      <c r="C142" s="56"/>
      <c r="D142" s="50">
        <f>B142+C142</f>
        <v>11.392819046823462</v>
      </c>
      <c r="E142" s="30" t="s">
        <v>122</v>
      </c>
    </row>
    <row r="143" spans="1:5" ht="26.25">
      <c r="A143" s="11" t="s">
        <v>857</v>
      </c>
      <c r="B143" s="56">
        <v>0</v>
      </c>
      <c r="C143" s="56"/>
      <c r="D143" s="50">
        <f>'507'!G7</f>
        <v>0.03199999999992542</v>
      </c>
      <c r="E143" s="30">
        <v>507</v>
      </c>
    </row>
    <row r="144" spans="1:5" ht="26.25">
      <c r="A144" s="11" t="s">
        <v>123</v>
      </c>
      <c r="B144" s="56">
        <v>-11.810529411764662</v>
      </c>
      <c r="C144" s="56"/>
      <c r="D144" s="50">
        <f>B144+C144</f>
        <v>-11.810529411764662</v>
      </c>
      <c r="E144" s="30">
        <v>166</v>
      </c>
    </row>
    <row r="145" spans="1:5" ht="26.25">
      <c r="A145" s="11" t="s">
        <v>124</v>
      </c>
      <c r="B145" s="56">
        <v>0.048184257153934595</v>
      </c>
      <c r="C145" s="56"/>
      <c r="D145" s="50">
        <f>B145+C145</f>
        <v>0.048184257153934595</v>
      </c>
      <c r="E145" s="30" t="s">
        <v>125</v>
      </c>
    </row>
    <row r="146" spans="1:5" ht="26.25">
      <c r="A146" s="11" t="s">
        <v>126</v>
      </c>
      <c r="B146" s="56">
        <v>0.4382749077490189</v>
      </c>
      <c r="C146" s="56"/>
      <c r="D146" s="50">
        <f>B146+C146</f>
        <v>0.4382749077490189</v>
      </c>
      <c r="E146" s="30">
        <v>118</v>
      </c>
    </row>
    <row r="147" spans="1:5" ht="26.25">
      <c r="A147" s="15" t="s">
        <v>317</v>
      </c>
      <c r="B147" s="56">
        <v>0</v>
      </c>
      <c r="C147" s="56"/>
      <c r="D147" s="50">
        <f>B147+C147+'304'!G9+'309'!G7+'372'!G4+'399'!G5+'412'!G6+'421'!G8</f>
        <v>-0.3005760752276956</v>
      </c>
      <c r="E147" s="65" t="s">
        <v>622</v>
      </c>
    </row>
    <row r="148" spans="1:5" ht="26.25">
      <c r="A148" s="15" t="s">
        <v>127</v>
      </c>
      <c r="B148" s="56">
        <v>-78.1587402672501</v>
      </c>
      <c r="C148" s="56">
        <f>'301'!G5</f>
        <v>78.0079176706829</v>
      </c>
      <c r="D148" s="50">
        <f>B148+C148+'302'!G10+'303'!G6+'345'!G6</f>
        <v>1.9339494597380167</v>
      </c>
      <c r="E148" s="30" t="s">
        <v>423</v>
      </c>
    </row>
    <row r="149" spans="1:5" ht="26.25">
      <c r="A149" s="11" t="s">
        <v>128</v>
      </c>
      <c r="B149" s="56">
        <v>7.028458140704686</v>
      </c>
      <c r="C149" s="56"/>
      <c r="D149" s="50">
        <f aca="true" t="shared" si="0" ref="D149:D154">B149+C149</f>
        <v>7.028458140704686</v>
      </c>
      <c r="E149" s="30" t="s">
        <v>129</v>
      </c>
    </row>
    <row r="150" spans="1:5" ht="26.25">
      <c r="A150" s="11" t="s">
        <v>130</v>
      </c>
      <c r="B150" s="56">
        <v>1.584196226415088</v>
      </c>
      <c r="C150" s="56"/>
      <c r="D150" s="50">
        <f t="shared" si="0"/>
        <v>1.584196226415088</v>
      </c>
      <c r="E150" s="30">
        <v>93</v>
      </c>
    </row>
    <row r="151" spans="1:5" ht="26.25">
      <c r="A151" s="11" t="s">
        <v>131</v>
      </c>
      <c r="B151" s="56">
        <v>-0.4780134577816284</v>
      </c>
      <c r="C151" s="56"/>
      <c r="D151" s="50">
        <f>B151+C151+'450'!G5+'456'!G4+'476'!G10+'505'!G7</f>
        <v>-0.4395134577816293</v>
      </c>
      <c r="E151" s="30" t="s">
        <v>852</v>
      </c>
    </row>
    <row r="152" spans="1:5" ht="26.25">
      <c r="A152" s="11" t="s">
        <v>132</v>
      </c>
      <c r="B152" s="56">
        <v>-0.6350263094968795</v>
      </c>
      <c r="C152" s="56"/>
      <c r="D152" s="50">
        <f t="shared" si="0"/>
        <v>-0.6350263094968795</v>
      </c>
      <c r="E152" s="30" t="s">
        <v>133</v>
      </c>
    </row>
    <row r="153" spans="1:5" ht="26.25">
      <c r="A153" s="11" t="s">
        <v>134</v>
      </c>
      <c r="B153" s="56">
        <v>-8.383227509293675</v>
      </c>
      <c r="C153" s="56"/>
      <c r="D153" s="50">
        <f t="shared" si="0"/>
        <v>-8.383227509293675</v>
      </c>
      <c r="E153" s="30" t="s">
        <v>135</v>
      </c>
    </row>
    <row r="154" spans="1:5" ht="26.25">
      <c r="A154" s="11" t="s">
        <v>136</v>
      </c>
      <c r="B154" s="56">
        <v>6.280155555555552</v>
      </c>
      <c r="C154" s="56"/>
      <c r="D154" s="50">
        <f t="shared" si="0"/>
        <v>6.280155555555552</v>
      </c>
      <c r="E154" s="30">
        <v>101</v>
      </c>
    </row>
    <row r="155" spans="1:5" ht="26.25">
      <c r="A155" s="11" t="s">
        <v>141</v>
      </c>
      <c r="B155" s="56">
        <v>55.954129201694286</v>
      </c>
      <c r="C155" s="56"/>
      <c r="D155" s="50">
        <f>B155+C155+'368'!G5+'402'!G4+'427'!G7+'480'!G6</f>
        <v>0.21470920169457486</v>
      </c>
      <c r="E155" s="30" t="s">
        <v>783</v>
      </c>
    </row>
    <row r="156" spans="1:5" ht="26.25">
      <c r="A156" s="11" t="s">
        <v>704</v>
      </c>
      <c r="B156" s="56">
        <v>0</v>
      </c>
      <c r="C156" s="56"/>
      <c r="D156" s="50">
        <f>'448'!G11</f>
        <v>0.2518999999999778</v>
      </c>
      <c r="E156" s="65">
        <v>448</v>
      </c>
    </row>
    <row r="157" spans="1:5" ht="26.25">
      <c r="A157" s="11" t="s">
        <v>142</v>
      </c>
      <c r="B157" s="56">
        <v>10.818517269076324</v>
      </c>
      <c r="C157" s="56"/>
      <c r="D157" s="50">
        <f>B157+C157</f>
        <v>10.818517269076324</v>
      </c>
      <c r="E157" s="30">
        <v>286</v>
      </c>
    </row>
    <row r="158" spans="1:5" ht="26.25">
      <c r="A158" s="11" t="s">
        <v>137</v>
      </c>
      <c r="B158" s="56">
        <v>-5.388604477611921</v>
      </c>
      <c r="C158" s="56"/>
      <c r="D158" s="50">
        <f>B158+C158</f>
        <v>-5.388604477611921</v>
      </c>
      <c r="E158" s="30">
        <v>233</v>
      </c>
    </row>
    <row r="159" spans="1:5" ht="21" customHeight="1">
      <c r="A159" s="11" t="s">
        <v>138</v>
      </c>
      <c r="B159" s="56">
        <v>-0.39928252788115515</v>
      </c>
      <c r="C159" s="56"/>
      <c r="D159" s="50">
        <f>B159+C159+'323'!G4</f>
        <v>22.62783366645101</v>
      </c>
      <c r="E159" s="30" t="s">
        <v>370</v>
      </c>
    </row>
    <row r="160" spans="1:5" ht="26.25">
      <c r="A160" s="15" t="s">
        <v>446</v>
      </c>
      <c r="B160" s="56">
        <v>0</v>
      </c>
      <c r="C160" s="56"/>
      <c r="D160" s="50">
        <f>B160+C160+'353'!G4</f>
        <v>260.0043999999998</v>
      </c>
      <c r="E160" s="65">
        <v>353</v>
      </c>
    </row>
    <row r="161" spans="1:5" ht="26.25">
      <c r="A161" s="11" t="s">
        <v>143</v>
      </c>
      <c r="B161" s="56">
        <v>1.4661223880596026</v>
      </c>
      <c r="C161" s="56"/>
      <c r="D161" s="50">
        <f>B161+C161</f>
        <v>1.4661223880596026</v>
      </c>
      <c r="E161" s="30">
        <v>257</v>
      </c>
    </row>
    <row r="162" spans="1:5" ht="26.25">
      <c r="A162" s="15" t="s">
        <v>655</v>
      </c>
      <c r="B162" s="56">
        <v>0</v>
      </c>
      <c r="C162" s="56"/>
      <c r="D162" s="50">
        <f>'432'!G7+'436'!G7+'439'!G8+'440'!G7</f>
        <v>-0.3074000000003707</v>
      </c>
      <c r="E162" s="65" t="s">
        <v>678</v>
      </c>
    </row>
    <row r="163" spans="1:5" ht="26.25">
      <c r="A163" s="15" t="s">
        <v>799</v>
      </c>
      <c r="B163" s="56"/>
      <c r="C163" s="56"/>
      <c r="D163" s="50">
        <f>'486'!G7</f>
        <v>0.19040000000006785</v>
      </c>
      <c r="E163" s="65">
        <v>486</v>
      </c>
    </row>
    <row r="164" spans="1:5" ht="26.25">
      <c r="A164" s="15" t="s">
        <v>626</v>
      </c>
      <c r="B164" s="56">
        <v>0</v>
      </c>
      <c r="C164" s="56"/>
      <c r="D164" s="50">
        <f>'423'!G7+'485'!G11</f>
        <v>0.2882000000001881</v>
      </c>
      <c r="E164" s="65" t="s">
        <v>801</v>
      </c>
    </row>
    <row r="165" spans="1:5" ht="26.25">
      <c r="A165" s="15" t="s">
        <v>747</v>
      </c>
      <c r="B165" s="56">
        <v>0</v>
      </c>
      <c r="C165" s="56"/>
      <c r="D165" s="50">
        <f>'469'!G6</f>
        <v>0.4095999999997275</v>
      </c>
      <c r="E165" s="65">
        <v>469</v>
      </c>
    </row>
    <row r="166" spans="1:5" ht="26.25">
      <c r="A166" s="11" t="s">
        <v>139</v>
      </c>
      <c r="B166" s="56">
        <v>-0.3834220700151434</v>
      </c>
      <c r="C166" s="56"/>
      <c r="D166" s="50">
        <f>B166+C166</f>
        <v>-0.3834220700151434</v>
      </c>
      <c r="E166" s="30" t="s">
        <v>140</v>
      </c>
    </row>
    <row r="167" spans="1:5" ht="26.25">
      <c r="A167" s="15" t="s">
        <v>334</v>
      </c>
      <c r="B167" s="56">
        <v>0</v>
      </c>
      <c r="C167" s="56"/>
      <c r="D167" s="50">
        <f>B167+C167+'309'!G8</f>
        <v>0.03692307692313079</v>
      </c>
      <c r="E167" s="30">
        <v>309</v>
      </c>
    </row>
    <row r="168" spans="1:5" ht="36" customHeight="1">
      <c r="A168" s="11" t="s">
        <v>144</v>
      </c>
      <c r="B168" s="56">
        <v>67.12060487458155</v>
      </c>
      <c r="C168" s="56"/>
      <c r="D168" s="50">
        <f>B168+C168+'304'!G10+'341'!G6+'370'!G5+'389'!G6+'422'!G5+'427'!G10+'438'!G4+'460'!G6</f>
        <v>0.3616373395103665</v>
      </c>
      <c r="E168" s="30" t="s">
        <v>723</v>
      </c>
    </row>
    <row r="169" spans="1:5" ht="26.25">
      <c r="A169" s="11" t="s">
        <v>145</v>
      </c>
      <c r="B169" s="56">
        <v>-0.19630474308291923</v>
      </c>
      <c r="C169" s="56"/>
      <c r="D169" s="50">
        <f>B169+C169</f>
        <v>-0.19630474308291923</v>
      </c>
      <c r="E169" s="30">
        <v>256</v>
      </c>
    </row>
    <row r="170" spans="1:5" ht="26.25">
      <c r="A170" s="11" t="s">
        <v>146</v>
      </c>
      <c r="B170" s="56">
        <v>-0.7417588235293806</v>
      </c>
      <c r="C170" s="56"/>
      <c r="D170" s="50">
        <f>B170+C170</f>
        <v>-0.7417588235293806</v>
      </c>
      <c r="E170" s="30" t="s">
        <v>147</v>
      </c>
    </row>
    <row r="171" spans="1:5" ht="26.25">
      <c r="A171" s="11" t="s">
        <v>915</v>
      </c>
      <c r="B171" s="56">
        <v>0</v>
      </c>
      <c r="C171" s="56"/>
      <c r="D171" s="50">
        <f>'522'!G7</f>
        <v>0.15050000000002228</v>
      </c>
      <c r="E171" s="30">
        <v>522</v>
      </c>
    </row>
    <row r="172" spans="1:5" ht="26.25">
      <c r="A172" s="15" t="s">
        <v>530</v>
      </c>
      <c r="B172" s="56">
        <v>0</v>
      </c>
      <c r="C172" s="56"/>
      <c r="D172" s="50">
        <f>'388'!G4+'413'!G5+'427'!G5+'428'!G6</f>
        <v>1.0758999999997059</v>
      </c>
      <c r="E172" s="65" t="s">
        <v>647</v>
      </c>
    </row>
    <row r="173" spans="1:5" ht="30">
      <c r="A173" s="11" t="s">
        <v>148</v>
      </c>
      <c r="B173" s="56">
        <v>-0.01558294008663097</v>
      </c>
      <c r="C173" s="56"/>
      <c r="D173" s="50">
        <f>B173+C173</f>
        <v>-0.01558294008663097</v>
      </c>
      <c r="E173" s="30" t="s">
        <v>149</v>
      </c>
    </row>
    <row r="174" spans="1:5" ht="26.25">
      <c r="A174" s="11" t="s">
        <v>150</v>
      </c>
      <c r="B174" s="56">
        <v>-8.840845724907012</v>
      </c>
      <c r="C174" s="56"/>
      <c r="D174" s="50">
        <f>B174+C174</f>
        <v>-8.840845724907012</v>
      </c>
      <c r="E174" s="30">
        <v>233</v>
      </c>
    </row>
    <row r="175" spans="1:5" ht="26.25">
      <c r="A175" s="15" t="s">
        <v>543</v>
      </c>
      <c r="B175" s="56">
        <v>0</v>
      </c>
      <c r="C175" s="56"/>
      <c r="D175" s="50">
        <f>B175+C175+'392'!G7</f>
        <v>-0.401800000000037</v>
      </c>
      <c r="E175" s="65">
        <v>392</v>
      </c>
    </row>
    <row r="176" spans="1:5" ht="26.25">
      <c r="A176" s="11" t="s">
        <v>151</v>
      </c>
      <c r="B176" s="56">
        <v>1.2350052324831324</v>
      </c>
      <c r="C176" s="56"/>
      <c r="D176" s="50">
        <f>B176+C176+'342'!G4+'353'!G5+'477'!G9</f>
        <v>-0.32365476751678557</v>
      </c>
      <c r="E176" s="30" t="s">
        <v>775</v>
      </c>
    </row>
    <row r="177" spans="1:5" ht="26.25">
      <c r="A177" s="11" t="s">
        <v>152</v>
      </c>
      <c r="B177" s="56">
        <v>2.7318253704390543</v>
      </c>
      <c r="C177" s="56"/>
      <c r="D177" s="50">
        <f>B177+C177+'353'!G7</f>
        <v>-7.754334629560958</v>
      </c>
      <c r="E177" s="30" t="s">
        <v>447</v>
      </c>
    </row>
    <row r="178" spans="1:5" ht="26.25">
      <c r="A178" s="11" t="s">
        <v>703</v>
      </c>
      <c r="B178" s="56">
        <v>0</v>
      </c>
      <c r="C178" s="56"/>
      <c r="D178" s="50">
        <f>'448'!G10+'476'!G11+'480'!G10</f>
        <v>-0.30809999999974025</v>
      </c>
      <c r="E178" s="65" t="s">
        <v>782</v>
      </c>
    </row>
    <row r="179" spans="1:5" ht="26.25">
      <c r="A179" s="15" t="s">
        <v>410</v>
      </c>
      <c r="B179" s="56">
        <v>0</v>
      </c>
      <c r="C179" s="56"/>
      <c r="D179" s="50">
        <f>B179+C179+'340'!G5+'436'!G10</f>
        <v>0.49820000000022446</v>
      </c>
      <c r="E179" s="65" t="s">
        <v>670</v>
      </c>
    </row>
    <row r="180" spans="1:5" ht="32.25">
      <c r="A180" s="11" t="s">
        <v>153</v>
      </c>
      <c r="B180" s="56">
        <v>46.22906284289732</v>
      </c>
      <c r="C180" s="56"/>
      <c r="D180" s="50">
        <f>B180+C180+'310'!G4+'408'!G4+'494'!G4+'517'!G7</f>
        <v>-146.74135197191728</v>
      </c>
      <c r="E180" s="30" t="s">
        <v>901</v>
      </c>
    </row>
    <row r="181" spans="1:5" ht="26.25">
      <c r="A181" s="11" t="s">
        <v>154</v>
      </c>
      <c r="B181" s="56">
        <v>0.06681868215576969</v>
      </c>
      <c r="C181" s="56"/>
      <c r="D181" s="50">
        <f>B181+C181</f>
        <v>0.06681868215576969</v>
      </c>
      <c r="E181" s="30" t="s">
        <v>155</v>
      </c>
    </row>
    <row r="182" spans="1:5" ht="26.25">
      <c r="A182" s="15" t="s">
        <v>528</v>
      </c>
      <c r="B182" s="56">
        <v>0</v>
      </c>
      <c r="C182" s="56"/>
      <c r="D182" s="50">
        <f>'387'!G10</f>
        <v>-0.30570000000000164</v>
      </c>
      <c r="E182" s="65">
        <v>387</v>
      </c>
    </row>
    <row r="183" spans="1:5" ht="26.25">
      <c r="A183" s="11" t="s">
        <v>156</v>
      </c>
      <c r="B183" s="56">
        <v>-3.92491413116943</v>
      </c>
      <c r="C183" s="56"/>
      <c r="D183" s="50">
        <f>B183+C183+'302'!G5+'320'!G8+'371'!G6+'407'!G8+'408'!G5+'411'!G9+'448'!G5</f>
        <v>0.09012614953923048</v>
      </c>
      <c r="E183" s="30" t="s">
        <v>705</v>
      </c>
    </row>
    <row r="184" spans="1:5" ht="26.25">
      <c r="A184" s="11" t="s">
        <v>157</v>
      </c>
      <c r="B184" s="56">
        <v>-1.1178249070632091</v>
      </c>
      <c r="C184" s="56"/>
      <c r="D184" s="50">
        <f>B184+C184</f>
        <v>-1.1178249070632091</v>
      </c>
      <c r="E184" s="30">
        <v>281</v>
      </c>
    </row>
    <row r="185" spans="1:5" ht="26.25">
      <c r="A185" s="11" t="s">
        <v>158</v>
      </c>
      <c r="B185" s="56">
        <v>-0.11297899728236871</v>
      </c>
      <c r="C185" s="56"/>
      <c r="D185" s="50">
        <f>B185+C185+'344'!G10+'347'!G8+'403'!G5+'486'!G8</f>
        <v>-0.14877899728250554</v>
      </c>
      <c r="E185" s="38" t="s">
        <v>802</v>
      </c>
    </row>
    <row r="186" spans="1:5" ht="26.25">
      <c r="A186" s="11" t="s">
        <v>159</v>
      </c>
      <c r="B186" s="56">
        <v>0.6968857142857701</v>
      </c>
      <c r="C186" s="56"/>
      <c r="D186" s="50">
        <f>B186+C186</f>
        <v>0.6968857142857701</v>
      </c>
      <c r="E186" s="30">
        <v>109</v>
      </c>
    </row>
    <row r="187" spans="1:5" ht="26.25">
      <c r="A187" s="11" t="s">
        <v>654</v>
      </c>
      <c r="B187" s="56">
        <v>0</v>
      </c>
      <c r="C187" s="56"/>
      <c r="D187" s="50">
        <f>'432'!G6+'440'!G5+'444'!G5+'454'!G6+'457'!G6+'462'!G5+'466'!G8+'469'!G7+'475'!G7+'477'!G8+'500'!G7+'507'!G8</f>
        <v>2.062519999999722</v>
      </c>
      <c r="E187" s="65" t="s">
        <v>859</v>
      </c>
    </row>
    <row r="188" spans="1:5" ht="26.25">
      <c r="A188" s="15" t="s">
        <v>307</v>
      </c>
      <c r="B188" s="56">
        <v>0</v>
      </c>
      <c r="C188" s="56"/>
      <c r="D188" s="50">
        <f>'302'!G6</f>
        <v>-89.55660160965806</v>
      </c>
      <c r="E188" s="30">
        <v>302</v>
      </c>
    </row>
    <row r="189" spans="1:5" ht="26.25">
      <c r="A189" s="15" t="s">
        <v>710</v>
      </c>
      <c r="B189" s="56">
        <v>0</v>
      </c>
      <c r="C189" s="56"/>
      <c r="D189" s="50">
        <f>'453'!G6</f>
        <v>0.43349999999963984</v>
      </c>
      <c r="E189" s="65">
        <v>453</v>
      </c>
    </row>
    <row r="190" spans="1:5" ht="26.25">
      <c r="A190" s="15" t="s">
        <v>348</v>
      </c>
      <c r="B190" s="56">
        <v>0</v>
      </c>
      <c r="C190" s="56"/>
      <c r="D190" s="50">
        <f>B190+C190+'315'!G5+'316'!G6+'357'!G9</f>
        <v>-2.051069999999953</v>
      </c>
      <c r="E190" s="65" t="s">
        <v>464</v>
      </c>
    </row>
    <row r="191" spans="1:5" ht="26.25">
      <c r="A191" s="15" t="s">
        <v>500</v>
      </c>
      <c r="B191" s="56">
        <v>0</v>
      </c>
      <c r="C191" s="56"/>
      <c r="D191" s="50">
        <f>'376'!G5+'474'!G7</f>
        <v>0.31799999999998363</v>
      </c>
      <c r="E191" s="65" t="s">
        <v>761</v>
      </c>
    </row>
    <row r="192" spans="1:5" ht="26.25">
      <c r="A192" s="15" t="s">
        <v>476</v>
      </c>
      <c r="B192" s="56">
        <v>0</v>
      </c>
      <c r="C192" s="56"/>
      <c r="D192" s="50">
        <f>'363'!G6+'369'!G12</f>
        <v>-3.5511999999998807</v>
      </c>
      <c r="E192" s="65" t="s">
        <v>488</v>
      </c>
    </row>
    <row r="193" spans="1:5" ht="26.25">
      <c r="A193" s="11" t="s">
        <v>160</v>
      </c>
      <c r="B193" s="56">
        <v>10.454676935327228</v>
      </c>
      <c r="C193" s="56"/>
      <c r="D193" s="50">
        <f>B193+C193+'518'!G4</f>
        <v>8.512976935327373</v>
      </c>
      <c r="E193" s="30" t="s">
        <v>904</v>
      </c>
    </row>
    <row r="194" spans="1:5" ht="26.25">
      <c r="A194" s="11" t="s">
        <v>161</v>
      </c>
      <c r="B194" s="56">
        <v>-0.3081432310312948</v>
      </c>
      <c r="C194" s="56"/>
      <c r="D194" s="50">
        <f>B194+C194</f>
        <v>-0.3081432310312948</v>
      </c>
      <c r="E194" s="30" t="s">
        <v>162</v>
      </c>
    </row>
    <row r="195" spans="1:5" ht="26.25">
      <c r="A195" s="11" t="s">
        <v>163</v>
      </c>
      <c r="B195" s="56">
        <v>-7.43786700083524</v>
      </c>
      <c r="C195" s="56"/>
      <c r="D195" s="50">
        <f>B195+C195</f>
        <v>-7.43786700083524</v>
      </c>
      <c r="E195" s="30" t="s">
        <v>164</v>
      </c>
    </row>
    <row r="196" spans="1:5" ht="26.25">
      <c r="A196" s="11" t="s">
        <v>791</v>
      </c>
      <c r="B196" s="56"/>
      <c r="C196" s="56"/>
      <c r="D196" s="50">
        <f>'483'!G4</f>
        <v>-0.33899999999999864</v>
      </c>
      <c r="E196" s="65">
        <v>483</v>
      </c>
    </row>
    <row r="197" spans="1:5" ht="26.25">
      <c r="A197" s="11" t="s">
        <v>817</v>
      </c>
      <c r="B197" s="56"/>
      <c r="C197" s="56"/>
      <c r="D197" s="50">
        <f>'490'!G6</f>
        <v>-0.22440000000005966</v>
      </c>
      <c r="E197" s="65">
        <v>490</v>
      </c>
    </row>
    <row r="198" spans="1:5" ht="26.25">
      <c r="A198" s="11" t="s">
        <v>757</v>
      </c>
      <c r="B198" s="56">
        <v>0</v>
      </c>
      <c r="C198" s="56"/>
      <c r="D198" s="50">
        <f>'474'!G5</f>
        <v>-0.07200000000000273</v>
      </c>
      <c r="E198" s="65">
        <v>474</v>
      </c>
    </row>
    <row r="199" spans="1:5" ht="26.25">
      <c r="A199" s="11" t="s">
        <v>165</v>
      </c>
      <c r="B199" s="56">
        <v>0.4351999999998952</v>
      </c>
      <c r="C199" s="56"/>
      <c r="D199" s="50">
        <f>B199+C199</f>
        <v>0.4351999999998952</v>
      </c>
      <c r="E199" s="30">
        <v>171</v>
      </c>
    </row>
    <row r="200" spans="1:5" ht="26.25">
      <c r="A200" s="11" t="s">
        <v>166</v>
      </c>
      <c r="B200" s="56">
        <v>3.036188764045164</v>
      </c>
      <c r="C200" s="56"/>
      <c r="D200" s="50">
        <f>B200+C200+'497'!G5</f>
        <v>-0.07981123595482131</v>
      </c>
      <c r="E200" s="30" t="s">
        <v>830</v>
      </c>
    </row>
    <row r="201" spans="1:5" ht="33.75" customHeight="1">
      <c r="A201" s="11" t="s">
        <v>375</v>
      </c>
      <c r="B201" s="56">
        <v>0</v>
      </c>
      <c r="C201" s="56"/>
      <c r="D201" s="50">
        <f>B201+C201+'325'!G10+'327'!G7+'338'!G6+'346'!G5+'349'!G4+'353'!G8+'355'!G5+'364'!G7+'370'!G6+'383'!G9+'387'!G6+'410'!G8+'418'!G8</f>
        <v>1.4174055583127654</v>
      </c>
      <c r="E201" s="65" t="s">
        <v>616</v>
      </c>
    </row>
    <row r="202" spans="1:5" ht="26.25">
      <c r="A202" s="11" t="s">
        <v>167</v>
      </c>
      <c r="B202" s="56">
        <v>3.059493442535313</v>
      </c>
      <c r="C202" s="56"/>
      <c r="D202" s="50">
        <f>B202+C202+'375'!G6+'457'!G7</f>
        <v>-0.32450655746492885</v>
      </c>
      <c r="E202" s="30" t="s">
        <v>717</v>
      </c>
    </row>
    <row r="203" spans="1:5" ht="26.25">
      <c r="A203" s="11" t="s">
        <v>168</v>
      </c>
      <c r="B203" s="56">
        <v>4.835735687732381</v>
      </c>
      <c r="C203" s="56"/>
      <c r="D203" s="50">
        <f>B203+C203</f>
        <v>4.835735687732381</v>
      </c>
      <c r="E203" s="30">
        <v>47</v>
      </c>
    </row>
    <row r="204" spans="1:5" ht="26.25">
      <c r="A204" s="11" t="s">
        <v>169</v>
      </c>
      <c r="B204" s="56">
        <v>0.028470588235293803</v>
      </c>
      <c r="C204" s="56"/>
      <c r="D204" s="50">
        <f>B204+C204</f>
        <v>0.028470588235293803</v>
      </c>
      <c r="E204" s="30">
        <v>95</v>
      </c>
    </row>
    <row r="205" spans="1:5" ht="26.25">
      <c r="A205" s="15" t="s">
        <v>425</v>
      </c>
      <c r="B205" s="56">
        <v>0</v>
      </c>
      <c r="C205" s="56"/>
      <c r="D205" s="50">
        <f>B205+C205+'347'!G11+'378'!G9</f>
        <v>0.2560000000000855</v>
      </c>
      <c r="E205" s="65" t="s">
        <v>505</v>
      </c>
    </row>
    <row r="206" spans="1:5" ht="26.25">
      <c r="A206" s="15" t="s">
        <v>323</v>
      </c>
      <c r="B206" s="56">
        <v>0</v>
      </c>
      <c r="C206" s="56"/>
      <c r="D206" s="50">
        <f>B206+C206+'306'!G4</f>
        <v>14.975395161290407</v>
      </c>
      <c r="E206" s="66">
        <v>306</v>
      </c>
    </row>
    <row r="207" spans="1:5" ht="26.25">
      <c r="A207" s="11" t="s">
        <v>170</v>
      </c>
      <c r="B207" s="56">
        <v>-9.905451238563273</v>
      </c>
      <c r="C207" s="56"/>
      <c r="D207" s="50">
        <f>B207+C207+'316'!G13+'445'!G4+'475'!G10</f>
        <v>0.050448761436541645</v>
      </c>
      <c r="E207" s="30" t="s">
        <v>762</v>
      </c>
    </row>
    <row r="208" spans="1:5" ht="77.25">
      <c r="A208" s="11" t="s">
        <v>171</v>
      </c>
      <c r="B208" s="56">
        <v>16.785917280805677</v>
      </c>
      <c r="C208" s="56">
        <f>'300'!G5</f>
        <v>-16.69294164989924</v>
      </c>
      <c r="D208" s="50">
        <f>B208+C208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08" s="30" t="s">
        <v>838</v>
      </c>
    </row>
    <row r="209" spans="1:5" ht="26.25">
      <c r="A209" s="15" t="s">
        <v>508</v>
      </c>
      <c r="B209" s="56">
        <v>0</v>
      </c>
      <c r="C209" s="56"/>
      <c r="D209" s="50">
        <f>'380'!G6</f>
        <v>-1.0400999999999954</v>
      </c>
      <c r="E209" s="66">
        <v>380</v>
      </c>
    </row>
    <row r="210" spans="1:5" ht="26.25">
      <c r="A210" s="15" t="s">
        <v>503</v>
      </c>
      <c r="B210" s="56">
        <v>0</v>
      </c>
      <c r="C210" s="56"/>
      <c r="D210" s="50">
        <f>'378'!G6+'383'!G5</f>
        <v>-0.18274000000002388</v>
      </c>
      <c r="E210" s="66" t="s">
        <v>521</v>
      </c>
    </row>
    <row r="211" spans="1:5" ht="32.25">
      <c r="A211" s="11" t="s">
        <v>172</v>
      </c>
      <c r="B211" s="56">
        <v>8.326228094229634</v>
      </c>
      <c r="C211" s="56"/>
      <c r="D211" s="50">
        <f>B211+C211+'311'!G5+'355'!G4+'377'!G4+'403'!G9+'424'!G8+'452'!G7+'460'!G5+'478'!G6+'482'!G4</f>
        <v>-0.3173904772003766</v>
      </c>
      <c r="E211" s="35" t="s">
        <v>789</v>
      </c>
    </row>
    <row r="212" spans="1:5" ht="26.25">
      <c r="A212" s="15" t="s">
        <v>173</v>
      </c>
      <c r="B212" s="56">
        <v>0.49105830258304195</v>
      </c>
      <c r="C212" s="56"/>
      <c r="D212" s="50">
        <f>B212+C212</f>
        <v>0.49105830258304195</v>
      </c>
      <c r="E212" s="35">
        <v>279</v>
      </c>
    </row>
    <row r="213" spans="1:5" ht="26.25">
      <c r="A213" s="11" t="s">
        <v>615</v>
      </c>
      <c r="B213" s="56">
        <v>0</v>
      </c>
      <c r="C213" s="56"/>
      <c r="D213" s="50">
        <f>'419'!G4</f>
        <v>0.19699999999966167</v>
      </c>
      <c r="E213" s="66">
        <v>419</v>
      </c>
    </row>
    <row r="214" spans="1:5" ht="26.25">
      <c r="A214" s="11" t="s">
        <v>174</v>
      </c>
      <c r="B214" s="56">
        <v>-29.914094825678717</v>
      </c>
      <c r="C214" s="56"/>
      <c r="D214" s="50">
        <f>B214+C214</f>
        <v>-29.914094825678717</v>
      </c>
      <c r="E214" s="34" t="s">
        <v>175</v>
      </c>
    </row>
    <row r="215" spans="1:5" ht="26.25">
      <c r="A215" s="11" t="s">
        <v>176</v>
      </c>
      <c r="B215" s="56">
        <v>8.406420608604208</v>
      </c>
      <c r="C215" s="56"/>
      <c r="D215" s="50">
        <f>B215+C215+'325'!G6</f>
        <v>-10.769205197847384</v>
      </c>
      <c r="E215" s="35" t="s">
        <v>376</v>
      </c>
    </row>
    <row r="216" spans="1:5" ht="26.25">
      <c r="A216" s="15" t="s">
        <v>177</v>
      </c>
      <c r="B216" s="56">
        <v>-3.4566666666664787</v>
      </c>
      <c r="C216" s="56"/>
      <c r="D216" s="50">
        <f>B216+C216+'359'!G6+'364'!G6</f>
        <v>11.088943333333532</v>
      </c>
      <c r="E216" s="35" t="s">
        <v>479</v>
      </c>
    </row>
    <row r="217" spans="1:5" ht="26.25">
      <c r="A217" s="15" t="s">
        <v>593</v>
      </c>
      <c r="B217" s="56">
        <v>0</v>
      </c>
      <c r="C217" s="56"/>
      <c r="D217" s="50">
        <f>'410'!G5</f>
        <v>0.31500000000005457</v>
      </c>
      <c r="E217" s="80">
        <v>410</v>
      </c>
    </row>
    <row r="218" spans="1:5" ht="26.25">
      <c r="A218" s="15" t="s">
        <v>178</v>
      </c>
      <c r="B218" s="56">
        <v>1.0084816326530017</v>
      </c>
      <c r="C218" s="56"/>
      <c r="D218" s="50">
        <f>B218+C218</f>
        <v>1.0084816326530017</v>
      </c>
      <c r="E218" s="34">
        <v>289</v>
      </c>
    </row>
    <row r="219" spans="1:5" ht="26.25">
      <c r="A219" s="15" t="s">
        <v>180</v>
      </c>
      <c r="B219" s="56">
        <v>0</v>
      </c>
      <c r="C219" s="56"/>
      <c r="D219" s="50">
        <f>'413'!G4+'429'!G8+'431'!G4</f>
        <v>0.3710999999998421</v>
      </c>
      <c r="E219" s="80" t="s">
        <v>658</v>
      </c>
    </row>
    <row r="220" spans="1:5" ht="26.25">
      <c r="A220" s="15" t="s">
        <v>347</v>
      </c>
      <c r="B220" s="56">
        <v>0</v>
      </c>
      <c r="C220" s="56"/>
      <c r="D220" s="50">
        <f>B220+C220+'314'!G5+'316'!G7</f>
        <v>-0.06690000000054397</v>
      </c>
      <c r="E220" s="80" t="s">
        <v>351</v>
      </c>
    </row>
    <row r="221" spans="1:5" ht="26.25">
      <c r="A221" s="11" t="s">
        <v>179</v>
      </c>
      <c r="B221" s="56">
        <v>0.8994666666666262</v>
      </c>
      <c r="C221" s="56"/>
      <c r="D221" s="50">
        <f>B221+C221</f>
        <v>0.8994666666666262</v>
      </c>
      <c r="E221" s="34">
        <v>149</v>
      </c>
    </row>
    <row r="222" spans="1:5" ht="26.25">
      <c r="A222" s="15" t="s">
        <v>180</v>
      </c>
      <c r="B222" s="56">
        <v>-0.0879797480997695</v>
      </c>
      <c r="C222" s="56"/>
      <c r="D222" s="50">
        <f>B222+C222+'306'!G5+'347'!G6+'402'!G5+'411'!G6</f>
        <v>-0.22744910293840803</v>
      </c>
      <c r="E222" s="35" t="s">
        <v>603</v>
      </c>
    </row>
    <row r="223" spans="1:5" ht="26.25">
      <c r="A223" s="15" t="s">
        <v>181</v>
      </c>
      <c r="B223" s="56">
        <v>151.32070333626007</v>
      </c>
      <c r="C223" s="56"/>
      <c r="D223" s="50">
        <f>B223+C223+'339'!G4</f>
        <v>47.01330333625992</v>
      </c>
      <c r="E223" s="35" t="s">
        <v>406</v>
      </c>
    </row>
    <row r="224" spans="1:5" ht="26.25">
      <c r="A224" s="15" t="s">
        <v>634</v>
      </c>
      <c r="B224" s="56">
        <v>0</v>
      </c>
      <c r="C224" s="56"/>
      <c r="D224" s="50">
        <f>'426'!G5+'425'!G8+'474'!G6</f>
        <v>28.711399999999912</v>
      </c>
      <c r="E224" s="65" t="s">
        <v>760</v>
      </c>
    </row>
    <row r="225" spans="1:5" ht="26.25">
      <c r="A225" s="11" t="s">
        <v>182</v>
      </c>
      <c r="B225" s="56">
        <v>-0.2295059701492903</v>
      </c>
      <c r="C225" s="56"/>
      <c r="D225" s="50">
        <f>B225+C225+'475'!G6</f>
        <v>0.437494029850626</v>
      </c>
      <c r="E225" s="34" t="s">
        <v>763</v>
      </c>
    </row>
    <row r="226" spans="1:5" ht="47.25">
      <c r="A226" s="11" t="s">
        <v>183</v>
      </c>
      <c r="B226" s="56">
        <v>7.980903214015342</v>
      </c>
      <c r="C226" s="56">
        <f>'300'!G7</f>
        <v>-0.1789134808853987</v>
      </c>
      <c r="D226" s="50">
        <f>B226+C226+'308'!G5+'325'!G7+'369'!G9+'374'!G9+'407'!G10+'426'!G7+'446'!G8+'475'!G4+'483'!G7</f>
        <v>0.35533417025951053</v>
      </c>
      <c r="E226" s="30" t="s">
        <v>792</v>
      </c>
    </row>
    <row r="227" spans="1:5" ht="26.25">
      <c r="A227" s="15" t="s">
        <v>349</v>
      </c>
      <c r="B227" s="56">
        <v>0</v>
      </c>
      <c r="C227" s="56"/>
      <c r="D227" s="50">
        <f>B227+C227+'317'!G4</f>
        <v>-0.33320000000003347</v>
      </c>
      <c r="E227" s="65">
        <v>317</v>
      </c>
    </row>
    <row r="228" spans="1:5" ht="26.25">
      <c r="A228" s="15" t="s">
        <v>435</v>
      </c>
      <c r="B228" s="56">
        <v>0</v>
      </c>
      <c r="C228" s="56"/>
      <c r="D228" s="50">
        <f>'350'!G11+'409'!G6+'415'!G4+'418'!G10+'421'!G5+'423'!G8+'428'!G4+'433'!G4+'436'!G6+'452'!G6+'465'!G4+'476'!G5</f>
        <v>0.49624999999977604</v>
      </c>
      <c r="E228" s="65" t="s">
        <v>771</v>
      </c>
    </row>
    <row r="229" spans="1:5" ht="26.25">
      <c r="A229" s="15" t="s">
        <v>826</v>
      </c>
      <c r="B229" s="56">
        <v>0</v>
      </c>
      <c r="C229" s="56"/>
      <c r="D229" s="50">
        <f>'497'!G4+'514'!G5</f>
        <v>-0.20649999999983493</v>
      </c>
      <c r="E229" s="65" t="s">
        <v>881</v>
      </c>
    </row>
    <row r="230" spans="1:5" ht="32.25">
      <c r="A230" s="15" t="s">
        <v>184</v>
      </c>
      <c r="B230" s="56">
        <f>5-5</f>
        <v>0</v>
      </c>
      <c r="C230" s="56"/>
      <c r="D230" s="50">
        <f>B230+C230+'305'!G6+'321'!G6+'322'!G5+'326'!G7+'363'!G4+'378'!G4+'400'!G6+'422'!G8+'425'!G9+'473'!G5+'479'!G4+'498'!G7+'504'!G5+'518'!G6+'523'!G6</f>
        <v>158.51831209468412</v>
      </c>
      <c r="E230" s="30" t="s">
        <v>927</v>
      </c>
    </row>
    <row r="231" spans="1:5" ht="32.25">
      <c r="A231" s="11" t="s">
        <v>185</v>
      </c>
      <c r="B231" s="56">
        <v>1.2556274174827422</v>
      </c>
      <c r="C231" s="56"/>
      <c r="D231" s="50">
        <f>B231+C231+'316'!G8+'323'!G9+'324'!G5+'326'!G5+'357'!G8+'362'!G4+'402'!G7+'414'!G5+'425'!G11+'435'!G6+'467'!G4+'480'!G4+'517'!G12</f>
        <v>0.03353271416557391</v>
      </c>
      <c r="E231" s="30" t="s">
        <v>902</v>
      </c>
    </row>
    <row r="232" spans="1:5" ht="32.25">
      <c r="A232" s="11" t="s">
        <v>186</v>
      </c>
      <c r="B232" s="56">
        <v>-10.115194395506933</v>
      </c>
      <c r="C232" s="56"/>
      <c r="D232" s="50">
        <f>B232+C232+'345'!G4+'387'!G7+'437'!G6+'437'!G7+'441'!G7+'459'!G6+'459'!G7+'461'!G4+'472'!G4+'523'!G4</f>
        <v>-2192.4506943955075</v>
      </c>
      <c r="E232" s="30" t="s">
        <v>926</v>
      </c>
    </row>
    <row r="233" spans="1:5" ht="26.25">
      <c r="A233" s="11" t="s">
        <v>187</v>
      </c>
      <c r="B233" s="56">
        <v>2.50513107620381</v>
      </c>
      <c r="C233" s="56"/>
      <c r="D233" s="50">
        <f>B233+C233+'314'!G4+'319'!G7+'339'!G5+'387'!G8+'470'!G5</f>
        <v>-0.31498225713002626</v>
      </c>
      <c r="E233" s="30" t="s">
        <v>751</v>
      </c>
    </row>
    <row r="234" spans="1:5" ht="28.5" customHeight="1">
      <c r="A234" s="11" t="s">
        <v>188</v>
      </c>
      <c r="B234" s="56">
        <v>46.592575448599746</v>
      </c>
      <c r="C234" s="56"/>
      <c r="D234" s="50">
        <f>B234+C234</f>
        <v>46.592575448599746</v>
      </c>
      <c r="E234" s="30" t="s">
        <v>189</v>
      </c>
    </row>
    <row r="235" spans="1:5" ht="26.25">
      <c r="A235" s="15" t="s">
        <v>190</v>
      </c>
      <c r="B235" s="56">
        <v>0</v>
      </c>
      <c r="C235" s="56"/>
      <c r="D235" s="50">
        <f>B235+C235+'306'!G6+'344'!G5+'348'!G9+'394'!G4+'395'!G6+'397'!G4+'487'!G4</f>
        <v>0.32618387096772494</v>
      </c>
      <c r="E235" s="30" t="s">
        <v>808</v>
      </c>
    </row>
    <row r="236" spans="1:5" ht="32.25">
      <c r="A236" s="11" t="s">
        <v>191</v>
      </c>
      <c r="B236" s="56">
        <v>6.585061122225625</v>
      </c>
      <c r="C236" s="56">
        <f>'300'!G4</f>
        <v>0.09878873239449604</v>
      </c>
      <c r="D236" s="50">
        <f>B236+C236+'306'!G9+'315'!G7+'325'!G5+'352'!G5+'382'!G7+'386'!G4+'390'!G7+'391'!G5+'410'!G7+'445'!G5+'473'!G6+'481'!G4</f>
        <v>0.2823627308517871</v>
      </c>
      <c r="E236" s="30" t="s">
        <v>787</v>
      </c>
    </row>
    <row r="237" spans="1:5" ht="26.25">
      <c r="A237" s="11" t="s">
        <v>192</v>
      </c>
      <c r="B237" s="56">
        <v>-0.38766391911256903</v>
      </c>
      <c r="C237" s="56"/>
      <c r="D237" s="50">
        <f>B237+C237+'389'!G5+'400'!G5</f>
        <v>17.67043608088717</v>
      </c>
      <c r="E237" s="30" t="s">
        <v>566</v>
      </c>
    </row>
    <row r="238" spans="1:5" ht="26.25">
      <c r="A238" s="15" t="s">
        <v>193</v>
      </c>
      <c r="B238" s="56">
        <v>0.7507510204081314</v>
      </c>
      <c r="C238" s="56"/>
      <c r="D238" s="50">
        <f>B238+C238+'303'!G5+'304'!G6</f>
        <v>-0.9760735469451731</v>
      </c>
      <c r="E238" s="30" t="s">
        <v>320</v>
      </c>
    </row>
    <row r="239" spans="1:5" ht="26.25">
      <c r="A239" s="15" t="s">
        <v>607</v>
      </c>
      <c r="B239" s="56">
        <v>0</v>
      </c>
      <c r="C239" s="56"/>
      <c r="D239" s="50">
        <f>'414'!G6</f>
        <v>0.27299999999991087</v>
      </c>
      <c r="E239" s="83">
        <v>414</v>
      </c>
    </row>
    <row r="240" spans="1:5" ht="26.25">
      <c r="A240" s="11" t="s">
        <v>194</v>
      </c>
      <c r="B240" s="56">
        <v>-6.313964477611904</v>
      </c>
      <c r="C240" s="56"/>
      <c r="D240" s="50">
        <f>B240+C240</f>
        <v>-6.313964477611904</v>
      </c>
      <c r="E240" s="30" t="s">
        <v>195</v>
      </c>
    </row>
    <row r="241" spans="1:5" ht="26.25">
      <c r="A241" s="11" t="s">
        <v>692</v>
      </c>
      <c r="B241" s="56">
        <v>0</v>
      </c>
      <c r="C241" s="56"/>
      <c r="D241" s="50">
        <f>'443'!G4</f>
        <v>0.37800000000004275</v>
      </c>
      <c r="E241" s="83">
        <v>443</v>
      </c>
    </row>
    <row r="242" spans="1:5" ht="26.25">
      <c r="A242" s="11" t="s">
        <v>196</v>
      </c>
      <c r="B242" s="56">
        <v>19.751527991240096</v>
      </c>
      <c r="C242" s="56"/>
      <c r="D242" s="50">
        <f>B242+C242+'310'!G8+'338'!G4+'347'!G5+'352'!G10+'355'!G7+'370'!G8+'381'!G7+'395'!G7+'475'!G13</f>
        <v>-0.23987085649645223</v>
      </c>
      <c r="E242" s="30" t="s">
        <v>764</v>
      </c>
    </row>
    <row r="243" spans="1:5" ht="26.25">
      <c r="A243" s="15" t="s">
        <v>432</v>
      </c>
      <c r="B243" s="57">
        <v>0</v>
      </c>
      <c r="C243" s="57"/>
      <c r="D243" s="50">
        <f>'350'!G7+'396'!G5+'438'!G6+'454'!G5+'479'!G6</f>
        <v>-0.34665800000044555</v>
      </c>
      <c r="E243" s="83" t="s">
        <v>779</v>
      </c>
    </row>
    <row r="244" spans="1:5" ht="26.25">
      <c r="A244" s="15" t="s">
        <v>415</v>
      </c>
      <c r="B244" s="57">
        <v>0</v>
      </c>
      <c r="C244" s="57"/>
      <c r="D244" s="50">
        <f>B244+C244+'342'!G6+'524'!G11</f>
        <v>10.986999999999966</v>
      </c>
      <c r="E244" s="94" t="s">
        <v>930</v>
      </c>
    </row>
    <row r="245" spans="1:5" ht="26.25">
      <c r="A245" s="11" t="s">
        <v>197</v>
      </c>
      <c r="B245" s="57">
        <v>-33.09544626569698</v>
      </c>
      <c r="C245" s="57"/>
      <c r="D245" s="90">
        <f>B245+C245</f>
        <v>-33.09544626569698</v>
      </c>
      <c r="E245" s="91" t="s">
        <v>198</v>
      </c>
    </row>
    <row r="246" spans="1:5" ht="26.25">
      <c r="A246" s="15" t="s">
        <v>599</v>
      </c>
      <c r="B246" s="57">
        <v>0</v>
      </c>
      <c r="C246" s="57"/>
      <c r="D246" s="90">
        <f>'411'!G7+'499'!G6+'516'!G4</f>
        <v>-0.19280000000003383</v>
      </c>
      <c r="E246" s="83" t="s">
        <v>888</v>
      </c>
    </row>
    <row r="247" spans="1:5" ht="26.25">
      <c r="A247" s="15" t="s">
        <v>504</v>
      </c>
      <c r="B247" s="57">
        <v>0</v>
      </c>
      <c r="C247" s="57"/>
      <c r="D247" s="50">
        <f>'379'!G6</f>
        <v>-15.800000000000011</v>
      </c>
      <c r="E247" s="94">
        <v>379</v>
      </c>
    </row>
    <row r="248" spans="1:5" ht="26.25">
      <c r="A248" s="15" t="s">
        <v>653</v>
      </c>
      <c r="B248" s="57">
        <v>0</v>
      </c>
      <c r="C248" s="57"/>
      <c r="D248" s="90">
        <f>'431'!G8+'467'!G10</f>
        <v>0.28880000000003747</v>
      </c>
      <c r="E248" s="109" t="s">
        <v>741</v>
      </c>
    </row>
    <row r="249" spans="1:5" ht="26.25">
      <c r="A249" s="39" t="s">
        <v>199</v>
      </c>
      <c r="B249" s="57">
        <v>-4.52523529411792</v>
      </c>
      <c r="C249" s="57"/>
      <c r="D249" s="50">
        <f>B249+C249</f>
        <v>-4.52523529411792</v>
      </c>
      <c r="E249" s="111">
        <v>246</v>
      </c>
    </row>
    <row r="250" spans="1:5" ht="32.25">
      <c r="A250" s="15" t="s">
        <v>413</v>
      </c>
      <c r="B250" s="57">
        <v>0</v>
      </c>
      <c r="C250" s="57"/>
      <c r="D250" s="50">
        <f>'341'!G7+'364'!G9+'386'!G7+'393'!G4+'396'!G4+'409'!G8+'416'!G6+'418'!G6+'421'!G6+'424'!G6+'431'!G6+'435'!G11+'444'!G4+'452'!G5+'478'!G5+'479'!G8+'481'!G7+'486'!G5+'496'!G4+'503'!G7+'508'!G4+'512'!G5+'513'!G8+'523'!G7</f>
        <v>-0.2542523012539277</v>
      </c>
      <c r="E250" s="94" t="s">
        <v>928</v>
      </c>
    </row>
    <row r="251" spans="1:5" ht="26.25">
      <c r="A251" s="40" t="s">
        <v>200</v>
      </c>
      <c r="B251" s="57">
        <v>0.004197183098654023</v>
      </c>
      <c r="C251" s="57"/>
      <c r="D251" s="90">
        <f>B251+C251</f>
        <v>0.004197183098654023</v>
      </c>
      <c r="E251" s="91">
        <v>216</v>
      </c>
    </row>
    <row r="252" spans="1:5" ht="26.25">
      <c r="A252" s="15" t="s">
        <v>441</v>
      </c>
      <c r="B252" s="57">
        <v>0</v>
      </c>
      <c r="C252" s="57"/>
      <c r="D252" s="50">
        <f>'351'!G5+'357'!G10+'393'!G5+'413'!G7+'425'!G10+'433'!G8+'435'!G7+'436'!G8+'448'!G7+'488'!G9+'516'!G5</f>
        <v>-0.25156000000009726</v>
      </c>
      <c r="E252" s="94" t="s">
        <v>889</v>
      </c>
    </row>
    <row r="253" spans="1:5" ht="26.25">
      <c r="A253" s="40" t="s">
        <v>201</v>
      </c>
      <c r="B253" s="57">
        <v>0.6226805273834088</v>
      </c>
      <c r="C253" s="57"/>
      <c r="D253" s="90">
        <f>B253+C253</f>
        <v>0.6226805273834088</v>
      </c>
      <c r="E253" s="91">
        <v>207</v>
      </c>
    </row>
    <row r="254" spans="1:5" ht="26.25">
      <c r="A254" s="39" t="s">
        <v>461</v>
      </c>
      <c r="B254" s="57">
        <v>0</v>
      </c>
      <c r="C254" s="57"/>
      <c r="D254" s="90">
        <f>'358'!G8</f>
        <v>-0.1819799999998395</v>
      </c>
      <c r="E254" s="109">
        <v>358</v>
      </c>
    </row>
    <row r="255" spans="1:5" ht="26.25">
      <c r="A255" s="39" t="s">
        <v>844</v>
      </c>
      <c r="B255" s="57">
        <v>0</v>
      </c>
      <c r="C255" s="57"/>
      <c r="D255" s="90">
        <f>'503'!G5</f>
        <v>-0.17340000000058353</v>
      </c>
      <c r="E255" s="109">
        <v>502</v>
      </c>
    </row>
    <row r="256" spans="1:5" ht="26.25">
      <c r="A256" s="40" t="s">
        <v>202</v>
      </c>
      <c r="B256" s="57">
        <v>4.240088475836416</v>
      </c>
      <c r="C256" s="57"/>
      <c r="D256" s="90">
        <f>B256+C256+'340'!G7+'344'!G4+'364'!G5+'435'!G5+'441'!G10+'451'!G6+'469'!G4+'474'!G8+'487'!G5+'524'!G8</f>
        <v>0.22398847583579595</v>
      </c>
      <c r="E256" s="95" t="s">
        <v>929</v>
      </c>
    </row>
    <row r="257" spans="1:5" ht="26.25">
      <c r="A257" s="39" t="s">
        <v>475</v>
      </c>
      <c r="B257" s="57">
        <v>0</v>
      </c>
      <c r="C257" s="57"/>
      <c r="D257" s="90">
        <f>'363'!G5+'378'!G5+'520'!G5</f>
        <v>-0.14240000000012287</v>
      </c>
      <c r="E257" s="109" t="s">
        <v>899</v>
      </c>
    </row>
    <row r="258" spans="1:5" ht="26.25">
      <c r="A258" s="39" t="s">
        <v>453</v>
      </c>
      <c r="B258" s="57">
        <v>0</v>
      </c>
      <c r="C258" s="57"/>
      <c r="D258" s="90">
        <f>'356'!G5+'398'!G4+'414'!G8+'430'!G4+'458'!G6+'486'!G9+'524'!G6+'525'!G7</f>
        <v>-1699.1758600000003</v>
      </c>
      <c r="E258" s="109" t="s">
        <v>940</v>
      </c>
    </row>
    <row r="259" spans="1:5" ht="26.25">
      <c r="A259" s="40" t="s">
        <v>203</v>
      </c>
      <c r="B259" s="57">
        <v>6.8688965212755875</v>
      </c>
      <c r="C259" s="57"/>
      <c r="D259" s="90">
        <f>B259+C259</f>
        <v>6.8688965212755875</v>
      </c>
      <c r="E259" s="91" t="s">
        <v>204</v>
      </c>
    </row>
    <row r="260" spans="1:5" ht="26.25">
      <c r="A260" s="40" t="s">
        <v>697</v>
      </c>
      <c r="B260" s="57">
        <v>0</v>
      </c>
      <c r="C260" s="57"/>
      <c r="D260" s="127">
        <f>'446'!G7</f>
        <v>0.0024000000000228283</v>
      </c>
      <c r="E260" s="109">
        <v>446</v>
      </c>
    </row>
    <row r="261" spans="1:5" ht="32.25">
      <c r="A261" s="49" t="s">
        <v>205</v>
      </c>
      <c r="B261" s="58">
        <v>3.09982620842743</v>
      </c>
      <c r="C261" s="58"/>
      <c r="D261" s="51">
        <f>B261+C261+'369'!G5+'376'!G4+'379'!G5+'386'!G5+'390'!G6+'404'!G4+'418'!G4+'420'!G4+'424'!G7+'437'!G4+'441'!G8+'455'!G4+'457'!G8+'464'!G6+'503'!G6+'513'!G5+'517'!G11</f>
        <v>0.2129454552880361</v>
      </c>
      <c r="E261" s="128" t="s">
        <v>903</v>
      </c>
    </row>
    <row r="262" spans="1:5" ht="26.25">
      <c r="A262" s="41" t="s">
        <v>206</v>
      </c>
      <c r="B262" s="59">
        <v>42.77319291282765</v>
      </c>
      <c r="C262" s="59"/>
      <c r="D262" s="52">
        <f>B262+C262+'303'!G9+'315'!G6+'392'!G6+'404'!G5+'410'!G9</f>
        <v>-0.37164919243565464</v>
      </c>
      <c r="E262" s="42" t="s">
        <v>595</v>
      </c>
    </row>
    <row r="263" spans="1:5" ht="26.25">
      <c r="A263" s="11" t="s">
        <v>665</v>
      </c>
      <c r="B263" s="59">
        <v>0</v>
      </c>
      <c r="C263" s="59"/>
      <c r="D263" s="52">
        <f>'435'!G4+'521'!G6</f>
        <v>0.19920000000001892</v>
      </c>
      <c r="E263" s="83" t="s">
        <v>909</v>
      </c>
    </row>
    <row r="264" spans="1:5" ht="26.25">
      <c r="A264" s="88" t="s">
        <v>418</v>
      </c>
      <c r="B264" s="59">
        <v>0</v>
      </c>
      <c r="C264" s="59"/>
      <c r="D264" s="52">
        <f>B264+C264+'344'!G7+'442'!G5+'475'!G12+'511'!G5+'517'!G8</f>
        <v>0.49159999999960746</v>
      </c>
      <c r="E264" s="83" t="s">
        <v>897</v>
      </c>
    </row>
    <row r="265" spans="1:5" ht="26.25">
      <c r="A265" s="41" t="s">
        <v>207</v>
      </c>
      <c r="B265" s="59">
        <v>1.4049868694856968</v>
      </c>
      <c r="C265" s="59"/>
      <c r="D265" s="50">
        <f>B265+C265+'446'!G4+'515'!G5</f>
        <v>-0.23261313051432353</v>
      </c>
      <c r="E265" s="42" t="s">
        <v>887</v>
      </c>
    </row>
    <row r="266" spans="1:5" ht="26.25">
      <c r="A266" s="15" t="s">
        <v>379</v>
      </c>
      <c r="B266" s="59">
        <v>0</v>
      </c>
      <c r="C266" s="59"/>
      <c r="D266" s="50">
        <f>B266+C266+'326'!G8+'475'!G8</f>
        <v>0.0372753564154209</v>
      </c>
      <c r="E266" s="83" t="s">
        <v>765</v>
      </c>
    </row>
    <row r="267" spans="1:5" ht="26.25">
      <c r="A267" s="11" t="s">
        <v>208</v>
      </c>
      <c r="B267" s="59">
        <v>0.018533333333266455</v>
      </c>
      <c r="C267" s="59"/>
      <c r="D267" s="50">
        <f>B267+C267</f>
        <v>0.018533333333266455</v>
      </c>
      <c r="E267" s="42">
        <v>128</v>
      </c>
    </row>
    <row r="268" spans="1:5" ht="26.25">
      <c r="A268" s="11" t="s">
        <v>209</v>
      </c>
      <c r="B268" s="56">
        <v>20.188039907978293</v>
      </c>
      <c r="C268" s="56"/>
      <c r="D268" s="50">
        <f>B268+C268</f>
        <v>20.188039907978293</v>
      </c>
      <c r="E268" s="30" t="s">
        <v>210</v>
      </c>
    </row>
    <row r="269" spans="1:5" ht="26.25">
      <c r="A269" s="15" t="s">
        <v>211</v>
      </c>
      <c r="B269" s="56">
        <v>0.06890895522383289</v>
      </c>
      <c r="C269" s="56"/>
      <c r="D269" s="50">
        <f>B269+C269</f>
        <v>0.06890895522383289</v>
      </c>
      <c r="E269" s="30">
        <v>282</v>
      </c>
    </row>
    <row r="270" spans="1:5" ht="26.25">
      <c r="A270" s="11" t="s">
        <v>212</v>
      </c>
      <c r="B270" s="56">
        <v>0.3344244551705202</v>
      </c>
      <c r="C270" s="56"/>
      <c r="D270" s="50">
        <f>B270+C270+'347'!G10</f>
        <v>-1.6595755448294511</v>
      </c>
      <c r="E270" s="30" t="s">
        <v>427</v>
      </c>
    </row>
    <row r="271" spans="1:5" ht="26.25">
      <c r="A271" s="15" t="s">
        <v>213</v>
      </c>
      <c r="B271" s="56">
        <v>0.051307254353105236</v>
      </c>
      <c r="C271" s="56"/>
      <c r="D271" s="50">
        <f>B271+C271</f>
        <v>0.051307254353105236</v>
      </c>
      <c r="E271" s="30" t="s">
        <v>214</v>
      </c>
    </row>
    <row r="272" spans="1:5" ht="26.25">
      <c r="A272" s="15" t="s">
        <v>483</v>
      </c>
      <c r="B272" s="56">
        <v>0</v>
      </c>
      <c r="C272" s="56"/>
      <c r="D272" s="50">
        <f>B272+C272+'369'!G7+'377'!G6+'387'!G5+'406'!G4+'407'!G9+'418'!G5+'426'!G4+'425'!G6+'433'!G10+'436'!G5+'458'!G4+'475'!G11+'476'!G4</f>
        <v>-0.26089999999970814</v>
      </c>
      <c r="E272" s="65" t="s">
        <v>770</v>
      </c>
    </row>
    <row r="273" spans="1:5" ht="26.25">
      <c r="A273" s="15" t="s">
        <v>925</v>
      </c>
      <c r="B273" s="56">
        <v>0</v>
      </c>
      <c r="C273" s="56"/>
      <c r="D273" s="50">
        <f>'524'!G9</f>
        <v>-0.2981999999999516</v>
      </c>
      <c r="E273" s="65">
        <v>524</v>
      </c>
    </row>
    <row r="274" spans="1:5" ht="26.25">
      <c r="A274" s="11" t="s">
        <v>215</v>
      </c>
      <c r="B274" s="56">
        <v>1.9091505617977305</v>
      </c>
      <c r="C274" s="56"/>
      <c r="D274" s="50">
        <f>B274+C274</f>
        <v>1.9091505617977305</v>
      </c>
      <c r="E274" s="30">
        <v>60</v>
      </c>
    </row>
    <row r="275" spans="1:5" ht="26.25">
      <c r="A275" s="11" t="s">
        <v>216</v>
      </c>
      <c r="B275" s="56">
        <v>0</v>
      </c>
      <c r="C275" s="56"/>
      <c r="D275" s="50">
        <f>B275+C275+'352'!G7+'364'!G4+'505'!G6</f>
        <v>-0.4735000000000582</v>
      </c>
      <c r="E275" s="30" t="s">
        <v>851</v>
      </c>
    </row>
    <row r="276" spans="1:5" ht="26.25">
      <c r="A276" s="11" t="s">
        <v>657</v>
      </c>
      <c r="B276" s="56">
        <v>0</v>
      </c>
      <c r="C276" s="56"/>
      <c r="D276" s="50">
        <f>'433'!G6</f>
        <v>0.36880000000002156</v>
      </c>
      <c r="E276" s="65">
        <v>433</v>
      </c>
    </row>
    <row r="277" spans="1:5" ht="26.25">
      <c r="A277" s="11" t="s">
        <v>796</v>
      </c>
      <c r="B277" s="56"/>
      <c r="C277" s="56"/>
      <c r="D277" s="50">
        <f>'485'!G6+'490'!G4+'517'!G4+'525'!G4</f>
        <v>-2667.8982000000005</v>
      </c>
      <c r="E277" s="65" t="s">
        <v>939</v>
      </c>
    </row>
    <row r="278" spans="1:5" ht="26.25">
      <c r="A278" s="15" t="s">
        <v>619</v>
      </c>
      <c r="B278" s="56">
        <v>0</v>
      </c>
      <c r="C278" s="56"/>
      <c r="D278" s="50">
        <f>'421'!G10+'488'!G10</f>
        <v>-0.3626000000001568</v>
      </c>
      <c r="E278" s="65" t="s">
        <v>810</v>
      </c>
    </row>
    <row r="279" spans="1:5" ht="26.25">
      <c r="A279" s="15" t="s">
        <v>361</v>
      </c>
      <c r="B279" s="56">
        <v>0</v>
      </c>
      <c r="C279" s="56"/>
      <c r="D279" s="50">
        <f>B279+C279+'321'!G9</f>
        <v>0.004823232323246884</v>
      </c>
      <c r="E279" s="65">
        <v>321</v>
      </c>
    </row>
    <row r="280" spans="1:5" ht="26.25">
      <c r="A280" s="15" t="s">
        <v>385</v>
      </c>
      <c r="B280" s="56">
        <v>0</v>
      </c>
      <c r="C280" s="56"/>
      <c r="D280" s="50">
        <f>B280+C280+'327'!G6+'329'!G7+'334'!G7+'339'!G8+'349'!G7+'352'!G6+'358'!G6+'439'!G5+'440'!G4+'477'!G7</f>
        <v>-0.4420657992911856</v>
      </c>
      <c r="E280" s="65" t="s">
        <v>776</v>
      </c>
    </row>
    <row r="281" spans="1:5" ht="32.25">
      <c r="A281" s="15" t="s">
        <v>217</v>
      </c>
      <c r="B281" s="56">
        <v>0.2963173666980765</v>
      </c>
      <c r="C281" s="56"/>
      <c r="D281" s="50">
        <f>B281+C281+'307'!G5+'316'!G12+'321'!G7+'322'!G7+'344'!G6+'348'!G4+'359'!G5+'362'!G5+'363'!G8+'383'!G4+'420'!G5+'448'!G9+'451'!G5+'472'!G6+'485'!G10+'488'!G4</f>
        <v>0.31808456491447146</v>
      </c>
      <c r="E281" s="30" t="s">
        <v>809</v>
      </c>
    </row>
    <row r="282" spans="1:5" ht="26.25">
      <c r="A282" s="11" t="s">
        <v>684</v>
      </c>
      <c r="B282" s="56">
        <v>0</v>
      </c>
      <c r="C282" s="56"/>
      <c r="D282" s="50">
        <f>'442'!G4+'443'!G7+'466'!G9+'471'!G4+'480'!G9</f>
        <v>-0.18130000000041946</v>
      </c>
      <c r="E282" s="65" t="s">
        <v>781</v>
      </c>
    </row>
    <row r="283" spans="1:5" ht="26.25">
      <c r="A283" s="11" t="s">
        <v>218</v>
      </c>
      <c r="B283" s="56">
        <v>1.0937563218390096</v>
      </c>
      <c r="C283" s="56"/>
      <c r="D283" s="50">
        <f>B283+C283</f>
        <v>1.0937563218390096</v>
      </c>
      <c r="E283" s="30">
        <v>150</v>
      </c>
    </row>
    <row r="284" spans="1:5" ht="26.25">
      <c r="A284" s="11" t="s">
        <v>219</v>
      </c>
      <c r="B284" s="56">
        <v>-2.9425373134328083</v>
      </c>
      <c r="C284" s="56"/>
      <c r="D284" s="50">
        <f>B284+C284</f>
        <v>-2.9425373134328083</v>
      </c>
      <c r="E284" s="30">
        <v>241</v>
      </c>
    </row>
    <row r="285" spans="1:5" ht="26.25">
      <c r="A285" s="11" t="s">
        <v>220</v>
      </c>
      <c r="B285" s="56">
        <v>0.17467951318462838</v>
      </c>
      <c r="C285" s="56"/>
      <c r="D285" s="50">
        <f>B285+C285+'329'!G9+'338'!G8+'433'!G5+'436'!G4+'467'!G9</f>
        <v>-0.27392750084356976</v>
      </c>
      <c r="E285" s="30" t="s">
        <v>742</v>
      </c>
    </row>
    <row r="286" spans="1:5" ht="26.25">
      <c r="A286" s="11" t="s">
        <v>924</v>
      </c>
      <c r="B286" s="56">
        <v>0</v>
      </c>
      <c r="C286" s="56"/>
      <c r="D286" s="50">
        <f>'524'!G4</f>
        <v>0.3048000000000002</v>
      </c>
      <c r="E286" s="30">
        <v>524</v>
      </c>
    </row>
    <row r="287" spans="1:5" ht="26.25">
      <c r="A287" s="11" t="s">
        <v>221</v>
      </c>
      <c r="B287" s="56">
        <v>6.030189069854316</v>
      </c>
      <c r="C287" s="56"/>
      <c r="D287" s="50">
        <f>B287+C287+'348'!G7</f>
        <v>-2.9338109301456257</v>
      </c>
      <c r="E287" s="35" t="s">
        <v>429</v>
      </c>
    </row>
    <row r="288" spans="1:5" ht="26.25">
      <c r="A288" s="11" t="s">
        <v>222</v>
      </c>
      <c r="B288" s="56">
        <v>-3.07000000000005</v>
      </c>
      <c r="C288" s="56"/>
      <c r="D288" s="50">
        <f>B288+C288</f>
        <v>-3.07000000000005</v>
      </c>
      <c r="E288" s="34">
        <v>224</v>
      </c>
    </row>
    <row r="289" spans="1:5" ht="32.25">
      <c r="A289" s="15" t="s">
        <v>223</v>
      </c>
      <c r="B289" s="56">
        <v>35.121483693857414</v>
      </c>
      <c r="C289" s="56"/>
      <c r="D289" s="50">
        <f>B289+C289</f>
        <v>35.121483693857414</v>
      </c>
      <c r="E289" s="35" t="s">
        <v>224</v>
      </c>
    </row>
    <row r="290" spans="1:5" ht="32.25">
      <c r="A290" s="15" t="s">
        <v>225</v>
      </c>
      <c r="B290" s="56">
        <v>0</v>
      </c>
      <c r="C290" s="56"/>
      <c r="D290" s="50">
        <f>B290+C290+'316'!G5+'321'!G8+'323'!G12+'346'!G4+'351'!G6+'363'!G7+'369'!G6+'374'!G4+'381'!G6+'382'!G5+'390'!G4+'405'!G7+'416'!G8+'421'!G7+'424'!G9+'427'!G9+'433'!G7+'447'!G10+'464'!G9+'487'!G6+'495'!G5+'513'!G6</f>
        <v>-0.32191962622181336</v>
      </c>
      <c r="E290" s="35" t="s">
        <v>879</v>
      </c>
    </row>
    <row r="291" spans="1:5" ht="26.25">
      <c r="A291" s="15" t="s">
        <v>226</v>
      </c>
      <c r="B291" s="56">
        <v>0</v>
      </c>
      <c r="C291" s="56">
        <f>'300'!G6</f>
        <v>-0.20337927565391567</v>
      </c>
      <c r="D291" s="50">
        <f>B291+C291</f>
        <v>-0.20337927565391567</v>
      </c>
      <c r="E291" s="80">
        <v>300</v>
      </c>
    </row>
    <row r="292" spans="1:5" ht="26.25">
      <c r="A292" s="11" t="s">
        <v>227</v>
      </c>
      <c r="B292" s="56">
        <v>2.9230177121770566</v>
      </c>
      <c r="C292" s="56"/>
      <c r="D292" s="50">
        <f>B292+C292</f>
        <v>2.9230177121770566</v>
      </c>
      <c r="E292" s="34">
        <v>194</v>
      </c>
    </row>
    <row r="293" spans="1:5" ht="26.25">
      <c r="A293" s="11" t="s">
        <v>228</v>
      </c>
      <c r="B293" s="56">
        <v>2.701133157960683</v>
      </c>
      <c r="C293" s="56"/>
      <c r="D293" s="50">
        <f>B293+C293+'418'!G7</f>
        <v>0.32893315796066247</v>
      </c>
      <c r="E293" s="35" t="s">
        <v>617</v>
      </c>
    </row>
    <row r="294" spans="1:5" ht="26.25">
      <c r="A294" s="11" t="s">
        <v>894</v>
      </c>
      <c r="B294" s="56">
        <v>0</v>
      </c>
      <c r="C294" s="56"/>
      <c r="D294" s="50">
        <f>'519'!G7</f>
        <v>-0.3239000000012311</v>
      </c>
      <c r="E294" s="80">
        <v>519</v>
      </c>
    </row>
    <row r="295" spans="1:5" ht="26.25">
      <c r="A295" s="11" t="s">
        <v>936</v>
      </c>
      <c r="B295" s="56">
        <v>0</v>
      </c>
      <c r="C295" s="56"/>
      <c r="D295" s="50">
        <f>'525'!G8</f>
        <v>-1738.1817</v>
      </c>
      <c r="E295" s="80">
        <v>525</v>
      </c>
    </row>
    <row r="296" spans="1:5" ht="26.25">
      <c r="A296" s="11" t="s">
        <v>229</v>
      </c>
      <c r="B296" s="56">
        <v>6.7210111524161675</v>
      </c>
      <c r="C296" s="56"/>
      <c r="D296" s="50">
        <f>B296+C296+'306'!G8+'309'!G5+'311'!G4+'390'!G5+'397'!G5+'416'!G5+'481'!G6+'520'!G4</f>
        <v>30.08315313600832</v>
      </c>
      <c r="E296" s="30" t="s">
        <v>898</v>
      </c>
    </row>
    <row r="297" spans="1:5" ht="26.25">
      <c r="A297" s="11" t="s">
        <v>230</v>
      </c>
      <c r="B297" s="56">
        <v>18.961397682707343</v>
      </c>
      <c r="C297" s="56"/>
      <c r="D297" s="50">
        <f>B297+C297+'302'!G8+'325'!G4+'359'!G8+'367'!G4+'375'!G4+'402'!G8+'476'!G9</f>
        <v>0.46091252466231936</v>
      </c>
      <c r="E297" s="30" t="s">
        <v>773</v>
      </c>
    </row>
    <row r="298" spans="1:5" ht="26.25">
      <c r="A298" s="15" t="s">
        <v>392</v>
      </c>
      <c r="B298" s="56">
        <v>0</v>
      </c>
      <c r="C298" s="56"/>
      <c r="D298" s="50">
        <f>B298+C298+'330-333'!G4</f>
        <v>0.43012999999700696</v>
      </c>
      <c r="E298" s="65" t="s">
        <v>399</v>
      </c>
    </row>
    <row r="299" spans="1:5" ht="26.25">
      <c r="A299" s="15" t="s">
        <v>509</v>
      </c>
      <c r="B299" s="56">
        <v>0</v>
      </c>
      <c r="C299" s="56"/>
      <c r="D299" s="50">
        <f>'380'!G7+'394'!G7+'405'!G6+'411'!G8+'423'!G5+'429'!G6+'442'!G7</f>
        <v>-0.20610000000033324</v>
      </c>
      <c r="E299" s="65" t="s">
        <v>687</v>
      </c>
    </row>
    <row r="300" spans="1:5" ht="26.25">
      <c r="A300" s="15" t="s">
        <v>628</v>
      </c>
      <c r="B300" s="56">
        <v>0</v>
      </c>
      <c r="C300" s="56"/>
      <c r="D300" s="50">
        <f>'424'!G4</f>
        <v>0.0907999999999447</v>
      </c>
      <c r="E300" s="65">
        <v>424</v>
      </c>
    </row>
    <row r="301" spans="1:5" ht="26.25">
      <c r="A301" s="15" t="s">
        <v>487</v>
      </c>
      <c r="B301" s="56">
        <v>0</v>
      </c>
      <c r="C301" s="56"/>
      <c r="D301" s="50">
        <f>'371'!G4+'374'!G6</f>
        <v>36.68513999999982</v>
      </c>
      <c r="E301" s="65" t="s">
        <v>498</v>
      </c>
    </row>
    <row r="302" spans="1:5" ht="26.25">
      <c r="A302" s="15" t="s">
        <v>231</v>
      </c>
      <c r="B302" s="56">
        <v>-0.3702024190243378</v>
      </c>
      <c r="C302" s="56"/>
      <c r="D302" s="50">
        <f>B302+C302+'329'!G5+'341'!G4+'345'!G9+'374'!G7+'416'!G9+'417'!G4+'466'!G6+'473'!G7+'506'!G6</f>
        <v>0.0432041541214403</v>
      </c>
      <c r="E302" s="30" t="s">
        <v>854</v>
      </c>
    </row>
    <row r="303" spans="1:5" ht="26.25">
      <c r="A303" s="15" t="s">
        <v>652</v>
      </c>
      <c r="B303" s="56">
        <v>0</v>
      </c>
      <c r="C303" s="56"/>
      <c r="D303" s="50">
        <f>'431'!G7</f>
        <v>5.50649999999996</v>
      </c>
      <c r="E303" s="65">
        <v>431</v>
      </c>
    </row>
    <row r="304" spans="1:5" ht="26.25">
      <c r="A304" s="15" t="s">
        <v>434</v>
      </c>
      <c r="B304" s="56">
        <v>0</v>
      </c>
      <c r="C304" s="56"/>
      <c r="D304" s="50">
        <f>'350'!G10+'352'!G8</f>
        <v>12.801242000000002</v>
      </c>
      <c r="E304" s="65" t="s">
        <v>443</v>
      </c>
    </row>
    <row r="305" spans="1:5" ht="26.25">
      <c r="A305" s="15" t="s">
        <v>232</v>
      </c>
      <c r="B305" s="56">
        <v>36.861355375757796</v>
      </c>
      <c r="C305" s="56"/>
      <c r="D305" s="50">
        <f>B305+C305+'325'!G11</f>
        <v>-5.510241398435653</v>
      </c>
      <c r="E305" s="30" t="s">
        <v>377</v>
      </c>
    </row>
    <row r="306" spans="1:5" ht="26.25">
      <c r="A306" s="11" t="s">
        <v>233</v>
      </c>
      <c r="B306" s="56">
        <v>7.176805092936775</v>
      </c>
      <c r="C306" s="56"/>
      <c r="D306" s="50">
        <f>B306+C306</f>
        <v>7.176805092936775</v>
      </c>
      <c r="E306" s="30">
        <v>47</v>
      </c>
    </row>
    <row r="307" spans="1:5" ht="26.25">
      <c r="A307" s="11" t="s">
        <v>234</v>
      </c>
      <c r="B307" s="56">
        <v>1.1924749487498048</v>
      </c>
      <c r="C307" s="56"/>
      <c r="D307" s="50">
        <f>B307+C307</f>
        <v>1.1924749487498048</v>
      </c>
      <c r="E307" s="30" t="s">
        <v>235</v>
      </c>
    </row>
    <row r="308" spans="1:5" ht="26.25">
      <c r="A308" s="15" t="s">
        <v>319</v>
      </c>
      <c r="B308" s="56">
        <v>0</v>
      </c>
      <c r="C308" s="56"/>
      <c r="D308" s="50">
        <f>B308+C308+'305'!G7+'306'!G7</f>
        <v>4.804733842235976</v>
      </c>
      <c r="E308" s="65" t="s">
        <v>325</v>
      </c>
    </row>
    <row r="309" spans="1:5" ht="26.25">
      <c r="A309" s="15" t="s">
        <v>637</v>
      </c>
      <c r="B309" s="56">
        <v>0</v>
      </c>
      <c r="C309" s="56"/>
      <c r="D309" s="50">
        <f>'427'!G4+'437'!G5+'441'!G5+'466'!G7+'513'!G4</f>
        <v>0.05130000000013979</v>
      </c>
      <c r="E309" s="65" t="s">
        <v>878</v>
      </c>
    </row>
    <row r="310" spans="1:5" ht="26.25">
      <c r="A310" s="15" t="s">
        <v>541</v>
      </c>
      <c r="B310" s="56">
        <v>0</v>
      </c>
      <c r="C310" s="56"/>
      <c r="D310" s="50">
        <f>'391'!G6+'398'!G6+'400'!G8</f>
        <v>-0.40610000000003765</v>
      </c>
      <c r="E310" s="65" t="s">
        <v>568</v>
      </c>
    </row>
    <row r="311" spans="1:5" ht="32.25">
      <c r="A311" s="11" t="s">
        <v>236</v>
      </c>
      <c r="B311" s="56">
        <v>2.442424242424238</v>
      </c>
      <c r="C311" s="56"/>
      <c r="D311" s="50">
        <f>B311+C311+'378'!G8+'415'!G5+'513'!G7</f>
        <v>-0.09557575757577297</v>
      </c>
      <c r="E311" s="30" t="s">
        <v>880</v>
      </c>
    </row>
    <row r="312" spans="1:5" ht="26.25">
      <c r="A312" s="15" t="s">
        <v>433</v>
      </c>
      <c r="B312" s="56">
        <v>0</v>
      </c>
      <c r="C312" s="56"/>
      <c r="D312" s="50">
        <f>'350'!G9</f>
        <v>-0.48285800000002155</v>
      </c>
      <c r="E312" s="65">
        <v>350</v>
      </c>
    </row>
    <row r="313" spans="1:5" ht="26.25">
      <c r="A313" s="11" t="s">
        <v>237</v>
      </c>
      <c r="B313" s="56">
        <v>6.017449376720265</v>
      </c>
      <c r="C313" s="56"/>
      <c r="D313" s="50">
        <f aca="true" t="shared" si="1" ref="D313:D319">B313+C313</f>
        <v>6.017449376720265</v>
      </c>
      <c r="E313" s="30" t="s">
        <v>238</v>
      </c>
    </row>
    <row r="314" spans="1:5" ht="26.25">
      <c r="A314" s="11" t="s">
        <v>239</v>
      </c>
      <c r="B314" s="56">
        <v>1.1351302597282427</v>
      </c>
      <c r="C314" s="56"/>
      <c r="D314" s="50">
        <f t="shared" si="1"/>
        <v>1.1351302597282427</v>
      </c>
      <c r="E314" s="34" t="s">
        <v>240</v>
      </c>
    </row>
    <row r="315" spans="1:5" ht="26.25">
      <c r="A315" s="11" t="s">
        <v>241</v>
      </c>
      <c r="B315" s="56">
        <v>-14.301456186530174</v>
      </c>
      <c r="C315" s="56"/>
      <c r="D315" s="50">
        <f t="shared" si="1"/>
        <v>-14.301456186530174</v>
      </c>
      <c r="E315" s="35" t="s">
        <v>242</v>
      </c>
    </row>
    <row r="316" spans="1:5" ht="26.25">
      <c r="A316" s="11" t="s">
        <v>243</v>
      </c>
      <c r="B316" s="56">
        <v>-0.37727988284905223</v>
      </c>
      <c r="C316" s="56"/>
      <c r="D316" s="50">
        <f t="shared" si="1"/>
        <v>-0.37727988284905223</v>
      </c>
      <c r="E316" s="35" t="s">
        <v>244</v>
      </c>
    </row>
    <row r="317" spans="1:5" ht="26.25">
      <c r="A317" s="11" t="s">
        <v>245</v>
      </c>
      <c r="B317" s="56">
        <v>-88.34230000000025</v>
      </c>
      <c r="C317" s="56"/>
      <c r="D317" s="50">
        <f t="shared" si="1"/>
        <v>-88.34230000000025</v>
      </c>
      <c r="E317" s="34">
        <v>179</v>
      </c>
    </row>
    <row r="318" spans="1:5" ht="26.25">
      <c r="A318" s="11" t="s">
        <v>246</v>
      </c>
      <c r="B318" s="56">
        <v>0</v>
      </c>
      <c r="C318" s="56"/>
      <c r="D318" s="50">
        <f t="shared" si="1"/>
        <v>0</v>
      </c>
      <c r="E318" s="34">
        <v>297</v>
      </c>
    </row>
    <row r="319" spans="1:5" ht="26.25">
      <c r="A319" s="11" t="s">
        <v>247</v>
      </c>
      <c r="B319" s="56">
        <v>-1.2860804541588777</v>
      </c>
      <c r="C319" s="56"/>
      <c r="D319" s="50">
        <f t="shared" si="1"/>
        <v>-1.2860804541588777</v>
      </c>
      <c r="E319" s="34" t="s">
        <v>248</v>
      </c>
    </row>
    <row r="320" spans="1:5" ht="26.25">
      <c r="A320" s="15" t="s">
        <v>486</v>
      </c>
      <c r="B320" s="56">
        <v>0</v>
      </c>
      <c r="C320" s="56"/>
      <c r="D320" s="50">
        <f>'370'!G7+'383'!G10+'389'!G7</f>
        <v>1.4572999999999183</v>
      </c>
      <c r="E320" s="80" t="s">
        <v>535</v>
      </c>
    </row>
    <row r="321" spans="1:5" ht="26.25">
      <c r="A321" s="11" t="s">
        <v>383</v>
      </c>
      <c r="B321" s="56">
        <v>0</v>
      </c>
      <c r="C321" s="56"/>
      <c r="D321" s="50">
        <f>B321+C321+'327'!G4+'334'!G4+'334'!G5+'347'!G4+'350'!G5+'357'!G11+'372'!G8+'379'!G4+'405'!G4+'440'!G9</f>
        <v>-0.027846000000181448</v>
      </c>
      <c r="E321" s="80" t="s">
        <v>680</v>
      </c>
    </row>
    <row r="322" spans="1:5" ht="32.25">
      <c r="A322" s="15" t="s">
        <v>411</v>
      </c>
      <c r="B322" s="56">
        <v>0</v>
      </c>
      <c r="C322" s="56"/>
      <c r="D322" s="50">
        <f>B322+C322+'340'!G9+'358'!G7+'414'!G7+'433'!G9+'435'!G8+'435'!G9+'450'!G4+'453'!G5+'460'!G4+'462'!G6+'464'!G7+'471'!G5+'475'!G5+'477'!G5+'477'!G6+'480'!G8+'486'!G4+'489'!G5+'491'!G6+'499'!G5+'504'!G7+'512'!G4+'519'!G5+'519'!G6</f>
        <v>20.311749999999734</v>
      </c>
      <c r="E322" s="80" t="s">
        <v>905</v>
      </c>
    </row>
    <row r="323" spans="1:5" ht="26.25">
      <c r="A323" s="11" t="s">
        <v>249</v>
      </c>
      <c r="B323" s="56">
        <v>8.620830279867448</v>
      </c>
      <c r="C323" s="56"/>
      <c r="D323" s="50">
        <f>B323+C323</f>
        <v>8.620830279867448</v>
      </c>
      <c r="E323" s="35" t="s">
        <v>250</v>
      </c>
    </row>
    <row r="324" spans="1:5" ht="26.25">
      <c r="A324" s="11" t="s">
        <v>251</v>
      </c>
      <c r="B324" s="56">
        <v>6.633252505582078</v>
      </c>
      <c r="C324" s="56"/>
      <c r="D324" s="50">
        <f>B324+C324</f>
        <v>6.633252505582078</v>
      </c>
      <c r="E324" s="34" t="s">
        <v>252</v>
      </c>
    </row>
    <row r="325" spans="1:5" ht="26.25">
      <c r="A325" s="11" t="s">
        <v>716</v>
      </c>
      <c r="B325" s="56">
        <v>0</v>
      </c>
      <c r="C325" s="56"/>
      <c r="D325" s="50">
        <f>'456'!G6</f>
        <v>-0.002800000000206637</v>
      </c>
      <c r="E325" s="80">
        <v>456</v>
      </c>
    </row>
    <row r="326" spans="1:5" ht="26.25">
      <c r="A326" s="15" t="s">
        <v>403</v>
      </c>
      <c r="B326" s="56">
        <v>0</v>
      </c>
      <c r="C326" s="56"/>
      <c r="D326" s="50">
        <f>B326+C326+'339'!G6+'359'!G7+'362'!G8+'422'!G4+'425'!G7+'470'!G6+'479'!G7+'514'!G6+'522'!G6</f>
        <v>-0.18308000000028812</v>
      </c>
      <c r="E326" s="80" t="s">
        <v>919</v>
      </c>
    </row>
    <row r="327" spans="1:5" ht="26.25">
      <c r="A327" s="15" t="s">
        <v>253</v>
      </c>
      <c r="B327" s="56">
        <v>0.1448835820901877</v>
      </c>
      <c r="C327" s="56"/>
      <c r="D327" s="50">
        <f>B327+C327+'448'!G4+'449'!G4</f>
        <v>0.4615835820893608</v>
      </c>
      <c r="E327" s="35" t="s">
        <v>708</v>
      </c>
    </row>
    <row r="328" spans="1:5" ht="26.25">
      <c r="A328" s="11" t="s">
        <v>254</v>
      </c>
      <c r="B328" s="56">
        <v>-0.2964344827586558</v>
      </c>
      <c r="C328" s="56"/>
      <c r="D328" s="50">
        <f>B328+C328</f>
        <v>-0.2964344827586558</v>
      </c>
      <c r="E328" s="34">
        <v>176</v>
      </c>
    </row>
    <row r="329" spans="1:5" ht="26.25">
      <c r="A329" s="11" t="s">
        <v>805</v>
      </c>
      <c r="B329" s="56">
        <v>0</v>
      </c>
      <c r="C329" s="56"/>
      <c r="D329" s="50">
        <f>'488'!G7</f>
        <v>-2.054399999999987</v>
      </c>
      <c r="E329" s="80">
        <v>488</v>
      </c>
    </row>
    <row r="330" spans="1:5" ht="32.25">
      <c r="A330" s="11" t="s">
        <v>255</v>
      </c>
      <c r="B330" s="56">
        <v>-1.9700000000000273</v>
      </c>
      <c r="C330" s="56"/>
      <c r="D330" s="50">
        <f>B330+C330</f>
        <v>-1.9700000000000273</v>
      </c>
      <c r="E330" s="34">
        <v>224</v>
      </c>
    </row>
    <row r="331" spans="1:5" ht="26.25">
      <c r="A331" s="15" t="s">
        <v>511</v>
      </c>
      <c r="B331" s="56">
        <v>0</v>
      </c>
      <c r="C331" s="56"/>
      <c r="D331" s="50">
        <f>B331+C331+'382'!G4</f>
        <v>0.022400000000061482</v>
      </c>
      <c r="E331" s="80">
        <v>382</v>
      </c>
    </row>
    <row r="332" spans="1:5" ht="26.25">
      <c r="A332" s="15" t="s">
        <v>456</v>
      </c>
      <c r="B332" s="56">
        <v>0</v>
      </c>
      <c r="C332" s="56"/>
      <c r="D332" s="50">
        <f>B332+C332+'357'!G5+'364'!G8+'391'!G10+'482'!G5</f>
        <v>-0.17629000000005135</v>
      </c>
      <c r="E332" s="80" t="s">
        <v>788</v>
      </c>
    </row>
    <row r="333" spans="1:5" ht="26.25">
      <c r="A333" s="11" t="s">
        <v>359</v>
      </c>
      <c r="B333" s="56">
        <v>0</v>
      </c>
      <c r="C333" s="56"/>
      <c r="D333" s="50">
        <f>B333+C333+'320'!G7+'407'!G12</f>
        <v>0.12073902439010453</v>
      </c>
      <c r="E333" s="80" t="s">
        <v>589</v>
      </c>
    </row>
    <row r="334" spans="1:5" ht="32.25">
      <c r="A334" s="11" t="s">
        <v>256</v>
      </c>
      <c r="B334" s="56">
        <v>-0.1150172419457931</v>
      </c>
      <c r="C334" s="56"/>
      <c r="D334" s="50">
        <f>B334+C334+'319'!G5+'389'!G8+'474'!G4</f>
        <v>0.3982938691652862</v>
      </c>
      <c r="E334" s="30" t="s">
        <v>759</v>
      </c>
    </row>
    <row r="335" spans="1:5" ht="26.25">
      <c r="A335" s="15" t="s">
        <v>579</v>
      </c>
      <c r="B335" s="56">
        <v>0</v>
      </c>
      <c r="C335" s="56"/>
      <c r="D335" s="50">
        <f>'403'!G10</f>
        <v>0.09059999999988122</v>
      </c>
      <c r="E335" s="65">
        <v>403</v>
      </c>
    </row>
    <row r="336" spans="1:5" ht="47.25">
      <c r="A336" s="11" t="s">
        <v>785</v>
      </c>
      <c r="B336" s="56">
        <v>0</v>
      </c>
      <c r="C336" s="56"/>
      <c r="D336" s="50">
        <f>'482'!G8</f>
        <v>-0.20000000000004547</v>
      </c>
      <c r="E336" s="65">
        <v>482</v>
      </c>
    </row>
    <row r="337" spans="1:5" ht="26.25">
      <c r="A337" s="15" t="s">
        <v>731</v>
      </c>
      <c r="B337" s="56">
        <v>0</v>
      </c>
      <c r="C337" s="56"/>
      <c r="D337" s="50">
        <f>'464'!G4+'470'!G4+'510'!G6</f>
        <v>0.42429999999990287</v>
      </c>
      <c r="E337" s="65" t="s">
        <v>868</v>
      </c>
    </row>
    <row r="338" spans="1:5" ht="26.25">
      <c r="A338" s="126" t="s">
        <v>841</v>
      </c>
      <c r="B338" s="56">
        <v>0</v>
      </c>
      <c r="C338" s="56"/>
      <c r="D338" s="50">
        <f>'500'!G6</f>
        <v>-0.2959999999999354</v>
      </c>
      <c r="E338" s="65">
        <v>500</v>
      </c>
    </row>
    <row r="339" spans="1:5" ht="26.25">
      <c r="A339" s="11" t="s">
        <v>257</v>
      </c>
      <c r="B339" s="56">
        <v>1.9459866171004023</v>
      </c>
      <c r="C339" s="56"/>
      <c r="D339" s="50">
        <f>B339+C339+'304'!G7+'493'!G4</f>
        <v>-4.798733422979694</v>
      </c>
      <c r="E339" s="30" t="s">
        <v>827</v>
      </c>
    </row>
    <row r="340" spans="1:5" ht="26.25">
      <c r="A340" s="11" t="s">
        <v>472</v>
      </c>
      <c r="B340" s="56">
        <v>0</v>
      </c>
      <c r="C340" s="56"/>
      <c r="D340" s="50">
        <f>'362'!G6</f>
        <v>-17.24165000000039</v>
      </c>
      <c r="E340" s="65">
        <v>362</v>
      </c>
    </row>
    <row r="341" spans="1:5" ht="26.25">
      <c r="A341" s="15" t="s">
        <v>496</v>
      </c>
      <c r="B341" s="56">
        <v>0</v>
      </c>
      <c r="C341" s="56"/>
      <c r="D341" s="50">
        <f>'374'!G8+'394'!G5</f>
        <v>0.1470000000000482</v>
      </c>
      <c r="E341" s="65" t="s">
        <v>552</v>
      </c>
    </row>
    <row r="342" spans="1:5" ht="26.25">
      <c r="A342" s="15" t="s">
        <v>510</v>
      </c>
      <c r="B342" s="56">
        <v>0</v>
      </c>
      <c r="C342" s="56"/>
      <c r="D342" s="50">
        <f>'381'!G5+'411'!G5+'419'!G6+'468'!G4+'506'!G7+'511'!G6</f>
        <v>-0.17300000000000182</v>
      </c>
      <c r="E342" s="65" t="s">
        <v>870</v>
      </c>
    </row>
    <row r="343" spans="1:5" ht="26.25">
      <c r="A343" s="15" t="s">
        <v>847</v>
      </c>
      <c r="B343" s="56">
        <v>0</v>
      </c>
      <c r="C343" s="56"/>
      <c r="D343" s="50">
        <f>'506'!G5+'507'!G4+'524'!G10</f>
        <v>0.09050000000024738</v>
      </c>
      <c r="E343" s="65" t="s">
        <v>933</v>
      </c>
    </row>
    <row r="344" spans="1:5" ht="26.25">
      <c r="A344" s="15" t="s">
        <v>702</v>
      </c>
      <c r="B344" s="56">
        <v>0</v>
      </c>
      <c r="C344" s="56"/>
      <c r="D344" s="50">
        <f>'448'!G8</f>
        <v>-0.34669999999999845</v>
      </c>
      <c r="E344" s="65">
        <v>448</v>
      </c>
    </row>
    <row r="345" spans="1:5" ht="26.25">
      <c r="A345" s="36" t="s">
        <v>258</v>
      </c>
      <c r="B345" s="56">
        <v>0.7379448639157431</v>
      </c>
      <c r="C345" s="56"/>
      <c r="D345" s="50">
        <f>B345+C345</f>
        <v>0.7379448639157431</v>
      </c>
      <c r="E345" s="30" t="s">
        <v>259</v>
      </c>
    </row>
    <row r="346" spans="1:5" ht="26.25">
      <c r="A346" s="36" t="s">
        <v>260</v>
      </c>
      <c r="B346" s="56">
        <v>0.16304337137825087</v>
      </c>
      <c r="C346" s="56"/>
      <c r="D346" s="50">
        <f>B346+C346</f>
        <v>0.16304337137825087</v>
      </c>
      <c r="E346" s="30" t="s">
        <v>259</v>
      </c>
    </row>
    <row r="347" spans="1:5" ht="26.25">
      <c r="A347" s="11" t="s">
        <v>261</v>
      </c>
      <c r="B347" s="60">
        <v>-1.948836693129607</v>
      </c>
      <c r="C347" s="60"/>
      <c r="D347" s="50">
        <f>B347+C347</f>
        <v>-1.948836693129607</v>
      </c>
      <c r="E347" s="30" t="s">
        <v>262</v>
      </c>
    </row>
    <row r="348" spans="1:5" ht="26.25">
      <c r="A348" s="11" t="s">
        <v>263</v>
      </c>
      <c r="B348" s="56">
        <v>0.2373907806690454</v>
      </c>
      <c r="C348" s="56"/>
      <c r="D348" s="50">
        <f>B348+C348</f>
        <v>0.2373907806690454</v>
      </c>
      <c r="E348" s="30" t="s">
        <v>264</v>
      </c>
    </row>
    <row r="349" spans="1:5" ht="26.25">
      <c r="A349" s="11" t="s">
        <v>265</v>
      </c>
      <c r="B349" s="56">
        <v>0.6719600314401077</v>
      </c>
      <c r="C349" s="56"/>
      <c r="D349" s="50">
        <f>B349+C349+'307'!G6+'357'!G4</f>
        <v>-1.2079886030980447</v>
      </c>
      <c r="E349" s="30" t="s">
        <v>462</v>
      </c>
    </row>
    <row r="350" spans="1:5" ht="26.25">
      <c r="A350" s="11" t="s">
        <v>266</v>
      </c>
      <c r="B350" s="56">
        <v>-17.755762859074366</v>
      </c>
      <c r="C350" s="56"/>
      <c r="D350" s="50">
        <f>B350+C350</f>
        <v>-17.755762859074366</v>
      </c>
      <c r="E350" s="30">
        <v>201.243</v>
      </c>
    </row>
    <row r="351" spans="1:5" ht="26.25">
      <c r="A351" s="11" t="s">
        <v>267</v>
      </c>
      <c r="B351" s="56">
        <v>-0.7358782287822123</v>
      </c>
      <c r="C351" s="56"/>
      <c r="D351" s="50">
        <f>B351+C351</f>
        <v>-0.7358782287822123</v>
      </c>
      <c r="E351" s="30">
        <v>97</v>
      </c>
    </row>
    <row r="352" spans="1:5" ht="26.25">
      <c r="A352" s="11" t="s">
        <v>738</v>
      </c>
      <c r="B352" s="56">
        <v>0</v>
      </c>
      <c r="C352" s="56"/>
      <c r="D352" s="50">
        <f>'466'!G5</f>
        <v>-0.049999999999954525</v>
      </c>
      <c r="E352" s="30">
        <v>466</v>
      </c>
    </row>
    <row r="353" spans="1:5" ht="26.25">
      <c r="A353" s="15" t="s">
        <v>357</v>
      </c>
      <c r="B353" s="56">
        <v>0</v>
      </c>
      <c r="C353" s="56"/>
      <c r="D353" s="50">
        <f>B353+C353+'320'!G4+'324'!G4+'327'!G9+'344'!G8+'349'!G10+'353'!G6+'356'!G6+'406'!G5+'434'!G5+'443'!G5</f>
        <v>0.2162076664777146</v>
      </c>
      <c r="E353" s="65" t="s">
        <v>693</v>
      </c>
    </row>
    <row r="354" spans="1:5" ht="26.25">
      <c r="A354" s="11" t="s">
        <v>268</v>
      </c>
      <c r="B354" s="56">
        <v>11.393464426315745</v>
      </c>
      <c r="C354" s="56"/>
      <c r="D354" s="50">
        <f>B354+C354</f>
        <v>11.393464426315745</v>
      </c>
      <c r="E354" s="30">
        <v>18</v>
      </c>
    </row>
    <row r="355" spans="1:5" ht="26.25">
      <c r="A355" s="11" t="s">
        <v>269</v>
      </c>
      <c r="B355" s="56">
        <v>5.942128301886839</v>
      </c>
      <c r="C355" s="56"/>
      <c r="D355" s="50">
        <f>B355+C355+'308'!G9+'326'!G4</f>
        <v>0.04558817968762696</v>
      </c>
      <c r="E355" s="30" t="s">
        <v>381</v>
      </c>
    </row>
    <row r="356" spans="1:5" ht="32.25">
      <c r="A356" s="11" t="s">
        <v>797</v>
      </c>
      <c r="B356" s="56">
        <v>0</v>
      </c>
      <c r="C356" s="56"/>
      <c r="D356" s="50">
        <f>'485'!G8+'488'!G6+'489'!G6+'491'!G4+'494'!G6+'495'!G4+'498'!G8+'502'!G5+'504'!G4+'508'!G5+'511'!G4+'514'!G7+'521'!G4+'522'!G8+'524'!G5+'525'!G10</f>
        <v>-1383.3712200000016</v>
      </c>
      <c r="E356" s="65" t="s">
        <v>937</v>
      </c>
    </row>
    <row r="357" spans="1:5" ht="32.25">
      <c r="A357" s="11" t="s">
        <v>735</v>
      </c>
      <c r="B357" s="56">
        <v>0</v>
      </c>
      <c r="C357" s="56"/>
      <c r="D357" s="50">
        <f>'465'!G6</f>
        <v>0.7104000000000497</v>
      </c>
      <c r="E357" s="65">
        <v>465</v>
      </c>
    </row>
    <row r="358" spans="1:6" ht="26.25">
      <c r="A358" s="11" t="s">
        <v>270</v>
      </c>
      <c r="B358" s="56">
        <v>0</v>
      </c>
      <c r="C358" s="56"/>
      <c r="D358" s="50">
        <f>B358+C358+'324'!G6+'374'!G5+'425'!G13</f>
        <v>-0.2659859719439055</v>
      </c>
      <c r="E358" s="30" t="s">
        <v>635</v>
      </c>
      <c r="F358" s="43"/>
    </row>
    <row r="359" spans="1:6" ht="26.25">
      <c r="A359" s="15" t="s">
        <v>271</v>
      </c>
      <c r="B359" s="56">
        <v>0.7951898989899746</v>
      </c>
      <c r="C359" s="56"/>
      <c r="D359" s="50">
        <f>B359+C359</f>
        <v>0.7951898989899746</v>
      </c>
      <c r="E359" s="30">
        <v>288</v>
      </c>
      <c r="F359" s="43"/>
    </row>
    <row r="360" spans="1:6" ht="26.25">
      <c r="A360" s="11" t="s">
        <v>592</v>
      </c>
      <c r="B360" s="56">
        <v>0</v>
      </c>
      <c r="C360" s="56"/>
      <c r="D360" s="50">
        <f>'410'!G4</f>
        <v>-0.310799999999972</v>
      </c>
      <c r="E360" s="65">
        <v>410</v>
      </c>
      <c r="F360" s="43"/>
    </row>
    <row r="361" spans="1:6" ht="26.25">
      <c r="A361" s="15" t="s">
        <v>537</v>
      </c>
      <c r="B361" s="56">
        <v>0</v>
      </c>
      <c r="C361" s="56"/>
      <c r="D361" s="50">
        <f>'390'!G8</f>
        <v>23.69360000000006</v>
      </c>
      <c r="E361" s="65">
        <v>390</v>
      </c>
      <c r="F361" s="43"/>
    </row>
    <row r="362" spans="1:6" ht="32.25">
      <c r="A362" s="11" t="s">
        <v>661</v>
      </c>
      <c r="B362" s="56">
        <v>0</v>
      </c>
      <c r="C362" s="56"/>
      <c r="D362" s="50">
        <f>'434'!G4+'460'!G7+'467'!G5</f>
        <v>-0.4597999999998592</v>
      </c>
      <c r="E362" s="65" t="s">
        <v>743</v>
      </c>
      <c r="F362" s="43"/>
    </row>
    <row r="363" spans="1:5" ht="26.25">
      <c r="A363" s="44" t="s">
        <v>272</v>
      </c>
      <c r="B363" s="56">
        <v>7.131369924571686</v>
      </c>
      <c r="C363" s="56"/>
      <c r="D363" s="50">
        <f>B363+C363+'308'!G7+'350'!G6+'463'!G4</f>
        <v>0.25808216946978746</v>
      </c>
      <c r="E363" s="30" t="s">
        <v>728</v>
      </c>
    </row>
    <row r="364" spans="1:5" ht="26.25">
      <c r="A364" s="44" t="s">
        <v>273</v>
      </c>
      <c r="B364" s="56">
        <v>31.191849100083118</v>
      </c>
      <c r="C364" s="56"/>
      <c r="D364" s="50">
        <f>B364+C364+'322'!G6+'341'!G9+'360'!G4+'425'!G12+'525'!G9</f>
        <v>-1738.6483018858328</v>
      </c>
      <c r="E364" s="30" t="s">
        <v>938</v>
      </c>
    </row>
    <row r="365" spans="1:6" ht="26.25">
      <c r="A365" s="11" t="s">
        <v>274</v>
      </c>
      <c r="B365" s="56">
        <v>32.01769973750169</v>
      </c>
      <c r="C365" s="56"/>
      <c r="D365" s="50">
        <f>B365+C365+'395'!G8+'421'!G9</f>
        <v>13.9512997375017</v>
      </c>
      <c r="E365" s="30" t="s">
        <v>624</v>
      </c>
      <c r="F365" s="43"/>
    </row>
    <row r="366" spans="1:6" ht="26.25">
      <c r="A366" s="11" t="s">
        <v>923</v>
      </c>
      <c r="B366" s="56">
        <v>0</v>
      </c>
      <c r="C366" s="56"/>
      <c r="D366" s="50">
        <f>'523'!G5</f>
        <v>-0.09579999999994016</v>
      </c>
      <c r="E366" s="65">
        <v>523</v>
      </c>
      <c r="F366" s="43"/>
    </row>
    <row r="367" spans="1:6" ht="26.25">
      <c r="A367" s="15" t="s">
        <v>353</v>
      </c>
      <c r="B367" s="56">
        <v>0</v>
      </c>
      <c r="C367" s="56"/>
      <c r="D367" s="50">
        <f>B367+C367+'319'!G8+'393'!G6+'395'!G5+'403'!G4</f>
        <v>-0.32691111111114424</v>
      </c>
      <c r="E367" s="65" t="s">
        <v>580</v>
      </c>
      <c r="F367" s="43"/>
    </row>
    <row r="368" spans="1:6" ht="26.25">
      <c r="A368" s="15" t="s">
        <v>275</v>
      </c>
      <c r="B368" s="56">
        <v>-7.881811764705844</v>
      </c>
      <c r="C368" s="56"/>
      <c r="D368" s="50">
        <f>B368+C368+'310'!G7+'419'!G7+'492'!G4</f>
        <v>-0.030229460179270973</v>
      </c>
      <c r="E368" s="30" t="s">
        <v>820</v>
      </c>
      <c r="F368" s="43"/>
    </row>
    <row r="369" spans="1:6" ht="26.25">
      <c r="A369" s="15" t="s">
        <v>368</v>
      </c>
      <c r="B369" s="56">
        <v>0</v>
      </c>
      <c r="C369" s="56"/>
      <c r="D369" s="50">
        <f>B369+C369+'323'!G7+'326'!G9+'328'!G6</f>
        <v>16.404110184349065</v>
      </c>
      <c r="E369" s="65" t="s">
        <v>387</v>
      </c>
      <c r="F369" s="43"/>
    </row>
    <row r="370" spans="1:6" ht="26.25">
      <c r="A370" s="15" t="s">
        <v>473</v>
      </c>
      <c r="B370" s="56">
        <v>0</v>
      </c>
      <c r="C370" s="56"/>
      <c r="D370" s="50">
        <f>'362'!G7</f>
        <v>-3.5821900000000824</v>
      </c>
      <c r="E370" s="65">
        <v>362</v>
      </c>
      <c r="F370" s="43"/>
    </row>
    <row r="371" spans="1:6" ht="26.25">
      <c r="A371" s="15" t="s">
        <v>734</v>
      </c>
      <c r="B371" s="56">
        <v>0</v>
      </c>
      <c r="C371" s="56"/>
      <c r="D371" s="50">
        <f>'465'!G5</f>
        <v>0.058800000000246655</v>
      </c>
      <c r="E371" s="65">
        <v>465</v>
      </c>
      <c r="F371" s="43"/>
    </row>
    <row r="372" spans="1:5" ht="26.25">
      <c r="A372" s="33" t="s">
        <v>276</v>
      </c>
      <c r="B372" s="56">
        <v>-0.34808717845774595</v>
      </c>
      <c r="C372" s="56"/>
      <c r="D372" s="50">
        <f>B372+C372</f>
        <v>-0.34808717845774595</v>
      </c>
      <c r="E372" s="30" t="s">
        <v>277</v>
      </c>
    </row>
    <row r="373" spans="1:5" ht="26.25">
      <c r="A373" s="33" t="s">
        <v>278</v>
      </c>
      <c r="B373" s="56">
        <v>0</v>
      </c>
      <c r="C373" s="56"/>
      <c r="D373" s="50">
        <f>B373+C373+'403'!G8+'496'!G5</f>
        <v>0.058499999999867214</v>
      </c>
      <c r="E373" s="30" t="s">
        <v>829</v>
      </c>
    </row>
    <row r="374" spans="1:5" ht="26.25">
      <c r="A374" s="45" t="s">
        <v>519</v>
      </c>
      <c r="B374" s="56">
        <v>0</v>
      </c>
      <c r="C374" s="56"/>
      <c r="D374" s="50">
        <f>'385'!G6+'399'!G6+'432'!G5</f>
        <v>0.4959999999998672</v>
      </c>
      <c r="E374" s="65" t="s">
        <v>659</v>
      </c>
    </row>
    <row r="375" spans="1:5" ht="26.25">
      <c r="A375" s="45" t="s">
        <v>279</v>
      </c>
      <c r="B375" s="56">
        <v>-0.4378757609922559</v>
      </c>
      <c r="C375" s="56"/>
      <c r="D375" s="50">
        <f>B375+C375</f>
        <v>-0.4378757609922559</v>
      </c>
      <c r="E375" s="30">
        <v>254</v>
      </c>
    </row>
    <row r="376" spans="1:5" ht="26.25">
      <c r="A376" s="45" t="s">
        <v>638</v>
      </c>
      <c r="B376" s="56">
        <v>0</v>
      </c>
      <c r="C376" s="56"/>
      <c r="D376" s="50">
        <f>'427'!G8+'479'!G9</f>
        <v>0.15239999999994325</v>
      </c>
      <c r="E376" s="65" t="s">
        <v>780</v>
      </c>
    </row>
    <row r="377" spans="1:5" ht="26.25">
      <c r="A377" s="11" t="s">
        <v>280</v>
      </c>
      <c r="B377" s="56">
        <v>1.1311475065616605</v>
      </c>
      <c r="C377" s="56"/>
      <c r="D377" s="50">
        <f>B377+C377</f>
        <v>1.1311475065616605</v>
      </c>
      <c r="E377" s="30" t="s">
        <v>281</v>
      </c>
    </row>
    <row r="378" spans="1:5" ht="26.25">
      <c r="A378" s="11" t="s">
        <v>685</v>
      </c>
      <c r="B378" s="56">
        <v>0</v>
      </c>
      <c r="C378" s="56"/>
      <c r="D378" s="50">
        <f>'442'!G6</f>
        <v>0.3629999999999427</v>
      </c>
      <c r="E378" s="65">
        <v>442</v>
      </c>
    </row>
    <row r="379" spans="1:5" ht="26.25">
      <c r="A379" s="15" t="s">
        <v>282</v>
      </c>
      <c r="B379" s="56">
        <v>34.15341870059831</v>
      </c>
      <c r="C379" s="56"/>
      <c r="D379" s="50">
        <f>B379+C379+'384'!G5+'443'!G6</f>
        <v>0.31561870059823605</v>
      </c>
      <c r="E379" s="30" t="s">
        <v>694</v>
      </c>
    </row>
    <row r="380" spans="1:5" ht="32.25">
      <c r="A380" s="11" t="s">
        <v>360</v>
      </c>
      <c r="B380" s="56">
        <v>0</v>
      </c>
      <c r="C380" s="56"/>
      <c r="D380" s="50">
        <f>B380+C380+'321'!G4+'338'!G5</f>
        <v>0.020222222222230357</v>
      </c>
      <c r="E380" s="65" t="s">
        <v>439</v>
      </c>
    </row>
    <row r="381" spans="1:5" ht="26.25">
      <c r="A381" s="11" t="s">
        <v>803</v>
      </c>
      <c r="B381" s="56">
        <v>0</v>
      </c>
      <c r="C381" s="56"/>
      <c r="D381" s="50">
        <f>'486'!G6</f>
        <v>9.391599999999926</v>
      </c>
      <c r="E381" s="65">
        <v>486</v>
      </c>
    </row>
    <row r="382" spans="1:5" ht="26.25">
      <c r="A382" s="36" t="s">
        <v>283</v>
      </c>
      <c r="B382" s="56">
        <v>17.847172187281444</v>
      </c>
      <c r="C382" s="56"/>
      <c r="D382" s="50">
        <f>B382+C382</f>
        <v>17.847172187281444</v>
      </c>
      <c r="E382" s="34" t="s">
        <v>284</v>
      </c>
    </row>
    <row r="383" spans="1:5" ht="26.25">
      <c r="A383" s="11" t="s">
        <v>769</v>
      </c>
      <c r="B383" s="56">
        <v>0</v>
      </c>
      <c r="C383" s="56"/>
      <c r="D383" s="50">
        <f>'476'!G12</f>
        <v>-0.2962999999999738</v>
      </c>
      <c r="E383" s="34">
        <v>476</v>
      </c>
    </row>
    <row r="384" spans="1:5" ht="26.25">
      <c r="A384" s="11" t="s">
        <v>892</v>
      </c>
      <c r="B384" s="56">
        <v>0</v>
      </c>
      <c r="C384" s="56"/>
      <c r="D384" s="50">
        <f>'517'!G5</f>
        <v>0.1190999999998894</v>
      </c>
      <c r="E384" s="34">
        <v>517</v>
      </c>
    </row>
    <row r="385" spans="1:5" ht="26.25">
      <c r="A385" s="44" t="s">
        <v>631</v>
      </c>
      <c r="B385" s="56">
        <v>0</v>
      </c>
      <c r="C385" s="56"/>
      <c r="D385" s="50">
        <f>'425'!G5+'519'!G4+'524'!G7</f>
        <v>-308.94809999999995</v>
      </c>
      <c r="E385" s="65" t="s">
        <v>932</v>
      </c>
    </row>
    <row r="386" spans="1:5" ht="26.25">
      <c r="A386" s="44" t="s">
        <v>824</v>
      </c>
      <c r="B386" s="56">
        <v>0</v>
      </c>
      <c r="C386" s="56"/>
      <c r="D386" s="50">
        <f>'494'!G5</f>
        <v>0.39840000000003783</v>
      </c>
      <c r="E386" s="65">
        <v>494</v>
      </c>
    </row>
    <row r="387" spans="1:5" ht="26.25">
      <c r="A387" s="44" t="s">
        <v>719</v>
      </c>
      <c r="B387" s="56">
        <v>0</v>
      </c>
      <c r="C387" s="56"/>
      <c r="D387" s="50">
        <f>'459'!G5</f>
        <v>0.41599999999994</v>
      </c>
      <c r="E387" s="65">
        <v>459</v>
      </c>
    </row>
    <row r="388" spans="1:5" ht="26.25">
      <c r="A388" s="11" t="s">
        <v>285</v>
      </c>
      <c r="B388" s="56">
        <v>-0.2740235955055823</v>
      </c>
      <c r="C388" s="56"/>
      <c r="D388" s="50">
        <f>B388+C388</f>
        <v>-0.2740235955055823</v>
      </c>
      <c r="E388" s="34">
        <v>135</v>
      </c>
    </row>
    <row r="389" spans="1:5" ht="26.25">
      <c r="A389" s="11" t="s">
        <v>725</v>
      </c>
      <c r="B389" s="56">
        <v>0</v>
      </c>
      <c r="C389" s="56"/>
      <c r="D389" s="50">
        <f>'461'!G5+'464'!G5+'505'!G5</f>
        <v>0.29619999999965785</v>
      </c>
      <c r="E389" s="65" t="s">
        <v>850</v>
      </c>
    </row>
    <row r="390" spans="1:5" ht="32.25">
      <c r="A390" s="15" t="s">
        <v>286</v>
      </c>
      <c r="B390" s="56">
        <v>27.73621123595467</v>
      </c>
      <c r="C390" s="56">
        <f>'300'!G9</f>
        <v>0.3191841046277659</v>
      </c>
      <c r="D390" s="50">
        <f>B390+C390+'304'!G5+'305'!G5+'310'!G5+'316'!G11+'340'!G6+'396'!G7+'422'!G7+'440'!G8+'484'!G4+'490'!G5+'496'!G7+'507'!G6</f>
        <v>-0.26170153788439166</v>
      </c>
      <c r="E390" s="35" t="s">
        <v>858</v>
      </c>
    </row>
    <row r="391" spans="1:5" ht="26.25">
      <c r="A391" s="11" t="s">
        <v>287</v>
      </c>
      <c r="B391" s="56">
        <v>-0.19644444444446663</v>
      </c>
      <c r="C391" s="56"/>
      <c r="D391" s="50">
        <f>B391+C391</f>
        <v>-0.19644444444446663</v>
      </c>
      <c r="E391" s="34">
        <v>3</v>
      </c>
    </row>
    <row r="392" spans="1:5" ht="26.25">
      <c r="A392" s="11" t="s">
        <v>288</v>
      </c>
      <c r="B392" s="56">
        <v>4.417925842696633</v>
      </c>
      <c r="C392" s="56"/>
      <c r="D392" s="50">
        <f>B392+C392</f>
        <v>4.417925842696633</v>
      </c>
      <c r="E392" s="34">
        <v>89</v>
      </c>
    </row>
    <row r="393" spans="1:5" ht="26.25">
      <c r="A393" s="11" t="s">
        <v>397</v>
      </c>
      <c r="B393" s="56">
        <v>0</v>
      </c>
      <c r="C393" s="56"/>
      <c r="D393" s="50">
        <f>B393+C393+'335'!G4</f>
        <v>0.21739999999999782</v>
      </c>
      <c r="E393" s="80">
        <v>336</v>
      </c>
    </row>
    <row r="394" spans="1:5" ht="26.25">
      <c r="A394" s="15" t="s">
        <v>289</v>
      </c>
      <c r="B394" s="56">
        <v>0.2698507100316121</v>
      </c>
      <c r="C394" s="56"/>
      <c r="D394" s="50">
        <f>B394+C394+'304'!G4+'323'!G5</f>
        <v>26.093678534912122</v>
      </c>
      <c r="E394" s="35" t="s">
        <v>371</v>
      </c>
    </row>
    <row r="395" spans="1:5" ht="26.25">
      <c r="A395" s="11" t="s">
        <v>290</v>
      </c>
      <c r="B395" s="56">
        <v>23.718100432324235</v>
      </c>
      <c r="C395" s="56"/>
      <c r="D395" s="50">
        <f>B395+C395</f>
        <v>23.718100432324235</v>
      </c>
      <c r="E395" s="34" t="s">
        <v>291</v>
      </c>
    </row>
    <row r="396" spans="1:5" ht="26.25">
      <c r="A396" s="11" t="s">
        <v>292</v>
      </c>
      <c r="B396" s="56">
        <v>0.3924204326317806</v>
      </c>
      <c r="C396" s="56"/>
      <c r="D396" s="50">
        <f>B396+C396</f>
        <v>0.3924204326317806</v>
      </c>
      <c r="E396" s="35" t="s">
        <v>293</v>
      </c>
    </row>
    <row r="397" spans="1:5" ht="26.25">
      <c r="A397" s="15" t="s">
        <v>485</v>
      </c>
      <c r="B397" s="56">
        <v>0</v>
      </c>
      <c r="C397" s="56"/>
      <c r="D397" s="50">
        <f>'369'!G11</f>
        <v>-1.4253999999999678</v>
      </c>
      <c r="E397" s="80">
        <v>369</v>
      </c>
    </row>
    <row r="398" spans="1:5" ht="26.25">
      <c r="A398" s="11" t="s">
        <v>390</v>
      </c>
      <c r="B398" s="56">
        <v>0</v>
      </c>
      <c r="C398" s="56"/>
      <c r="D398" s="50">
        <f>B398+C398+'329'!G4+'335'!G7+'342'!G7+'345'!G7+'348'!G6+'394'!G6</f>
        <v>-2.9074170340677483</v>
      </c>
      <c r="E398" s="80" t="s">
        <v>553</v>
      </c>
    </row>
    <row r="399" spans="1:5" ht="26.25">
      <c r="A399" s="11" t="s">
        <v>294</v>
      </c>
      <c r="B399" s="56">
        <v>-0.15499136260604018</v>
      </c>
      <c r="C399" s="56"/>
      <c r="D399" s="50">
        <f>B399+C399+'307'!G7+'328'!G4+'335'!G6</f>
        <v>-0.19533072003531515</v>
      </c>
      <c r="E399" s="30" t="s">
        <v>401</v>
      </c>
    </row>
    <row r="400" spans="1:5" ht="26.25">
      <c r="A400" s="15" t="s">
        <v>458</v>
      </c>
      <c r="B400" s="56">
        <v>0</v>
      </c>
      <c r="C400" s="56"/>
      <c r="D400" s="50">
        <f>'357'!G7</f>
        <v>0.05270999999993364</v>
      </c>
      <c r="E400" s="80">
        <v>357</v>
      </c>
    </row>
    <row r="401" spans="1:5" ht="26.25">
      <c r="A401" s="15" t="s">
        <v>633</v>
      </c>
      <c r="B401" s="56">
        <v>0</v>
      </c>
      <c r="C401" s="56"/>
      <c r="D401" s="50">
        <f>'425'!G14+'493'!G6</f>
        <v>0.7807999999995445</v>
      </c>
      <c r="E401" s="80" t="s">
        <v>828</v>
      </c>
    </row>
    <row r="402" spans="1:5" ht="26.25">
      <c r="A402" s="15" t="s">
        <v>885</v>
      </c>
      <c r="B402" s="56">
        <v>0</v>
      </c>
      <c r="C402" s="56"/>
      <c r="D402" s="50">
        <f>'516'!G7+'517'!G9+'520'!G7</f>
        <v>1.036100000000033</v>
      </c>
      <c r="E402" s="80" t="s">
        <v>896</v>
      </c>
    </row>
    <row r="403" spans="1:5" ht="26.25">
      <c r="A403" s="11" t="s">
        <v>295</v>
      </c>
      <c r="B403" s="56">
        <v>-0.36963409120745894</v>
      </c>
      <c r="C403" s="56"/>
      <c r="D403" s="50">
        <f>B403+C403</f>
        <v>-0.36963409120745894</v>
      </c>
      <c r="E403" s="34" t="s">
        <v>296</v>
      </c>
    </row>
    <row r="404" spans="1:5" ht="26.25">
      <c r="A404" s="11" t="s">
        <v>895</v>
      </c>
      <c r="B404" s="56">
        <v>0</v>
      </c>
      <c r="C404" s="56"/>
      <c r="D404" s="50">
        <f>'520'!G6</f>
        <v>0.31739999999990687</v>
      </c>
      <c r="E404" s="80">
        <v>520</v>
      </c>
    </row>
    <row r="405" spans="1:5" ht="26.25">
      <c r="A405" s="36" t="s">
        <v>297</v>
      </c>
      <c r="B405" s="56">
        <v>0</v>
      </c>
      <c r="C405" s="56"/>
      <c r="D405" s="50">
        <f>B405+C405+'358'!G5</f>
        <v>-0.17178000000001248</v>
      </c>
      <c r="E405" s="35" t="s">
        <v>465</v>
      </c>
    </row>
    <row r="409" ht="26.25">
      <c r="A409" s="47" t="s">
        <v>298</v>
      </c>
    </row>
  </sheetData>
  <sheetProtection/>
  <hyperlinks>
    <hyperlink ref="A11" r:id="rId1" display="Alen@"/>
    <hyperlink ref="B1" r:id="rId2" display="http://foto.sibmama.ru/displayimage.php?pos=-542914"/>
    <hyperlink ref="A340" r:id="rId3" display="Настеньк@"/>
    <hyperlink ref="A338" r:id="rId4" display="Н@стя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331</v>
      </c>
    </row>
    <row r="5" spans="1:7" s="10" customFormat="1" ht="15">
      <c r="A5" s="15" t="s">
        <v>303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272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269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141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180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572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459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230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158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171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431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278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340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578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206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333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525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509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225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357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384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585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516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156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483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303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369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359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586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544</v>
      </c>
    </row>
    <row r="17" spans="1:2" ht="15">
      <c r="A17" s="71" t="s">
        <v>156</v>
      </c>
      <c r="B17" s="72" t="s">
        <v>587</v>
      </c>
    </row>
    <row r="18" spans="1:2" ht="15">
      <c r="A18" s="71" t="s">
        <v>359</v>
      </c>
      <c r="B18" s="27" t="s">
        <v>588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156</v>
      </c>
      <c r="B5" s="63">
        <v>5.99</v>
      </c>
      <c r="C5" s="64" t="s">
        <v>591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570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431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435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413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592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593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191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375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206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544</v>
      </c>
    </row>
    <row r="13" spans="1:2" ht="15">
      <c r="A13" s="71" t="s">
        <v>105</v>
      </c>
      <c r="B13" s="72" t="s">
        <v>534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510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598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599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509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156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229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317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335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600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317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601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333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15">
      <c r="A12" s="71" t="s">
        <v>171</v>
      </c>
      <c r="B12" s="72" t="s">
        <v>602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530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171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441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544</v>
      </c>
    </row>
    <row r="11" spans="1:2" ht="15">
      <c r="A11" s="71" t="s">
        <v>530</v>
      </c>
      <c r="B11" s="72"/>
    </row>
    <row r="12" spans="1:2" ht="15">
      <c r="A12" s="72" t="s">
        <v>605</v>
      </c>
      <c r="B12" s="27"/>
    </row>
    <row r="13" ht="15">
      <c r="A13" s="71" t="s">
        <v>171</v>
      </c>
    </row>
    <row r="14" ht="15">
      <c r="A14" s="72" t="s">
        <v>606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525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185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607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411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453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236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570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544</v>
      </c>
    </row>
    <row r="11" spans="1:2" ht="15">
      <c r="A11" s="71" t="s">
        <v>570</v>
      </c>
      <c r="B11" s="72"/>
    </row>
    <row r="12" spans="1:2" ht="15">
      <c r="A12" s="72" t="s">
        <v>609</v>
      </c>
      <c r="B12" s="27"/>
    </row>
    <row r="13" ht="15">
      <c r="A13" s="72" t="s">
        <v>610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229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413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612</v>
      </c>
    </row>
    <row r="7" spans="1:7" s="10" customFormat="1" ht="15">
      <c r="A7" s="15" t="s">
        <v>525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225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231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231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544</v>
      </c>
    </row>
    <row r="8" spans="1:2" ht="15">
      <c r="A8" s="71" t="s">
        <v>231</v>
      </c>
      <c r="B8" s="72"/>
    </row>
    <row r="9" spans="1:2" ht="15">
      <c r="A9" s="72" t="s">
        <v>611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483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413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228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375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171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435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544</v>
      </c>
    </row>
    <row r="16" spans="1:2" ht="15">
      <c r="A16" s="71" t="s">
        <v>483</v>
      </c>
      <c r="B16" s="72"/>
    </row>
    <row r="17" spans="1:2" ht="15">
      <c r="A17" t="s">
        <v>610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615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525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510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275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217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435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413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225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317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558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619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413</v>
      </c>
      <c r="B16" s="72" t="s">
        <v>620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286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338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196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339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403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144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431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286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184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ht="15">
      <c r="A14" s="71" t="s">
        <v>184</v>
      </c>
    </row>
    <row r="15" ht="15">
      <c r="A15" s="72" t="s">
        <v>621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509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525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626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435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626</v>
      </c>
      <c r="B14" s="72" t="s">
        <v>627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628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413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205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501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225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413</v>
      </c>
      <c r="B15" s="72" t="s">
        <v>629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630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631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483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403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632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184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441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185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273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270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633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660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634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681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303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637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530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369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671</v>
      </c>
    </row>
    <row r="7" spans="1:8" s="10" customFormat="1" ht="15">
      <c r="A7" s="11" t="s">
        <v>141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638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225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144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637</v>
      </c>
      <c r="B16" s="72" t="s">
        <v>639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171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530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386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644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645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171</v>
      </c>
      <c r="B15" s="72"/>
    </row>
    <row r="16" ht="15">
      <c r="A16" s="72" t="s">
        <v>642</v>
      </c>
    </row>
    <row r="17" ht="15">
      <c r="A17" s="72" t="s">
        <v>641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509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643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180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689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171</v>
      </c>
      <c r="B14" s="72"/>
    </row>
    <row r="15" ht="15">
      <c r="A15" s="72" t="s">
        <v>642</v>
      </c>
    </row>
    <row r="16" ht="15">
      <c r="A16" s="72" t="s">
        <v>641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171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525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413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652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690</v>
      </c>
    </row>
    <row r="8" spans="1:7" s="10" customFormat="1" ht="15">
      <c r="A8" s="15" t="s">
        <v>653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340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519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654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655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519</v>
      </c>
      <c r="B13" s="72"/>
    </row>
    <row r="14" ht="15">
      <c r="A14" s="72" t="s">
        <v>656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220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657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225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441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411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483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661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357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419</v>
      </c>
      <c r="B10" s="27"/>
    </row>
    <row r="11" spans="1:2" ht="15">
      <c r="A11" s="71" t="s">
        <v>357</v>
      </c>
      <c r="B11" s="72" t="s">
        <v>663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665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202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185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441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666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667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525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413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419</v>
      </c>
      <c r="B16" s="27"/>
    </row>
    <row r="17" spans="1:2" ht="15">
      <c r="A17" s="71" t="s">
        <v>525</v>
      </c>
      <c r="B17" s="72" t="s">
        <v>668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483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435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655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441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669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410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435</v>
      </c>
      <c r="B16" s="72" t="s">
        <v>560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637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673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674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144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675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432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385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676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525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655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654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412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655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286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383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637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186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205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675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202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369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684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418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685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509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644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676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686</v>
      </c>
      <c r="B15" s="27"/>
    </row>
    <row r="16" spans="1:2" ht="15">
      <c r="A16" s="71" t="s">
        <v>684</v>
      </c>
      <c r="B16" s="72" t="s">
        <v>611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692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357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282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684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676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654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171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191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696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570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697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303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699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365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384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676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484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225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411</v>
      </c>
      <c r="B11" s="63" t="s">
        <v>700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156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701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441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702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217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703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704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525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131</v>
      </c>
      <c r="B12" s="72" t="s">
        <v>707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217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202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343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413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435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501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675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411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710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644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411</v>
      </c>
      <c r="B13" s="72" t="s">
        <v>711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432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654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525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171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716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675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654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167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205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645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453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719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720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721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501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144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661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725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347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726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654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411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731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725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205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411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732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225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419</v>
      </c>
      <c r="B14" s="27"/>
    </row>
    <row r="15" spans="1:2" ht="15">
      <c r="A15" s="71" t="s">
        <v>731</v>
      </c>
      <c r="B15" s="72" t="s">
        <v>733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734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735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171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737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738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231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637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654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684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570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661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676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484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171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220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653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745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675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746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747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654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746</v>
      </c>
      <c r="B14" s="113" t="s">
        <v>748</v>
      </c>
    </row>
    <row r="15" spans="1:2" ht="15">
      <c r="A15" s="71" t="s">
        <v>654</v>
      </c>
      <c r="B15" s="113" t="s">
        <v>749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731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187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403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684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411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684</v>
      </c>
      <c r="B12" s="72" t="s">
        <v>750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348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206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191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676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217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184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191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231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753</v>
      </c>
    </row>
    <row r="12" spans="1:2" ht="28.5">
      <c r="A12" s="98" t="s">
        <v>419</v>
      </c>
      <c r="B12" s="27"/>
    </row>
    <row r="13" spans="1:2" ht="15">
      <c r="A13" s="71" t="s">
        <v>184</v>
      </c>
      <c r="B13" s="72" t="s">
        <v>754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757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634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500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202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758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171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303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411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182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654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379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170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483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418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196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435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767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384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768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230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703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769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171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411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667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385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654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151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413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501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676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432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403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413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638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171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141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778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411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684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703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758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229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413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225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348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347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185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171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286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217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170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456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452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676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785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791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676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303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286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746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795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796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542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797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217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626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413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798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799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158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453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202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225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365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797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805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358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441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619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171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419</v>
      </c>
      <c r="B16" s="27"/>
    </row>
    <row r="17" spans="1:2" ht="15">
      <c r="A17" s="71" t="s">
        <v>619</v>
      </c>
      <c r="B17" s="72" t="s">
        <v>806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778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411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797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676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795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796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286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817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797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819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411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349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350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338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516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369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257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823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633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799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824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797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797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225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278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171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286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15" t="s">
        <v>278</v>
      </c>
      <c r="B13" s="72" t="s">
        <v>825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826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166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855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823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819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516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184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797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452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184</v>
      </c>
      <c r="B15" s="72" t="s">
        <v>832</v>
      </c>
    </row>
    <row r="16" spans="1:2" ht="15">
      <c r="A16" s="71" t="s">
        <v>823</v>
      </c>
      <c r="B16" s="72" t="s">
        <v>834</v>
      </c>
    </row>
    <row r="17" ht="15">
      <c r="A17" s="72"/>
    </row>
    <row r="102" spans="4:5" ht="15">
      <c r="D102" s="43">
        <f>'480'!G7+'489'!G4</f>
        <v>0.35979999999995016</v>
      </c>
      <c r="E102" t="s">
        <v>815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411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599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171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599</v>
      </c>
      <c r="B13" s="72" t="s">
        <v>833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823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841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654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840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191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171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226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171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797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676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767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844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205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413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797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184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411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676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725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216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745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847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231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510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847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676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286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857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654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797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861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676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862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676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731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339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586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797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418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510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865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256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187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353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355</v>
      </c>
    </row>
    <row r="13" ht="15">
      <c r="A13" s="71" t="s">
        <v>333</v>
      </c>
    </row>
    <row r="14" ht="15">
      <c r="A14" s="27" t="s">
        <v>354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413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767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637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5">
      <c r="A5" s="15" t="s">
        <v>205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5">
      <c r="A6" s="15" t="s">
        <v>225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5">
      <c r="A7" s="11" t="s">
        <v>236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5">
      <c r="A8" s="15" t="s">
        <v>413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675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.75" thickBot="1">
      <c r="A5" s="15" t="s">
        <v>826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5">
      <c r="A6" s="15" t="s">
        <v>403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5">
      <c r="A7" s="11" t="s">
        <v>797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 t="s">
        <v>419</v>
      </c>
      <c r="B12" s="27"/>
    </row>
    <row r="13" spans="1:2" ht="15">
      <c r="A13" s="71" t="s">
        <v>826</v>
      </c>
      <c r="B13" s="72" t="s">
        <v>877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601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5">
      <c r="A5" s="15" t="s">
        <v>207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599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5">
      <c r="A5" s="15" t="s">
        <v>441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5">
      <c r="A6" s="15" t="s">
        <v>884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5">
      <c r="A7" s="11" t="s">
        <v>885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796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5">
      <c r="A5" s="15" t="s">
        <v>892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5">
      <c r="A7" s="11" t="s">
        <v>337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v>520</v>
      </c>
      <c r="G7" s="14">
        <f t="shared" si="2"/>
        <v>-146.71280000000002</v>
      </c>
      <c r="H7" s="74"/>
    </row>
    <row r="8" spans="1:8" s="10" customFormat="1" ht="15">
      <c r="A8" s="11" t="s">
        <v>418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5">
      <c r="A9" s="15" t="s">
        <v>885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5">
      <c r="A10" s="15" t="s">
        <v>893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5">
      <c r="A11" s="11" t="s">
        <v>205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5">
      <c r="A12" s="11" t="s">
        <v>185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  <row r="105" spans="4:5" ht="15">
      <c r="D105" s="43">
        <f>'480'!G7+'489'!G4</f>
        <v>0.35979999999995016</v>
      </c>
      <c r="E105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160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5">
      <c r="A5" s="15" t="s">
        <v>676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5">
      <c r="A6" s="15" t="s">
        <v>184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891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631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5">
      <c r="A5" s="15" t="s">
        <v>666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5">
      <c r="A6" s="15" t="s">
        <v>667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5">
      <c r="A7" s="15" t="s">
        <v>894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45">
      <c r="A4" s="11" t="s">
        <v>229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911</v>
      </c>
    </row>
    <row r="5" spans="1:7" s="10" customFormat="1" ht="15">
      <c r="A5" s="15" t="s">
        <v>475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5">
      <c r="A6" s="15" t="s">
        <v>895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5">
      <c r="A7" s="11" t="s">
        <v>885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815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H3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5">
      <c r="A2" s="6" t="s">
        <v>906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797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5">
      <c r="A6" s="15" t="s">
        <v>665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907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815</v>
      </c>
    </row>
    <row r="262" spans="4:5" ht="15">
      <c r="D262" s="43">
        <f>'435'!G4+'521'!G6</f>
        <v>0.19920000000001892</v>
      </c>
      <c r="E262" t="s">
        <v>909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910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358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359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554</v>
      </c>
    </row>
    <row r="8" spans="1:7" s="10" customFormat="1" ht="15">
      <c r="A8" s="15" t="s">
        <v>156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5">
      <c r="A5" s="15" t="s">
        <v>333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5">
      <c r="A6" s="11" t="s">
        <v>403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5">
      <c r="A7" s="15" t="s">
        <v>915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5">
      <c r="A8" s="15" t="s">
        <v>797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913</v>
      </c>
    </row>
    <row r="13" spans="1:2" ht="15">
      <c r="A13" s="72" t="s">
        <v>544</v>
      </c>
      <c r="B13" s="27"/>
    </row>
    <row r="14" spans="1:2" ht="15">
      <c r="A14" s="71" t="s">
        <v>333</v>
      </c>
      <c r="B14" s="72" t="s">
        <v>914</v>
      </c>
    </row>
    <row r="15" ht="15">
      <c r="A15" s="72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815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918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917</v>
      </c>
    </row>
    <row r="171" spans="1:5" ht="15">
      <c r="A171" t="s">
        <v>915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909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919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920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910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921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/>
      <c r="G4" s="14">
        <f>-E4+F4</f>
        <v>-2193.2934</v>
      </c>
      <c r="H4" s="74"/>
    </row>
    <row r="5" spans="1:7" s="10" customFormat="1" ht="15">
      <c r="A5" s="15" t="s">
        <v>923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5">
      <c r="A6" s="11" t="s">
        <v>184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5">
      <c r="A7" s="15" t="s">
        <v>413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922</v>
      </c>
    </row>
    <row r="12" spans="1:2" ht="15">
      <c r="A12" s="72"/>
      <c r="B12" s="27"/>
    </row>
    <row r="13" ht="15"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815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918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917</v>
      </c>
    </row>
    <row r="170" spans="1:5" ht="15">
      <c r="A170" t="s">
        <v>915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909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919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920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910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H35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921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924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5">
      <c r="A5" s="15" t="s">
        <v>797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5">
      <c r="A6" s="11" t="s">
        <v>453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85"/>
      <c r="G6" s="14">
        <f t="shared" si="2"/>
        <v>-1228.437</v>
      </c>
      <c r="H6" s="74"/>
    </row>
    <row r="7" spans="1:7" s="10" customFormat="1" ht="15">
      <c r="A7" s="15" t="s">
        <v>631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/>
      <c r="G7" s="77">
        <f t="shared" si="2"/>
        <v>-309.0018</v>
      </c>
    </row>
    <row r="8" spans="1:7" s="10" customFormat="1" ht="15">
      <c r="A8" s="15" t="s">
        <v>202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5">
      <c r="A9" s="11" t="s">
        <v>925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5">
      <c r="A10" s="15" t="s">
        <v>847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5">
      <c r="A11" s="11" t="s">
        <v>415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7" s="10" customFormat="1" ht="15">
      <c r="A12" s="15" t="s">
        <v>676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v>1953</v>
      </c>
      <c r="G12" s="77">
        <f t="shared" si="2"/>
        <v>-0.1115999999997257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 t="s">
        <v>922</v>
      </c>
    </row>
    <row r="17" spans="1:2" ht="15">
      <c r="A17" s="27"/>
      <c r="B17" s="27"/>
    </row>
    <row r="18" spans="1:2" ht="15">
      <c r="A18" s="72"/>
      <c r="B18" s="72"/>
    </row>
    <row r="19" ht="15">
      <c r="A19" s="72"/>
    </row>
    <row r="20" ht="15">
      <c r="A20" s="72"/>
    </row>
    <row r="26" spans="4:5" ht="15">
      <c r="D26" s="43"/>
      <c r="E26" s="132"/>
    </row>
    <row r="105" spans="4:5" ht="15">
      <c r="D105" s="43">
        <f>'480'!G7+'489'!G4</f>
        <v>0.35979999999995016</v>
      </c>
      <c r="E105" t="s">
        <v>815</v>
      </c>
    </row>
    <row r="133" spans="4:5" ht="15">
      <c r="D133" s="43">
        <f>B133+C133+'309'!G4+'316'!G4+'319'!G4+'339'!G9+'340'!G4+'372'!G7+'381'!G4+'391'!G7+'404'!G6+'411'!G4+'412'!G8+'416'!G4+'429'!G4+'485'!G4+'522'!G5</f>
        <v>4.579371965812413</v>
      </c>
      <c r="E133" s="132" t="s">
        <v>918</v>
      </c>
    </row>
    <row r="138" spans="4:5" ht="15">
      <c r="D138" s="43">
        <f>B138+C138+'325'!G9+'328'!G5+'344'!G9+'378'!G7+'384'!G6+'387'!G4+'391'!G9+'399'!G4+'441'!G4+'522'!G4</f>
        <v>-1.887614562767908</v>
      </c>
      <c r="E138" s="132" t="s">
        <v>917</v>
      </c>
    </row>
    <row r="175" spans="1:5" ht="15">
      <c r="A175" t="s">
        <v>915</v>
      </c>
      <c r="B175">
        <v>0</v>
      </c>
      <c r="D175" s="43">
        <f>'522'!G7</f>
        <v>0.15050000000002228</v>
      </c>
      <c r="E175">
        <v>522</v>
      </c>
    </row>
    <row r="269" spans="4:5" ht="15">
      <c r="D269" s="43">
        <f>'435'!G4+'521'!G6</f>
        <v>0.19920000000001892</v>
      </c>
      <c r="E269" t="s">
        <v>909</v>
      </c>
    </row>
    <row r="327" spans="4:5" ht="15">
      <c r="D327" s="43">
        <f>B327+C327+'339'!G6+'359'!G7+'362'!G8+'422'!G4+'425'!G7+'470'!G6+'479'!G7+'514'!G6+'522'!G6</f>
        <v>-0.18308000000028812</v>
      </c>
      <c r="E327" t="s">
        <v>919</v>
      </c>
    </row>
    <row r="357" spans="2:5" ht="1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920</v>
      </c>
    </row>
    <row r="359" spans="4:5" ht="15">
      <c r="D359" s="43">
        <f>'485'!G8+'488'!G6+'489'!G6+'491'!G4+'494'!G6+'495'!G4+'498'!G8+'502'!G5+'504'!G4+'508'!G5+'511'!G4+'514'!G7+'521'!G4</f>
        <v>-0.41860000000156106</v>
      </c>
      <c r="E359" t="s">
        <v>910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H357"/>
  <sheetViews>
    <sheetView zoomScalePageLayoutView="0" workbookViewId="0" topLeftCell="A1">
      <selection activeCell="G4" sqref="G4:G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5">
      <c r="A2" s="6" t="s">
        <v>934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796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/>
      <c r="G4" s="14">
        <f aca="true" t="shared" si="2" ref="G4:G10">-E4+F4</f>
        <v>-2668.0986000000003</v>
      </c>
      <c r="H4" s="74"/>
    </row>
    <row r="5" spans="1:7" s="10" customFormat="1" ht="1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/>
      <c r="G5" s="77">
        <f t="shared" si="2"/>
        <v>-1158.7878</v>
      </c>
    </row>
    <row r="6" spans="1:8" s="10" customFormat="1" ht="1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85"/>
      <c r="G6" s="14">
        <f t="shared" si="2"/>
        <v>-548.4654</v>
      </c>
      <c r="H6" s="74"/>
    </row>
    <row r="7" spans="1:7" s="10" customFormat="1" ht="15">
      <c r="A7" s="15" t="s">
        <v>453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F7" s="79"/>
      <c r="G7" s="77">
        <f t="shared" si="2"/>
        <v>-472.17510000000004</v>
      </c>
    </row>
    <row r="8" spans="1:7" s="10" customFormat="1" ht="15">
      <c r="A8" s="15" t="s">
        <v>936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/>
      <c r="G8" s="77">
        <f t="shared" si="2"/>
        <v>-1738.1817</v>
      </c>
    </row>
    <row r="9" spans="1:8" s="10" customFormat="1" ht="15">
      <c r="A9" s="11" t="s">
        <v>273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/>
      <c r="G9" s="14">
        <f t="shared" si="2"/>
        <v>-1738.1817</v>
      </c>
      <c r="H9" s="74"/>
    </row>
    <row r="10" spans="1:7" s="10" customFormat="1" ht="15">
      <c r="A10" s="15" t="s">
        <v>797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/>
      <c r="G10" s="77">
        <f t="shared" si="2"/>
        <v>-1383.5349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 t="s">
        <v>935</v>
      </c>
    </row>
    <row r="15" spans="1:2" ht="15">
      <c r="A15" s="27"/>
      <c r="B15" s="27"/>
    </row>
    <row r="16" spans="1:2" ht="15">
      <c r="A16" s="72"/>
      <c r="B16" s="72"/>
    </row>
    <row r="17" ht="15">
      <c r="A17" s="72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815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918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917</v>
      </c>
    </row>
    <row r="173" spans="1:5" ht="15">
      <c r="A173" t="s">
        <v>915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909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919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920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910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360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184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217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225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361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362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872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873</v>
      </c>
    </row>
    <row r="82" spans="4:5" ht="15">
      <c r="D82" s="43">
        <f>'407'!G13+'510'!G8</f>
        <v>61.52999999999997</v>
      </c>
      <c r="E82" t="s">
        <v>867</v>
      </c>
    </row>
    <row r="120" spans="1:5" ht="15">
      <c r="A120" t="s">
        <v>865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874</v>
      </c>
    </row>
    <row r="262" spans="4:5" ht="15">
      <c r="D262" s="43">
        <f>B262+C262+'344'!G7+'442'!G5+'475'!G12+'511'!G5</f>
        <v>0.15429999999969368</v>
      </c>
      <c r="E262" t="s">
        <v>871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875</v>
      </c>
    </row>
    <row r="331" spans="4:5" ht="15">
      <c r="D331" s="43">
        <f>'464'!G4+'470'!G4+'510'!G6</f>
        <v>0.42429999999990287</v>
      </c>
      <c r="E331" t="s">
        <v>868</v>
      </c>
    </row>
    <row r="336" spans="4:5" ht="15">
      <c r="D336" s="43">
        <f>'381'!G5+'411'!G5+'419'!G6+'468'!G4+'506'!G7+'511'!G6</f>
        <v>-0.17300000000000182</v>
      </c>
      <c r="E336" t="s">
        <v>870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869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184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217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365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407</v>
      </c>
    </row>
    <row r="5" spans="1:7" s="10" customFormat="1" ht="15">
      <c r="A5" s="15" t="s">
        <v>289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368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185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372</v>
      </c>
    </row>
    <row r="10" spans="1:7" s="10" customFormat="1" ht="1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369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225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185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191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374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303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375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232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269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185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171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388</v>
      </c>
    </row>
    <row r="7" spans="1:8" s="10" customFormat="1" ht="30">
      <c r="A7" s="11" t="s">
        <v>184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444</v>
      </c>
    </row>
    <row r="8" spans="1:7" s="10" customFormat="1" ht="15">
      <c r="A8" s="15" t="s">
        <v>379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380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384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385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375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386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357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294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368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390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391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386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385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220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392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408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383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395</v>
      </c>
    </row>
    <row r="5" spans="1:8" s="10" customFormat="1" ht="15">
      <c r="A5" s="84" t="s">
        <v>383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396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385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294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390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398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360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438</v>
      </c>
    </row>
    <row r="6" spans="1:7" s="10" customFormat="1" ht="15">
      <c r="A6" s="15" t="s">
        <v>375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220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181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187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403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404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385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333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410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286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202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386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411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231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412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144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413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171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273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156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171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230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151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414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415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390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190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217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418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357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466</v>
      </c>
    </row>
    <row r="10" spans="1:7" s="10" customFormat="1" ht="15">
      <c r="A10" s="15" t="s">
        <v>158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419</v>
      </c>
    </row>
    <row r="15" spans="1:2" ht="15">
      <c r="A15" s="87" t="s">
        <v>116</v>
      </c>
      <c r="B15" s="27" t="s">
        <v>422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390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386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231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419</v>
      </c>
    </row>
    <row r="14" spans="1:2" ht="15">
      <c r="A14" s="87" t="s">
        <v>231</v>
      </c>
      <c r="B14" s="27" t="s">
        <v>420</v>
      </c>
    </row>
    <row r="15" spans="1:2" ht="15">
      <c r="A15" s="87" t="s">
        <v>390</v>
      </c>
      <c r="B15" s="27" t="s">
        <v>421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375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171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384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196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180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158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384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212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425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414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390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221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426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375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412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384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385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357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431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470</v>
      </c>
    </row>
    <row r="5" spans="1:7" s="10" customFormat="1" ht="15">
      <c r="A5" s="15" t="s">
        <v>383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272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432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386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433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434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435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419</v>
      </c>
    </row>
    <row r="16" spans="1:2" ht="15">
      <c r="A16" s="11" t="s">
        <v>431</v>
      </c>
      <c r="B16" s="27" t="s">
        <v>436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441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225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308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193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330</v>
      </c>
    </row>
    <row r="9" spans="1:7" s="10" customFormat="1" ht="15">
      <c r="A9" s="11" t="s">
        <v>206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309</v>
      </c>
    </row>
    <row r="14" ht="15">
      <c r="A14" s="11" t="s">
        <v>206</v>
      </c>
    </row>
    <row r="15" ht="15">
      <c r="A15" s="27" t="s">
        <v>310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191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385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216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434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442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522</v>
      </c>
    </row>
    <row r="10" spans="1:7" s="10" customFormat="1" ht="15">
      <c r="A10" s="15" t="s">
        <v>196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446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151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357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152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375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375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171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196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350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450</v>
      </c>
    </row>
    <row r="13" spans="1:2" ht="15">
      <c r="A13" s="71" t="s">
        <v>375</v>
      </c>
      <c r="B13" s="27"/>
    </row>
    <row r="14" spans="1:2" ht="15">
      <c r="A14" s="27" t="s">
        <v>451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489</v>
      </c>
    </row>
    <row r="5" spans="1:7" s="10" customFormat="1" ht="15">
      <c r="A5" s="15" t="s">
        <v>453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357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265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456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457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458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459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348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441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383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460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385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411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461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217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177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403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230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273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171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468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289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193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144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217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472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473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403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475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476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225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217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442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202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532</v>
      </c>
    </row>
    <row r="6" spans="1:7" s="10" customFormat="1" ht="15">
      <c r="A6" s="15" t="s">
        <v>177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375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456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413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386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477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386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141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205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225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483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303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484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485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476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144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375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486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196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487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358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531</v>
      </c>
    </row>
    <row r="6" spans="1:7" s="10" customFormat="1" ht="15">
      <c r="A6" s="15" t="s">
        <v>156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386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335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318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184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319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317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171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491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333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383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419</v>
      </c>
    </row>
    <row r="13" spans="1:3" ht="15">
      <c r="A13" s="15" t="s">
        <v>383</v>
      </c>
      <c r="B13" s="97" t="s">
        <v>493</v>
      </c>
      <c r="C13" s="27" t="s">
        <v>492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270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487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231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496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303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335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167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500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502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483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475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503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506</v>
      </c>
    </row>
    <row r="8" spans="1:7" s="10" customFormat="1" ht="15">
      <c r="A8" s="15" t="s">
        <v>236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425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205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504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523</v>
      </c>
    </row>
    <row r="6" spans="1:7" s="10" customFormat="1" ht="15">
      <c r="A6" s="15" t="s">
        <v>508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509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510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225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196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180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190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319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229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191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309</v>
      </c>
    </row>
    <row r="16" ht="15">
      <c r="A16" s="11" t="s">
        <v>229</v>
      </c>
    </row>
    <row r="17" ht="15">
      <c r="A17" s="27" t="s">
        <v>324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511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225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171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191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419</v>
      </c>
    </row>
    <row r="12" spans="1:2" ht="15">
      <c r="A12" s="71" t="s">
        <v>35</v>
      </c>
      <c r="B12" s="72" t="s">
        <v>512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503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516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539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375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486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282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419</v>
      </c>
    </row>
    <row r="10" ht="36.75" customHeight="1">
      <c r="A10" s="15" t="s">
        <v>282</v>
      </c>
    </row>
    <row r="11" spans="1:2" ht="15">
      <c r="A11" s="102" t="s">
        <v>518</v>
      </c>
      <c r="B11" s="27"/>
    </row>
    <row r="12" spans="1:2" ht="15">
      <c r="A12" s="101" t="s">
        <v>517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 t="s">
        <v>520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365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519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205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525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413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483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375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186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187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528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450</v>
      </c>
    </row>
    <row r="14" ht="20.25" customHeight="1">
      <c r="A14" s="71" t="s">
        <v>116</v>
      </c>
    </row>
    <row r="15" spans="1:2" ht="15">
      <c r="A15" s="27" t="s">
        <v>529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530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650</v>
      </c>
    </row>
    <row r="5" spans="1:7" s="10" customFormat="1" ht="15">
      <c r="A5" s="15" t="s">
        <v>192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144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486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256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419</v>
      </c>
    </row>
    <row r="12" spans="1:2" ht="17.25" customHeight="1">
      <c r="A12" s="71" t="s">
        <v>105</v>
      </c>
      <c r="B12" s="72" t="s">
        <v>534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229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205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191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537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538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191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541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333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542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456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544</v>
      </c>
    </row>
    <row r="14" ht="15">
      <c r="A14" s="71" t="s">
        <v>541</v>
      </c>
    </row>
    <row r="15" spans="1:2" ht="15">
      <c r="A15" s="27" t="s">
        <v>546</v>
      </c>
      <c r="B15" s="27"/>
    </row>
    <row r="16" spans="1:2" ht="15">
      <c r="A16" t="s">
        <v>547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217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328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294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171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309</v>
      </c>
    </row>
    <row r="15" ht="15">
      <c r="A15" s="71" t="s">
        <v>29</v>
      </c>
    </row>
    <row r="16" ht="15">
      <c r="A16" s="72" t="s">
        <v>329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171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206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543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544</v>
      </c>
    </row>
    <row r="11" ht="15">
      <c r="A11" s="71" t="s">
        <v>206</v>
      </c>
    </row>
    <row r="12" spans="1:2" ht="15">
      <c r="A12" s="72" t="s">
        <v>545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441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353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544</v>
      </c>
    </row>
    <row r="10" spans="1:2" ht="16.5" customHeight="1">
      <c r="A10" s="71" t="s">
        <v>353</v>
      </c>
      <c r="B10" s="72" t="s">
        <v>549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550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390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509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544</v>
      </c>
    </row>
    <row r="11" spans="1:2" ht="21.75" customHeight="1">
      <c r="A11" s="71" t="s">
        <v>390</v>
      </c>
      <c r="B11" s="27" t="s">
        <v>551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557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353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581</v>
      </c>
    </row>
    <row r="6" spans="1:7" s="10" customFormat="1" ht="15">
      <c r="A6" s="15" t="s">
        <v>190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196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558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36.75" customHeight="1">
      <c r="A12" s="71" t="s">
        <v>557</v>
      </c>
      <c r="B12" s="27" t="s">
        <v>560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413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594</v>
      </c>
    </row>
    <row r="5" spans="1:7" s="10" customFormat="1" ht="15">
      <c r="A5" s="15" t="s">
        <v>432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286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171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544</v>
      </c>
    </row>
    <row r="12" spans="1:2" ht="36.75" customHeight="1">
      <c r="A12" s="71" t="s">
        <v>104</v>
      </c>
      <c r="B12" s="72" t="s">
        <v>559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229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541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525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419</v>
      </c>
    </row>
    <row r="11" spans="1:2" ht="36.75" customHeight="1">
      <c r="A11" s="71" t="s">
        <v>541</v>
      </c>
      <c r="B11" s="27" t="s">
        <v>562</v>
      </c>
    </row>
    <row r="12" spans="1:2" ht="15">
      <c r="A12" t="s">
        <v>563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317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519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565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192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583</v>
      </c>
    </row>
    <row r="6" spans="1:7" s="10" customFormat="1" ht="15">
      <c r="A6" s="15" t="s">
        <v>184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541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570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557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171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2016-03-31T17:51:00Z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