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585" tabRatio="816" activeTab="0"/>
  </bookViews>
  <sheets>
    <sheet name="Вентилируемые кроссовки" sheetId="1" r:id="rId1"/>
  </sheets>
  <definedNames>
    <definedName name="всего_по_размерам">'Вентилируемые кроссовки'!$U$10</definedName>
    <definedName name="Город">'Вентилируемые кроссовки'!$D$3</definedName>
    <definedName name="Группировка">'Вентилируемые кроссовки'!#REF!</definedName>
    <definedName name="Дата">'Вентилируемые кроссовки'!$B$7</definedName>
    <definedName name="Дилер">'Вентилируемые кроссовки'!$D$2</definedName>
    <definedName name="_xlnm.Print_Titles" localSheetId="0">'Вентилируемые кроссовки'!$12:$13</definedName>
    <definedName name="Заголовок">'Вентилируемые кроссовки'!$A$1</definedName>
    <definedName name="Склад">'Вентилируемые кроссовки'!$E$7</definedName>
    <definedName name="Строка">'Вентилируемые кроссовки'!#REF!</definedName>
    <definedName name="ТипЗаказа">'Вентилируемые кроссовки'!$D$5</definedName>
    <definedName name="ТК">'Вентилируемые кроссовки'!$D$4</definedName>
    <definedName name="Шапка">'Вентилируемые кроссовки'!$A$1:$AB$13</definedName>
  </definedNames>
  <calcPr fullCalcOnLoad="1"/>
</workbook>
</file>

<file path=xl/sharedStrings.xml><?xml version="1.0" encoding="utf-8"?>
<sst xmlns="http://schemas.openxmlformats.org/spreadsheetml/2006/main" count="81" uniqueCount="81">
  <si>
    <t>Дата:</t>
  </si>
  <si>
    <t>Модель</t>
  </si>
  <si>
    <t xml:space="preserve">Всего по размерам: </t>
  </si>
  <si>
    <t xml:space="preserve">Всего % по размерам: </t>
  </si>
  <si>
    <t>Стоимость, $</t>
  </si>
  <si>
    <t xml:space="preserve"> - сумма добавки запредварительность заказа</t>
  </si>
  <si>
    <t xml:space="preserve"> - сумма добавки за объем заказа</t>
  </si>
  <si>
    <t>На складе</t>
  </si>
  <si>
    <t xml:space="preserve">Тип заказа </t>
  </si>
  <si>
    <t xml:space="preserve">Базовая цена </t>
  </si>
  <si>
    <t>Всего заказ, пар</t>
  </si>
  <si>
    <t>Цена, $</t>
  </si>
  <si>
    <t>Заказ не готов к отправке !!!   Заполните общие параметры заказа - Наименование, Город, Тип заказа</t>
  </si>
  <si>
    <t>Заказ к отправке готов</t>
  </si>
  <si>
    <t>Всего к оплате:</t>
  </si>
  <si>
    <r>
      <t xml:space="preserve">Вид
</t>
    </r>
    <r>
      <rPr>
        <b/>
        <sz val="7"/>
        <rFont val="Arial"/>
        <family val="2"/>
      </rPr>
      <t>(для просмотра изображения щелкните по картинке)</t>
    </r>
  </si>
  <si>
    <r>
      <t xml:space="preserve">Артикул
</t>
    </r>
    <r>
      <rPr>
        <b/>
        <sz val="6"/>
        <rFont val="Arial"/>
        <family val="2"/>
      </rPr>
      <t>(для просмотра изображения щелкните по артикулу)</t>
    </r>
  </si>
  <si>
    <r>
      <t xml:space="preserve">Размеры, Европа
</t>
    </r>
    <r>
      <rPr>
        <b/>
        <sz val="10"/>
        <color indexed="10"/>
        <rFont val="Arial"/>
        <family val="2"/>
      </rPr>
      <t xml:space="preserve">разница между европейскими и российскими размерами составляет один размер 
</t>
    </r>
    <r>
      <rPr>
        <sz val="10"/>
        <color indexed="10"/>
        <rFont val="Arial"/>
        <family val="2"/>
      </rPr>
      <t>(например 37-ой российский соответствует 38-ому европейскому)</t>
    </r>
  </si>
  <si>
    <t>Внимание! Все ячейки, кроме белых, защищены! Заполняйте только белые ячейки!</t>
  </si>
  <si>
    <t>Транспортная компания:</t>
  </si>
  <si>
    <t>Всего доступно для заказа:</t>
  </si>
  <si>
    <t xml:space="preserve">Покупатель: </t>
  </si>
  <si>
    <t>Город:</t>
  </si>
  <si>
    <t>Кроссовки и обувь с дышащей подошвой Glagla (Глагла) - оптовый заказ</t>
  </si>
  <si>
    <t>Заказ со склада</t>
  </si>
  <si>
    <t>Модель Playa</t>
  </si>
  <si>
    <t>Playa Black / Плая Блэк</t>
  </si>
  <si>
    <t>Playa Navy / Плая Нэви</t>
  </si>
  <si>
    <t>Playa Metal Pink / Плая Метал Пинк</t>
  </si>
  <si>
    <t>Playa Metal Blue / Плая Метал Блю</t>
  </si>
  <si>
    <t>Playa Metal Green / Плая Метал Грин</t>
  </si>
  <si>
    <t>Playa Parma / Плая Парма</t>
  </si>
  <si>
    <t>Модель Classic Clog</t>
  </si>
  <si>
    <t>Classic Clog White / Классик Клог Вайт</t>
  </si>
  <si>
    <t>Classic Clog Black / Классик Клог Блэк</t>
  </si>
  <si>
    <t>Classic Clog Tutti Frutti / Классик Клог Тути Фрути</t>
  </si>
  <si>
    <t>Classic Clog Jamaica / Классик Клог Ямайка</t>
  </si>
  <si>
    <t>Classic Clog Gradation Pink / Классик Клог Грэдейшн Пинк</t>
  </si>
  <si>
    <t>Classic Clog Gradation Blue / Классик Клог Грэдейшн Блю</t>
  </si>
  <si>
    <t>Модель Flash</t>
  </si>
  <si>
    <t>Flash Tutti Frutti / Флэш Тути Фрути</t>
  </si>
  <si>
    <t>Flash Metal Pink / Флэш Метал Пинк</t>
  </si>
  <si>
    <t>Flash Aluminium Blue / Флэш Алюминиум Блю</t>
  </si>
  <si>
    <t>Модель Alizee</t>
  </si>
  <si>
    <t>Alize Black / Ализэ Блэк</t>
  </si>
  <si>
    <t>Модель Typhoon</t>
  </si>
  <si>
    <t>Typhoon White / Тайфун Вайт</t>
  </si>
  <si>
    <t>Typhoon Black / Тайфун Блэк</t>
  </si>
  <si>
    <t>Typhoon Jamaica / Тайфун Ямайка</t>
  </si>
  <si>
    <t>Typhoon Navy-Turquoise / Тайфун Нэви Туркьюз</t>
  </si>
  <si>
    <t>Typhoon Charcoal-Neon Orange / Тайфун Чаркл Неон Оранж</t>
  </si>
  <si>
    <t>Typhoon Neon Yellow / Тайфун Неон Йелоу</t>
  </si>
  <si>
    <t>Typhoon Charcoal-Pastel Pink / Тайфун Чаркл Пастель Пинк</t>
  </si>
  <si>
    <t>Модель Classic</t>
  </si>
  <si>
    <t>Classic White / Классик Вайт</t>
  </si>
  <si>
    <t>Classic Black / Классик Блэк</t>
  </si>
  <si>
    <t>Classic Tutti Frutti / Классик Тути Фрути</t>
  </si>
  <si>
    <t>Classic Royal Blue / Классик Роял Блю</t>
  </si>
  <si>
    <t>Classic Silver / Классик Сильвер</t>
  </si>
  <si>
    <t>Classic Parma / Классик Парма</t>
  </si>
  <si>
    <t>Classic Navy / Классик Нэви</t>
  </si>
  <si>
    <t>Classic Metal Pink / Классик Метал Пинк</t>
  </si>
  <si>
    <t>Classic Jamaica / Классик Ямайка</t>
  </si>
  <si>
    <t>Classic Gradation Pink / Классик Грэдейшн Пинк</t>
  </si>
  <si>
    <t>Classic Gradation Blue / Классик Грэдейшн Блю</t>
  </si>
  <si>
    <t>Classic Sand / Классик Сэнд</t>
  </si>
  <si>
    <t>Classic Charcoal-Neon Orange / Классик Чаркл Неон Оранж</t>
  </si>
  <si>
    <t>Classic Charcoal-Pastel Pink / Классик Чаркл Пастель Пинк</t>
  </si>
  <si>
    <t>Classic Dark Brown/Light Brown/Graduation Blue / Классик дарк браун/Лайт браун/Грэдейшн Блю</t>
  </si>
  <si>
    <t>Classic Red / Классик Рэд</t>
  </si>
  <si>
    <t>Classic Neon Yellow / Классик Неон Йелоу</t>
  </si>
  <si>
    <t>Classic Brasil / Классик Бразил</t>
  </si>
  <si>
    <t>Модель Classic Hi</t>
  </si>
  <si>
    <t>Classic Hi White / Классик Хай Вайт</t>
  </si>
  <si>
    <t>Classic Hi Charcoal-Pastel Pink / Классик Чаркл Пастель Пинк</t>
  </si>
  <si>
    <t>Classic Hi Black-Gold / Классик Хай Блэк Голд</t>
  </si>
  <si>
    <t>Примечание:</t>
  </si>
  <si>
    <t>1. Оплата производится в рублях по курсу ЦБ РФ на день отправки в банк платежного поручения.</t>
  </si>
  <si>
    <t>2. Доставка до транспортных компаний по указанию дилеров, стоимость услуги 60 рублей за пару при заказе от 1 до 12 пар и 600 рублей вне зависимости от величины заказа свыше 12 пар.</t>
  </si>
  <si>
    <t>3. Для целостной доставки заказа к дилеру Федеральный дистрибьютор предоставляет качественную упаковку товара. Стоимость услуги - 10 руб. за 1 пару.</t>
  </si>
  <si>
    <t>22 апреля 2016 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</si>
</sst>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C09]* #,##0.00_-;\-[$$-C09]* #,##0.00_-;_-[$$-C09]* &quot;-&quot;??_-;_-@_-"/>
    <numFmt numFmtId="165" formatCode="_-* #,##0.00[$р.-419]_-;\-* #,##0.00[$р.-419]_-;_-* &quot;-&quot;??[$р.-419]_-;_-@_-"/>
    <numFmt numFmtId="166" formatCode="[$-F800]dddd\,\ mmmm\ dd\,\ yyyy"/>
    <numFmt numFmtId="167" formatCode="[$-FC19]d\ mmmm\ yyyy\ &quot;г.&quot;"/>
    <numFmt numFmtId="168" formatCode="0.0"/>
    <numFmt numFmtId="169" formatCode="_-[$₹-459]* #,##0.00_ ;_-[$₹-459]* \-#,##0.00\ ;_-[$₹-459]* &quot;-&quot;??_ ;_-@_ "/>
    <numFmt numFmtId="170" formatCode="#,##0_ ;[Red]\-#,##0\ "/>
    <numFmt numFmtId="171" formatCode="0_ ;[Red]\-0\ "/>
  </numFmts>
  <fonts count="67"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i/>
      <sz val="16"/>
      <color indexed="9"/>
      <name val="Comic Sans MS"/>
      <family val="4"/>
    </font>
    <font>
      <u val="single"/>
      <sz val="7.5"/>
      <color indexed="12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Arial Narrow"/>
      <family val="2"/>
    </font>
    <font>
      <b/>
      <sz val="11"/>
      <color indexed="10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b/>
      <sz val="11"/>
      <color rgb="FFFF0000"/>
      <name val="Arial"/>
      <family val="2"/>
    </font>
    <font>
      <b/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AF2FE"/>
        <bgColor indexed="64"/>
      </patternFill>
    </fill>
    <fill>
      <patternFill patternType="solid">
        <fgColor rgb="FF0248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hair"/>
      <top style="medium"/>
      <bottom style="thin"/>
    </border>
    <border>
      <left style="medium"/>
      <right style="hair"/>
      <top style="medium"/>
      <bottom style="hair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/>
      <bottom style="medium"/>
    </border>
    <border>
      <left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double"/>
      <bottom style="thin"/>
    </border>
    <border>
      <left/>
      <right style="medium"/>
      <top style="double"/>
      <bottom/>
    </border>
    <border>
      <left style="medium"/>
      <right style="medium"/>
      <top style="thin"/>
      <bottom style="double"/>
    </border>
    <border>
      <left/>
      <right style="medium"/>
      <top/>
      <bottom style="double"/>
    </border>
    <border>
      <left style="medium"/>
      <right style="medium"/>
      <top style="double"/>
      <bottom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8"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9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right"/>
    </xf>
    <xf numFmtId="4" fontId="0" fillId="33" borderId="0" xfId="0" applyNumberFormat="1" applyFill="1" applyAlignment="1">
      <alignment horizontal="left"/>
    </xf>
    <xf numFmtId="0" fontId="5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5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 horizontal="left"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3" xfId="0" applyFont="1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171" fontId="17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Border="1" applyAlignment="1">
      <alignment/>
    </xf>
    <xf numFmtId="3" fontId="2" fillId="33" borderId="16" xfId="0" applyNumberFormat="1" applyFont="1" applyFill="1" applyBorder="1" applyAlignment="1" applyProtection="1">
      <alignment horizontal="center" vertical="center"/>
      <protection/>
    </xf>
    <xf numFmtId="164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horizontal="left" vertical="center"/>
      <protection/>
    </xf>
    <xf numFmtId="9" fontId="6" fillId="33" borderId="19" xfId="0" applyNumberFormat="1" applyFont="1" applyFill="1" applyBorder="1" applyAlignment="1" applyProtection="1">
      <alignment horizontal="center" vertical="center"/>
      <protection/>
    </xf>
    <xf numFmtId="9" fontId="6" fillId="33" borderId="20" xfId="0" applyNumberFormat="1" applyFont="1" applyFill="1" applyBorder="1" applyAlignment="1" applyProtection="1">
      <alignment horizontal="center" vertical="center"/>
      <protection/>
    </xf>
    <xf numFmtId="9" fontId="6" fillId="33" borderId="21" xfId="0" applyNumberFormat="1" applyFont="1" applyFill="1" applyBorder="1" applyAlignment="1" applyProtection="1">
      <alignment horizontal="center" vertical="center"/>
      <protection/>
    </xf>
    <xf numFmtId="44" fontId="5" fillId="33" borderId="22" xfId="0" applyNumberFormat="1" applyFont="1" applyFill="1" applyBorder="1" applyAlignment="1">
      <alignment vertical="center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2" fillId="33" borderId="23" xfId="0" applyNumberFormat="1" applyFont="1" applyFill="1" applyBorder="1" applyAlignment="1">
      <alignment horizontal="center" vertical="center"/>
    </xf>
    <xf numFmtId="1" fontId="62" fillId="33" borderId="23" xfId="0" applyNumberFormat="1" applyFont="1" applyFill="1" applyBorder="1" applyAlignment="1">
      <alignment horizontal="center" vertical="center"/>
    </xf>
    <xf numFmtId="1" fontId="62" fillId="33" borderId="14" xfId="0" applyNumberFormat="1" applyFont="1" applyFill="1" applyBorder="1" applyAlignment="1">
      <alignment horizontal="center" vertical="center"/>
    </xf>
    <xf numFmtId="1" fontId="62" fillId="33" borderId="24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right" vertical="center" wrapText="1"/>
    </xf>
    <xf numFmtId="1" fontId="8" fillId="33" borderId="24" xfId="0" applyNumberFormat="1" applyFont="1" applyFill="1" applyBorder="1" applyAlignment="1">
      <alignment horizontal="right" vertical="center"/>
    </xf>
    <xf numFmtId="1" fontId="38" fillId="33" borderId="25" xfId="0" applyNumberFormat="1" applyFont="1" applyFill="1" applyBorder="1" applyAlignment="1">
      <alignment horizontal="right" vertical="center"/>
    </xf>
    <xf numFmtId="0" fontId="0" fillId="33" borderId="26" xfId="0" applyFill="1" applyBorder="1" applyAlignment="1" applyProtection="1">
      <alignment horizontal="left"/>
      <protection/>
    </xf>
    <xf numFmtId="1" fontId="39" fillId="33" borderId="27" xfId="0" applyNumberFormat="1" applyFont="1" applyFill="1" applyBorder="1" applyAlignment="1">
      <alignment horizontal="right" vertical="center"/>
    </xf>
    <xf numFmtId="4" fontId="38" fillId="33" borderId="27" xfId="0" applyNumberFormat="1" applyFont="1" applyFill="1" applyBorder="1" applyAlignment="1" applyProtection="1">
      <alignment horizontal="right" vertical="center"/>
      <protection/>
    </xf>
    <xf numFmtId="4" fontId="39" fillId="33" borderId="27" xfId="0" applyNumberFormat="1" applyFont="1" applyFill="1" applyBorder="1" applyAlignment="1" applyProtection="1">
      <alignment horizontal="right" vertical="center"/>
      <protection/>
    </xf>
    <xf numFmtId="0" fontId="0" fillId="33" borderId="28" xfId="0" applyFill="1" applyBorder="1" applyAlignment="1" applyProtection="1">
      <alignment horizontal="left"/>
      <protection/>
    </xf>
    <xf numFmtId="1" fontId="6" fillId="34" borderId="27" xfId="0" applyNumberFormat="1" applyFont="1" applyFill="1" applyBorder="1" applyAlignment="1">
      <alignment horizontal="right" vertical="center"/>
    </xf>
    <xf numFmtId="1" fontId="5" fillId="34" borderId="25" xfId="0" applyNumberFormat="1" applyFont="1" applyFill="1" applyBorder="1" applyAlignment="1">
      <alignment horizontal="right"/>
    </xf>
    <xf numFmtId="4" fontId="0" fillId="34" borderId="29" xfId="0" applyNumberFormat="1" applyFont="1" applyFill="1" applyBorder="1" applyAlignment="1" applyProtection="1">
      <alignment horizontal="right"/>
      <protection/>
    </xf>
    <xf numFmtId="4" fontId="0" fillId="34" borderId="29" xfId="0" applyNumberFormat="1" applyFill="1" applyBorder="1" applyAlignment="1" applyProtection="1">
      <alignment horizontal="right"/>
      <protection/>
    </xf>
    <xf numFmtId="1" fontId="38" fillId="34" borderId="30" xfId="0" applyNumberFormat="1" applyFont="1" applyFill="1" applyBorder="1" applyAlignment="1">
      <alignment horizontal="center" vertical="center"/>
    </xf>
    <xf numFmtId="0" fontId="63" fillId="34" borderId="31" xfId="0" applyNumberFormat="1" applyFont="1" applyFill="1" applyBorder="1" applyAlignment="1" applyProtection="1">
      <alignment horizontal="center" vertical="center"/>
      <protection locked="0"/>
    </xf>
    <xf numFmtId="1" fontId="38" fillId="34" borderId="32" xfId="0" applyNumberFormat="1" applyFont="1" applyFill="1" applyBorder="1" applyAlignment="1">
      <alignment horizontal="center" vertical="center"/>
    </xf>
    <xf numFmtId="0" fontId="63" fillId="34" borderId="33" xfId="0" applyNumberFormat="1" applyFont="1" applyFill="1" applyBorder="1" applyAlignment="1" applyProtection="1">
      <alignment horizontal="center" vertical="center"/>
      <protection locked="0"/>
    </xf>
    <xf numFmtId="1" fontId="38" fillId="34" borderId="34" xfId="0" applyNumberFormat="1" applyFont="1" applyFill="1" applyBorder="1" applyAlignment="1">
      <alignment horizontal="center" vertical="center"/>
    </xf>
    <xf numFmtId="0" fontId="63" fillId="34" borderId="35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4" fontId="39" fillId="33" borderId="27" xfId="0" applyNumberFormat="1" applyFont="1" applyFill="1" applyBorder="1" applyAlignment="1" applyProtection="1">
      <alignment horizontal="right" vertical="center"/>
      <protection/>
    </xf>
    <xf numFmtId="0" fontId="10" fillId="0" borderId="0" xfId="57" applyFont="1" applyAlignment="1">
      <alignment horizontal="left" vertical="top"/>
      <protection/>
    </xf>
    <xf numFmtId="1" fontId="38" fillId="34" borderId="34" xfId="0" applyNumberFormat="1" applyFont="1" applyFill="1" applyBorder="1" applyAlignment="1">
      <alignment horizontal="center" vertical="center"/>
    </xf>
    <xf numFmtId="0" fontId="63" fillId="34" borderId="35" xfId="0" applyNumberFormat="1" applyFont="1" applyFill="1" applyBorder="1" applyAlignment="1" applyProtection="1">
      <alignment horizontal="center" vertical="center"/>
      <protection locked="0"/>
    </xf>
    <xf numFmtId="1" fontId="38" fillId="34" borderId="32" xfId="0" applyNumberFormat="1" applyFont="1" applyFill="1" applyBorder="1" applyAlignment="1">
      <alignment horizontal="center" vertical="center"/>
    </xf>
    <xf numFmtId="0" fontId="63" fillId="34" borderId="33" xfId="0" applyNumberFormat="1" applyFont="1" applyFill="1" applyBorder="1" applyAlignment="1" applyProtection="1">
      <alignment horizontal="center" vertical="center"/>
      <protection locked="0"/>
    </xf>
    <xf numFmtId="0" fontId="63" fillId="0" borderId="31" xfId="0" applyNumberFormat="1" applyFont="1" applyFill="1" applyBorder="1" applyAlignment="1" applyProtection="1">
      <alignment horizontal="center" vertical="center"/>
      <protection locked="0"/>
    </xf>
    <xf numFmtId="0" fontId="63" fillId="0" borderId="33" xfId="0" applyNumberFormat="1" applyFont="1" applyFill="1" applyBorder="1" applyAlignment="1" applyProtection="1">
      <alignment horizontal="center" vertical="center"/>
      <protection locked="0"/>
    </xf>
    <xf numFmtId="1" fontId="38" fillId="33" borderId="32" xfId="0" applyNumberFormat="1" applyFont="1" applyFill="1" applyBorder="1" applyAlignment="1">
      <alignment horizontal="center" vertical="center"/>
    </xf>
    <xf numFmtId="0" fontId="63" fillId="0" borderId="31" xfId="0" applyNumberFormat="1" applyFont="1" applyFill="1" applyBorder="1" applyAlignment="1" applyProtection="1">
      <alignment horizontal="center" vertical="center"/>
      <protection locked="0"/>
    </xf>
    <xf numFmtId="0" fontId="63" fillId="0" borderId="33" xfId="0" applyNumberFormat="1" applyFont="1" applyFill="1" applyBorder="1" applyAlignment="1" applyProtection="1">
      <alignment horizontal="center" vertical="center"/>
      <protection locked="0"/>
    </xf>
    <xf numFmtId="0" fontId="63" fillId="0" borderId="35" xfId="0" applyNumberFormat="1" applyFont="1" applyFill="1" applyBorder="1" applyAlignment="1" applyProtection="1">
      <alignment horizontal="center" vertical="center"/>
      <protection locked="0"/>
    </xf>
    <xf numFmtId="1" fontId="38" fillId="33" borderId="32" xfId="0" applyNumberFormat="1" applyFont="1" applyFill="1" applyBorder="1" applyAlignment="1">
      <alignment horizontal="center" vertical="center"/>
    </xf>
    <xf numFmtId="1" fontId="38" fillId="33" borderId="34" xfId="0" applyNumberFormat="1" applyFont="1" applyFill="1" applyBorder="1" applyAlignment="1">
      <alignment horizontal="center" vertical="center"/>
    </xf>
    <xf numFmtId="0" fontId="63" fillId="0" borderId="31" xfId="0" applyNumberFormat="1" applyFont="1" applyFill="1" applyBorder="1" applyAlignment="1" applyProtection="1">
      <alignment horizontal="center" vertical="center"/>
      <protection locked="0"/>
    </xf>
    <xf numFmtId="0" fontId="63" fillId="0" borderId="33" xfId="0" applyNumberFormat="1" applyFont="1" applyFill="1" applyBorder="1" applyAlignment="1" applyProtection="1">
      <alignment horizontal="center" vertical="center"/>
      <protection locked="0"/>
    </xf>
    <xf numFmtId="0" fontId="63" fillId="0" borderId="35" xfId="0" applyNumberFormat="1" applyFont="1" applyFill="1" applyBorder="1" applyAlignment="1" applyProtection="1">
      <alignment horizontal="center" vertical="center"/>
      <protection locked="0"/>
    </xf>
    <xf numFmtId="1" fontId="38" fillId="33" borderId="32" xfId="0" applyNumberFormat="1" applyFont="1" applyFill="1" applyBorder="1" applyAlignment="1">
      <alignment horizontal="center" vertical="center"/>
    </xf>
    <xf numFmtId="1" fontId="38" fillId="33" borderId="34" xfId="0" applyNumberFormat="1" applyFont="1" applyFill="1" applyBorder="1" applyAlignment="1">
      <alignment horizontal="center" vertical="center"/>
    </xf>
    <xf numFmtId="0" fontId="63" fillId="0" borderId="31" xfId="0" applyNumberFormat="1" applyFont="1" applyFill="1" applyBorder="1" applyAlignment="1" applyProtection="1">
      <alignment horizontal="center" vertical="center"/>
      <protection locked="0"/>
    </xf>
    <xf numFmtId="1" fontId="38" fillId="33" borderId="30" xfId="0" applyNumberFormat="1" applyFont="1" applyFill="1" applyBorder="1" applyAlignment="1">
      <alignment horizontal="center" vertical="center"/>
    </xf>
    <xf numFmtId="1" fontId="38" fillId="33" borderId="32" xfId="0" applyNumberFormat="1" applyFont="1" applyFill="1" applyBorder="1" applyAlignment="1">
      <alignment horizontal="center" vertical="center"/>
    </xf>
    <xf numFmtId="0" fontId="63" fillId="0" borderId="31" xfId="0" applyNumberFormat="1" applyFont="1" applyFill="1" applyBorder="1" applyAlignment="1" applyProtection="1">
      <alignment horizontal="center" vertical="center"/>
      <protection locked="0"/>
    </xf>
    <xf numFmtId="0" fontId="63" fillId="0" borderId="33" xfId="0" applyNumberFormat="1" applyFont="1" applyFill="1" applyBorder="1" applyAlignment="1" applyProtection="1">
      <alignment horizontal="center" vertical="center"/>
      <protection locked="0"/>
    </xf>
    <xf numFmtId="0" fontId="63" fillId="0" borderId="35" xfId="0" applyNumberFormat="1" applyFont="1" applyFill="1" applyBorder="1" applyAlignment="1" applyProtection="1">
      <alignment horizontal="center" vertical="center"/>
      <protection locked="0"/>
    </xf>
    <xf numFmtId="1" fontId="38" fillId="33" borderId="32" xfId="0" applyNumberFormat="1" applyFont="1" applyFill="1" applyBorder="1" applyAlignment="1">
      <alignment horizontal="center" vertical="center"/>
    </xf>
    <xf numFmtId="1" fontId="38" fillId="33" borderId="34" xfId="0" applyNumberFormat="1" applyFont="1" applyFill="1" applyBorder="1" applyAlignment="1">
      <alignment horizontal="center" vertical="center"/>
    </xf>
    <xf numFmtId="1" fontId="38" fillId="34" borderId="32" xfId="0" applyNumberFormat="1" applyFont="1" applyFill="1" applyBorder="1" applyAlignment="1">
      <alignment horizontal="center" vertical="center"/>
    </xf>
    <xf numFmtId="0" fontId="63" fillId="34" borderId="33" xfId="0" applyNumberFormat="1" applyFont="1" applyFill="1" applyBorder="1" applyAlignment="1" applyProtection="1">
      <alignment horizontal="center" vertical="center"/>
      <protection locked="0"/>
    </xf>
    <xf numFmtId="1" fontId="38" fillId="34" borderId="34" xfId="0" applyNumberFormat="1" applyFont="1" applyFill="1" applyBorder="1" applyAlignment="1">
      <alignment horizontal="center" vertical="center"/>
    </xf>
    <xf numFmtId="0" fontId="63" fillId="34" borderId="35" xfId="0" applyNumberFormat="1" applyFont="1" applyFill="1" applyBorder="1" applyAlignment="1" applyProtection="1">
      <alignment horizontal="center" vertical="center"/>
      <protection locked="0"/>
    </xf>
    <xf numFmtId="0" fontId="63" fillId="0" borderId="31" xfId="0" applyNumberFormat="1" applyFont="1" applyFill="1" applyBorder="1" applyAlignment="1" applyProtection="1">
      <alignment horizontal="center" vertical="center"/>
      <protection locked="0"/>
    </xf>
    <xf numFmtId="0" fontId="63" fillId="0" borderId="33" xfId="0" applyNumberFormat="1" applyFont="1" applyFill="1" applyBorder="1" applyAlignment="1" applyProtection="1">
      <alignment horizontal="center" vertical="center"/>
      <protection locked="0"/>
    </xf>
    <xf numFmtId="0" fontId="63" fillId="0" borderId="35" xfId="0" applyNumberFormat="1" applyFont="1" applyFill="1" applyBorder="1" applyAlignment="1" applyProtection="1">
      <alignment horizontal="center" vertical="center"/>
      <protection locked="0"/>
    </xf>
    <xf numFmtId="1" fontId="38" fillId="33" borderId="32" xfId="0" applyNumberFormat="1" applyFont="1" applyFill="1" applyBorder="1" applyAlignment="1">
      <alignment horizontal="center" vertical="center"/>
    </xf>
    <xf numFmtId="1" fontId="38" fillId="33" borderId="34" xfId="0" applyNumberFormat="1" applyFont="1" applyFill="1" applyBorder="1" applyAlignment="1">
      <alignment horizontal="center" vertical="center"/>
    </xf>
    <xf numFmtId="0" fontId="63" fillId="0" borderId="31" xfId="0" applyNumberFormat="1" applyFont="1" applyFill="1" applyBorder="1" applyAlignment="1" applyProtection="1">
      <alignment horizontal="center" vertical="center"/>
      <protection locked="0"/>
    </xf>
    <xf numFmtId="0" fontId="63" fillId="0" borderId="33" xfId="0" applyNumberFormat="1" applyFont="1" applyFill="1" applyBorder="1" applyAlignment="1" applyProtection="1">
      <alignment horizontal="center" vertical="center"/>
      <protection locked="0"/>
    </xf>
    <xf numFmtId="171" fontId="17" fillId="33" borderId="15" xfId="0" applyNumberFormat="1" applyFont="1" applyFill="1" applyBorder="1" applyAlignment="1" applyProtection="1">
      <alignment horizontal="center" vertical="center"/>
      <protection/>
    </xf>
    <xf numFmtId="3" fontId="2" fillId="33" borderId="16" xfId="0" applyNumberFormat="1" applyFont="1" applyFill="1" applyBorder="1" applyAlignment="1" applyProtection="1">
      <alignment horizontal="center" vertical="center"/>
      <protection/>
    </xf>
    <xf numFmtId="1" fontId="38" fillId="33" borderId="32" xfId="0" applyNumberFormat="1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left" vertical="top" wrapText="1"/>
    </xf>
    <xf numFmtId="0" fontId="5" fillId="33" borderId="37" xfId="0" applyNumberFormat="1" applyFont="1" applyFill="1" applyBorder="1" applyAlignment="1">
      <alignment horizontal="left" vertical="top" wrapText="1"/>
    </xf>
    <xf numFmtId="0" fontId="5" fillId="33" borderId="38" xfId="0" applyNumberFormat="1" applyFont="1" applyFill="1" applyBorder="1" applyAlignment="1">
      <alignment horizontal="left" vertical="top" wrapText="1"/>
    </xf>
    <xf numFmtId="0" fontId="5" fillId="33" borderId="39" xfId="0" applyNumberFormat="1" applyFont="1" applyFill="1" applyBorder="1" applyAlignment="1">
      <alignment horizontal="left" vertical="top" wrapText="1"/>
    </xf>
    <xf numFmtId="0" fontId="66" fillId="33" borderId="40" xfId="42" applyFont="1" applyFill="1" applyBorder="1" applyAlignment="1" applyProtection="1">
      <alignment horizontal="center" vertical="center"/>
      <protection/>
    </xf>
    <xf numFmtId="0" fontId="5" fillId="33" borderId="41" xfId="0" applyFont="1" applyFill="1" applyBorder="1" applyAlignment="1">
      <alignment horizontal="center" vertical="center"/>
    </xf>
    <xf numFmtId="0" fontId="3" fillId="35" borderId="42" xfId="0" applyNumberFormat="1" applyFont="1" applyFill="1" applyBorder="1" applyAlignment="1">
      <alignment horizontal="left" vertical="center"/>
    </xf>
    <xf numFmtId="0" fontId="3" fillId="35" borderId="43" xfId="0" applyNumberFormat="1" applyFont="1" applyFill="1" applyBorder="1" applyAlignment="1">
      <alignment horizontal="left" vertical="center"/>
    </xf>
    <xf numFmtId="0" fontId="3" fillId="35" borderId="44" xfId="0" applyNumberFormat="1" applyFont="1" applyFill="1" applyBorder="1" applyAlignment="1">
      <alignment horizontal="left" vertical="center"/>
    </xf>
    <xf numFmtId="166" fontId="5" fillId="33" borderId="42" xfId="0" applyNumberFormat="1" applyFont="1" applyFill="1" applyBorder="1" applyAlignment="1">
      <alignment horizontal="center"/>
    </xf>
    <xf numFmtId="166" fontId="5" fillId="33" borderId="43" xfId="0" applyNumberFormat="1" applyFont="1" applyFill="1" applyBorder="1" applyAlignment="1">
      <alignment horizontal="center"/>
    </xf>
    <xf numFmtId="166" fontId="5" fillId="33" borderId="44" xfId="0" applyNumberFormat="1" applyFont="1" applyFill="1" applyBorder="1" applyAlignment="1">
      <alignment horizontal="center"/>
    </xf>
    <xf numFmtId="0" fontId="10" fillId="0" borderId="0" xfId="57" applyFont="1" applyAlignment="1">
      <alignment horizontal="left" vertical="top" wrapText="1"/>
      <protection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5" fillId="0" borderId="0" xfId="0" applyFont="1" applyAlignment="1">
      <alignment horizontal="left"/>
    </xf>
    <xf numFmtId="164" fontId="8" fillId="33" borderId="13" xfId="0" applyNumberFormat="1" applyFont="1" applyFill="1" applyBorder="1" applyAlignment="1">
      <alignment horizontal="center" vertical="center" wrapText="1"/>
    </xf>
    <xf numFmtId="164" fontId="8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36" borderId="0" xfId="0" applyFont="1" applyFill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45" xfId="0" applyNumberFormat="1" applyFont="1" applyFill="1" applyBorder="1" applyAlignment="1">
      <alignment horizontal="center" vertical="center"/>
    </xf>
    <xf numFmtId="164" fontId="8" fillId="33" borderId="24" xfId="0" applyNumberFormat="1" applyFont="1" applyFill="1" applyBorder="1" applyAlignment="1">
      <alignment horizontal="left" vertical="center" wrapText="1"/>
    </xf>
    <xf numFmtId="164" fontId="8" fillId="33" borderId="46" xfId="0" applyNumberFormat="1" applyFont="1" applyFill="1" applyBorder="1" applyAlignment="1">
      <alignment horizontal="left" vertical="center" wrapText="1"/>
    </xf>
    <xf numFmtId="170" fontId="17" fillId="33" borderId="13" xfId="0" applyNumberFormat="1" applyFont="1" applyFill="1" applyBorder="1" applyAlignment="1" applyProtection="1">
      <alignment horizontal="right" vertical="center"/>
      <protection/>
    </xf>
    <xf numFmtId="170" fontId="18" fillId="33" borderId="24" xfId="0" applyNumberFormat="1" applyFont="1" applyFill="1" applyBorder="1" applyAlignment="1">
      <alignment horizontal="left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0" fontId="4" fillId="33" borderId="47" xfId="0" applyNumberFormat="1" applyFont="1" applyFill="1" applyBorder="1" applyAlignment="1">
      <alignment horizontal="center" vertical="center"/>
    </xf>
    <xf numFmtId="0" fontId="4" fillId="33" borderId="48" xfId="0" applyNumberFormat="1" applyFont="1" applyFill="1" applyBorder="1" applyAlignment="1">
      <alignment horizontal="center" vertical="center"/>
    </xf>
    <xf numFmtId="0" fontId="5" fillId="33" borderId="42" xfId="0" applyNumberFormat="1" applyFont="1" applyFill="1" applyBorder="1" applyAlignment="1">
      <alignment horizontal="center" vertical="center" wrapText="1"/>
    </xf>
    <xf numFmtId="0" fontId="5" fillId="33" borderId="43" xfId="0" applyNumberFormat="1" applyFont="1" applyFill="1" applyBorder="1" applyAlignment="1">
      <alignment horizontal="center" vertical="center"/>
    </xf>
    <xf numFmtId="0" fontId="5" fillId="33" borderId="44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/>
      <protection/>
    </xf>
    <xf numFmtId="9" fontId="5" fillId="33" borderId="18" xfId="0" applyNumberFormat="1" applyFont="1" applyFill="1" applyBorder="1" applyAlignment="1" applyProtection="1">
      <alignment horizontal="right" vertical="center"/>
      <protection/>
    </xf>
    <xf numFmtId="0" fontId="0" fillId="33" borderId="46" xfId="0" applyFill="1" applyBorder="1" applyAlignment="1">
      <alignment horizontal="left" vertical="center"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 vertical="center" wrapText="1"/>
      <protection locked="0"/>
    </xf>
    <xf numFmtId="4" fontId="5" fillId="33" borderId="17" xfId="0" applyNumberFormat="1" applyFont="1" applyFill="1" applyBorder="1" applyAlignment="1" applyProtection="1">
      <alignment horizontal="center" vertical="center"/>
      <protection/>
    </xf>
    <xf numFmtId="4" fontId="5" fillId="33" borderId="45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 applyProtection="1">
      <alignment horizontal="center"/>
      <protection/>
    </xf>
    <xf numFmtId="0" fontId="5" fillId="33" borderId="56" xfId="0" applyFont="1" applyFill="1" applyBorder="1" applyAlignment="1" applyProtection="1">
      <alignment horizontal="center"/>
      <protection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24" xfId="0" applyFill="1" applyBorder="1" applyAlignment="1">
      <alignment horizontal="left" vertical="center"/>
    </xf>
    <xf numFmtId="0" fontId="12" fillId="0" borderId="43" xfId="0" applyFont="1" applyBorder="1" applyAlignment="1" applyProtection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dxfs count="2">
    <dxf>
      <fill>
        <patternFill>
          <bgColor rgb="FFFF0000"/>
        </patternFill>
      </fill>
    </dxf>
    <dxf>
      <fill>
        <patternFill>
          <bgColor rgb="FF25FB3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0000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lagla-russia.com/catalog/106002/" TargetMode="External" /><Relationship Id="rId3" Type="http://schemas.openxmlformats.org/officeDocument/2006/relationships/hyperlink" Target="http://www.glagla-russia.com/catalog/106002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glagla-russia.com/catalog/106011/" TargetMode="External" /><Relationship Id="rId6" Type="http://schemas.openxmlformats.org/officeDocument/2006/relationships/hyperlink" Target="http://www.glagla-russia.com/catalog/106011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glagla-russia.com/catalog/106012/" TargetMode="External" /><Relationship Id="rId9" Type="http://schemas.openxmlformats.org/officeDocument/2006/relationships/hyperlink" Target="http://www.glagla-russia.com/catalog/106012/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glagla-russia.com/catalog/106014/" TargetMode="External" /><Relationship Id="rId12" Type="http://schemas.openxmlformats.org/officeDocument/2006/relationships/hyperlink" Target="http://www.glagla-russia.com/catalog/106014/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glagla-russia.com/catalog/106016/" TargetMode="External" /><Relationship Id="rId15" Type="http://schemas.openxmlformats.org/officeDocument/2006/relationships/hyperlink" Target="http://www.glagla-russia.com/catalog/106016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glagla-russia.com/catalog/106044/" TargetMode="External" /><Relationship Id="rId18" Type="http://schemas.openxmlformats.org/officeDocument/2006/relationships/hyperlink" Target="http://www.glagla-russia.com/catalog/106044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glagla-russia.com/catalog/119001/" TargetMode="External" /><Relationship Id="rId21" Type="http://schemas.openxmlformats.org/officeDocument/2006/relationships/hyperlink" Target="http://www.glagla-russia.com/catalog/119001/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glagla-russia.com/catalog/119002/" TargetMode="External" /><Relationship Id="rId24" Type="http://schemas.openxmlformats.org/officeDocument/2006/relationships/hyperlink" Target="http://www.glagla-russia.com/catalog/119002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glagla-russia.com/catalog/119003/" TargetMode="External" /><Relationship Id="rId27" Type="http://schemas.openxmlformats.org/officeDocument/2006/relationships/hyperlink" Target="http://www.glagla-russia.com/catalog/119003/" TargetMode="External" /><Relationship Id="rId28" Type="http://schemas.openxmlformats.org/officeDocument/2006/relationships/image" Target="../media/image10.jpeg" /><Relationship Id="rId29" Type="http://schemas.openxmlformats.org/officeDocument/2006/relationships/hyperlink" Target="http://www.glagla-russia.com/catalog/119027/" TargetMode="External" /><Relationship Id="rId30" Type="http://schemas.openxmlformats.org/officeDocument/2006/relationships/hyperlink" Target="http://www.glagla-russia.com/catalog/119027/" TargetMode="External" /><Relationship Id="rId31" Type="http://schemas.openxmlformats.org/officeDocument/2006/relationships/image" Target="../media/image11.jpeg" /><Relationship Id="rId32" Type="http://schemas.openxmlformats.org/officeDocument/2006/relationships/hyperlink" Target="http://www.glagla-russia.com/catalog/119054/" TargetMode="External" /><Relationship Id="rId33" Type="http://schemas.openxmlformats.org/officeDocument/2006/relationships/hyperlink" Target="http://www.glagla-russia.com/catalog/119054/" TargetMode="External" /><Relationship Id="rId34" Type="http://schemas.openxmlformats.org/officeDocument/2006/relationships/image" Target="../media/image12.jpeg" /><Relationship Id="rId35" Type="http://schemas.openxmlformats.org/officeDocument/2006/relationships/hyperlink" Target="http://www.glagla-russia.com/catalog/119056/" TargetMode="External" /><Relationship Id="rId36" Type="http://schemas.openxmlformats.org/officeDocument/2006/relationships/hyperlink" Target="http://www.glagla-russia.com/catalog/119056/" TargetMode="External" /><Relationship Id="rId37" Type="http://schemas.openxmlformats.org/officeDocument/2006/relationships/image" Target="../media/image13.jpeg" /><Relationship Id="rId38" Type="http://schemas.openxmlformats.org/officeDocument/2006/relationships/hyperlink" Target="http://www.glagla-russia.com/catalog/102003/" TargetMode="External" /><Relationship Id="rId39" Type="http://schemas.openxmlformats.org/officeDocument/2006/relationships/hyperlink" Target="http://www.glagla-russia.com/catalog/102003/" TargetMode="External" /><Relationship Id="rId40" Type="http://schemas.openxmlformats.org/officeDocument/2006/relationships/image" Target="../media/image14.jpeg" /><Relationship Id="rId41" Type="http://schemas.openxmlformats.org/officeDocument/2006/relationships/hyperlink" Target="http://www.glagla-russia.com/catalog/102012/" TargetMode="External" /><Relationship Id="rId42" Type="http://schemas.openxmlformats.org/officeDocument/2006/relationships/hyperlink" Target="http://www.glagla-russia.com/catalog/102012/" TargetMode="External" /><Relationship Id="rId43" Type="http://schemas.openxmlformats.org/officeDocument/2006/relationships/image" Target="../media/image15.jpeg" /><Relationship Id="rId44" Type="http://schemas.openxmlformats.org/officeDocument/2006/relationships/hyperlink" Target="http://www.glagla-russia.com/catalog/102061/" TargetMode="External" /><Relationship Id="rId45" Type="http://schemas.openxmlformats.org/officeDocument/2006/relationships/hyperlink" Target="http://www.glagla-russia.com/catalog/102061/" TargetMode="External" /><Relationship Id="rId46" Type="http://schemas.openxmlformats.org/officeDocument/2006/relationships/image" Target="../media/image16.jpeg" /><Relationship Id="rId47" Type="http://schemas.openxmlformats.org/officeDocument/2006/relationships/hyperlink" Target="http://www.glagla-russia.com/catalog/126049/" TargetMode="External" /><Relationship Id="rId48" Type="http://schemas.openxmlformats.org/officeDocument/2006/relationships/hyperlink" Target="http://www.glagla-russia.com/catalog/126049/" TargetMode="External" /><Relationship Id="rId49" Type="http://schemas.openxmlformats.org/officeDocument/2006/relationships/image" Target="../media/image17.jpeg" /><Relationship Id="rId50" Type="http://schemas.openxmlformats.org/officeDocument/2006/relationships/hyperlink" Target="http://www.glagla-russia.com/catalog/120001/" TargetMode="External" /><Relationship Id="rId51" Type="http://schemas.openxmlformats.org/officeDocument/2006/relationships/hyperlink" Target="http://www.glagla-russia.com/catalog/120001/" TargetMode="External" /><Relationship Id="rId52" Type="http://schemas.openxmlformats.org/officeDocument/2006/relationships/image" Target="../media/image18.jpeg" /><Relationship Id="rId53" Type="http://schemas.openxmlformats.org/officeDocument/2006/relationships/hyperlink" Target="http://www.glagla-russia.com/catalog/120002/" TargetMode="External" /><Relationship Id="rId54" Type="http://schemas.openxmlformats.org/officeDocument/2006/relationships/hyperlink" Target="http://www.glagla-russia.com/catalog/120002/" TargetMode="External" /><Relationship Id="rId55" Type="http://schemas.openxmlformats.org/officeDocument/2006/relationships/image" Target="../media/image19.jpeg" /><Relationship Id="rId56" Type="http://schemas.openxmlformats.org/officeDocument/2006/relationships/hyperlink" Target="http://www.glagla-russia.com/catalog/120027/" TargetMode="External" /><Relationship Id="rId57" Type="http://schemas.openxmlformats.org/officeDocument/2006/relationships/hyperlink" Target="http://www.glagla-russia.com/catalog/120027/" TargetMode="External" /><Relationship Id="rId58" Type="http://schemas.openxmlformats.org/officeDocument/2006/relationships/image" Target="../media/image20.jpeg" /><Relationship Id="rId59" Type="http://schemas.openxmlformats.org/officeDocument/2006/relationships/hyperlink" Target="http://www.glagla-russia.com/catalog/120042/" TargetMode="External" /><Relationship Id="rId60" Type="http://schemas.openxmlformats.org/officeDocument/2006/relationships/hyperlink" Target="http://www.glagla-russia.com/catalog/120042/" TargetMode="External" /><Relationship Id="rId61" Type="http://schemas.openxmlformats.org/officeDocument/2006/relationships/image" Target="../media/image21.jpeg" /><Relationship Id="rId62" Type="http://schemas.openxmlformats.org/officeDocument/2006/relationships/hyperlink" Target="http://www.glagla-russia.com/catalog/120058/" TargetMode="External" /><Relationship Id="rId63" Type="http://schemas.openxmlformats.org/officeDocument/2006/relationships/hyperlink" Target="http://www.glagla-russia.com/catalog/120058/" TargetMode="External" /><Relationship Id="rId64" Type="http://schemas.openxmlformats.org/officeDocument/2006/relationships/image" Target="../media/image22.jpeg" /><Relationship Id="rId65" Type="http://schemas.openxmlformats.org/officeDocument/2006/relationships/hyperlink" Target="http://www.glagla-russia.com/catalog/120059/" TargetMode="External" /><Relationship Id="rId66" Type="http://schemas.openxmlformats.org/officeDocument/2006/relationships/hyperlink" Target="http://www.glagla-russia.com/catalog/120059/" TargetMode="External" /><Relationship Id="rId67" Type="http://schemas.openxmlformats.org/officeDocument/2006/relationships/image" Target="../media/image23.jpeg" /><Relationship Id="rId68" Type="http://schemas.openxmlformats.org/officeDocument/2006/relationships/hyperlink" Target="http://www.glagla-russia.com/catalog/120064/" TargetMode="External" /><Relationship Id="rId69" Type="http://schemas.openxmlformats.org/officeDocument/2006/relationships/hyperlink" Target="http://www.glagla-russia.com/catalog/120064/" TargetMode="External" /><Relationship Id="rId70" Type="http://schemas.openxmlformats.org/officeDocument/2006/relationships/image" Target="../media/image24.jpeg" /><Relationship Id="rId71" Type="http://schemas.openxmlformats.org/officeDocument/2006/relationships/hyperlink" Target="http://www.glagla-russia.com/catalog/101001/" TargetMode="External" /><Relationship Id="rId72" Type="http://schemas.openxmlformats.org/officeDocument/2006/relationships/hyperlink" Target="http://www.glagla-russia.com/catalog/101001/" TargetMode="External" /><Relationship Id="rId73" Type="http://schemas.openxmlformats.org/officeDocument/2006/relationships/image" Target="../media/image25.jpeg" /><Relationship Id="rId74" Type="http://schemas.openxmlformats.org/officeDocument/2006/relationships/hyperlink" Target="http://www.glagla-russia.com/catalog/101002/" TargetMode="External" /><Relationship Id="rId75" Type="http://schemas.openxmlformats.org/officeDocument/2006/relationships/hyperlink" Target="http://www.glagla-russia.com/catalog/101002/" TargetMode="External" /><Relationship Id="rId76" Type="http://schemas.openxmlformats.org/officeDocument/2006/relationships/image" Target="../media/image26.jpeg" /><Relationship Id="rId77" Type="http://schemas.openxmlformats.org/officeDocument/2006/relationships/hyperlink" Target="http://www.glagla-russia.com/catalog/101003/" TargetMode="External" /><Relationship Id="rId78" Type="http://schemas.openxmlformats.org/officeDocument/2006/relationships/hyperlink" Target="http://www.glagla-russia.com/catalog/101003/" TargetMode="External" /><Relationship Id="rId79" Type="http://schemas.openxmlformats.org/officeDocument/2006/relationships/image" Target="../media/image27.jpeg" /><Relationship Id="rId80" Type="http://schemas.openxmlformats.org/officeDocument/2006/relationships/hyperlink" Target="http://www.glagla-russia.com/catalog/101004/" TargetMode="External" /><Relationship Id="rId81" Type="http://schemas.openxmlformats.org/officeDocument/2006/relationships/hyperlink" Target="http://www.glagla-russia.com/catalog/101004/" TargetMode="External" /><Relationship Id="rId82" Type="http://schemas.openxmlformats.org/officeDocument/2006/relationships/image" Target="../media/image28.jpeg" /><Relationship Id="rId83" Type="http://schemas.openxmlformats.org/officeDocument/2006/relationships/hyperlink" Target="http://www.glagla-russia.com/catalog/101006/" TargetMode="External" /><Relationship Id="rId84" Type="http://schemas.openxmlformats.org/officeDocument/2006/relationships/hyperlink" Target="http://www.glagla-russia.com/catalog/101006/" TargetMode="External" /><Relationship Id="rId85" Type="http://schemas.openxmlformats.org/officeDocument/2006/relationships/image" Target="../media/image29.jpeg" /><Relationship Id="rId86" Type="http://schemas.openxmlformats.org/officeDocument/2006/relationships/hyperlink" Target="http://www.glagla-russia.com/catalog/101010/" TargetMode="External" /><Relationship Id="rId87" Type="http://schemas.openxmlformats.org/officeDocument/2006/relationships/hyperlink" Target="http://www.glagla-russia.com/catalog/101010/" TargetMode="External" /><Relationship Id="rId88" Type="http://schemas.openxmlformats.org/officeDocument/2006/relationships/image" Target="../media/image30.jpeg" /><Relationship Id="rId89" Type="http://schemas.openxmlformats.org/officeDocument/2006/relationships/hyperlink" Target="http://www.glagla-russia.com/catalog/101011/" TargetMode="External" /><Relationship Id="rId90" Type="http://schemas.openxmlformats.org/officeDocument/2006/relationships/hyperlink" Target="http://www.glagla-russia.com/catalog/101011/" TargetMode="External" /><Relationship Id="rId91" Type="http://schemas.openxmlformats.org/officeDocument/2006/relationships/image" Target="../media/image31.jpeg" /><Relationship Id="rId92" Type="http://schemas.openxmlformats.org/officeDocument/2006/relationships/hyperlink" Target="http://www.glagla-russia.com/shoes/101012.jpg" TargetMode="External" /><Relationship Id="rId93" Type="http://schemas.openxmlformats.org/officeDocument/2006/relationships/hyperlink" Target="http://www.glagla-russia.com/shoes/101012.jpg" TargetMode="External" /><Relationship Id="rId94" Type="http://schemas.openxmlformats.org/officeDocument/2006/relationships/image" Target="../media/image32.jpeg" /><Relationship Id="rId95" Type="http://schemas.openxmlformats.org/officeDocument/2006/relationships/hyperlink" Target="http://www.glagla-russia.com/catalog/101027/" TargetMode="External" /><Relationship Id="rId96" Type="http://schemas.openxmlformats.org/officeDocument/2006/relationships/hyperlink" Target="http://www.glagla-russia.com/catalog/101027/" TargetMode="External" /><Relationship Id="rId97" Type="http://schemas.openxmlformats.org/officeDocument/2006/relationships/image" Target="../media/image33.jpeg" /><Relationship Id="rId98" Type="http://schemas.openxmlformats.org/officeDocument/2006/relationships/hyperlink" Target="http://www.glagla-russia.com/catalog/101054/" TargetMode="External" /><Relationship Id="rId99" Type="http://schemas.openxmlformats.org/officeDocument/2006/relationships/hyperlink" Target="http://www.glagla-russia.com/catalog/101054/" TargetMode="External" /><Relationship Id="rId100" Type="http://schemas.openxmlformats.org/officeDocument/2006/relationships/image" Target="../media/image34.jpeg" /><Relationship Id="rId101" Type="http://schemas.openxmlformats.org/officeDocument/2006/relationships/hyperlink" Target="http://www.glagla-russia.com/catalog/101056/" TargetMode="External" /><Relationship Id="rId102" Type="http://schemas.openxmlformats.org/officeDocument/2006/relationships/hyperlink" Target="http://www.glagla-russia.com/catalog/101056/" TargetMode="External" /><Relationship Id="rId103" Type="http://schemas.openxmlformats.org/officeDocument/2006/relationships/image" Target="../media/image35.jpeg" /><Relationship Id="rId104" Type="http://schemas.openxmlformats.org/officeDocument/2006/relationships/hyperlink" Target="http://www.glagla-russia.com/catalog/101063/" TargetMode="External" /><Relationship Id="rId105" Type="http://schemas.openxmlformats.org/officeDocument/2006/relationships/hyperlink" Target="http://www.glagla-russia.com/catalog/101063/" TargetMode="External" /><Relationship Id="rId106" Type="http://schemas.openxmlformats.org/officeDocument/2006/relationships/image" Target="../media/image36.jpeg" /><Relationship Id="rId107" Type="http://schemas.openxmlformats.org/officeDocument/2006/relationships/hyperlink" Target="http://www.glagla-russia.com/catalog/122058/" TargetMode="External" /><Relationship Id="rId108" Type="http://schemas.openxmlformats.org/officeDocument/2006/relationships/hyperlink" Target="http://www.glagla-russia.com/catalog/122058/" TargetMode="External" /><Relationship Id="rId109" Type="http://schemas.openxmlformats.org/officeDocument/2006/relationships/image" Target="../media/image37.jpeg" /><Relationship Id="rId110" Type="http://schemas.openxmlformats.org/officeDocument/2006/relationships/hyperlink" Target="http://www.glagla-russia.com/catalog/122060/" TargetMode="External" /><Relationship Id="rId111" Type="http://schemas.openxmlformats.org/officeDocument/2006/relationships/hyperlink" Target="http://www.glagla-russia.com/catalog/122060/" TargetMode="External" /><Relationship Id="rId112" Type="http://schemas.openxmlformats.org/officeDocument/2006/relationships/image" Target="../media/image38.jpeg" /><Relationship Id="rId113" Type="http://schemas.openxmlformats.org/officeDocument/2006/relationships/hyperlink" Target="http://www.glagla-russia.com/catalog/122068/" TargetMode="External" /><Relationship Id="rId114" Type="http://schemas.openxmlformats.org/officeDocument/2006/relationships/hyperlink" Target="http://www.glagla-russia.com/catalog/122068/" TargetMode="External" /><Relationship Id="rId115" Type="http://schemas.openxmlformats.org/officeDocument/2006/relationships/image" Target="../media/image39.jpeg" /><Relationship Id="rId116" Type="http://schemas.openxmlformats.org/officeDocument/2006/relationships/hyperlink" Target="http://www.glagla-russia.com/catalog/141005/" TargetMode="External" /><Relationship Id="rId117" Type="http://schemas.openxmlformats.org/officeDocument/2006/relationships/hyperlink" Target="http://www.glagla-russia.com/catalog/141005/" TargetMode="External" /><Relationship Id="rId118" Type="http://schemas.openxmlformats.org/officeDocument/2006/relationships/image" Target="../media/image40.jpeg" /><Relationship Id="rId119" Type="http://schemas.openxmlformats.org/officeDocument/2006/relationships/hyperlink" Target="http://www.glagla-russia.com/catalog/141059/" TargetMode="External" /><Relationship Id="rId120" Type="http://schemas.openxmlformats.org/officeDocument/2006/relationships/hyperlink" Target="http://www.glagla-russia.com/catalog/141059/" TargetMode="External" /><Relationship Id="rId121" Type="http://schemas.openxmlformats.org/officeDocument/2006/relationships/image" Target="../media/image41.jpeg" /><Relationship Id="rId122" Type="http://schemas.openxmlformats.org/officeDocument/2006/relationships/hyperlink" Target="http://www.glagla-russia.com/catalog/141074/" TargetMode="External" /><Relationship Id="rId123" Type="http://schemas.openxmlformats.org/officeDocument/2006/relationships/hyperlink" Target="http://www.glagla-russia.com/catalog/141074/" TargetMode="External" /><Relationship Id="rId124" Type="http://schemas.openxmlformats.org/officeDocument/2006/relationships/image" Target="../media/image42.jpeg" /><Relationship Id="rId125" Type="http://schemas.openxmlformats.org/officeDocument/2006/relationships/hyperlink" Target="http://www.glagla-russia.com/catalog/124001/" TargetMode="External" /><Relationship Id="rId126" Type="http://schemas.openxmlformats.org/officeDocument/2006/relationships/hyperlink" Target="http://www.glagla-russia.com/catalog/124001/" TargetMode="External" /><Relationship Id="rId127" Type="http://schemas.openxmlformats.org/officeDocument/2006/relationships/image" Target="../media/image43.jpeg" /><Relationship Id="rId128" Type="http://schemas.openxmlformats.org/officeDocument/2006/relationships/hyperlink" Target="http://www.glagla-russia.com/catalog/124060/" TargetMode="External" /><Relationship Id="rId129" Type="http://schemas.openxmlformats.org/officeDocument/2006/relationships/hyperlink" Target="http://www.glagla-russia.com/catalog/124060/" TargetMode="External" /><Relationship Id="rId130" Type="http://schemas.openxmlformats.org/officeDocument/2006/relationships/image" Target="../media/image44.jpeg" /><Relationship Id="rId131" Type="http://schemas.openxmlformats.org/officeDocument/2006/relationships/hyperlink" Target="http://www.glagla-russia.com/catalog/124072/" TargetMode="External" /><Relationship Id="rId132" Type="http://schemas.openxmlformats.org/officeDocument/2006/relationships/hyperlink" Target="http://www.glagla-russia.com/catalog/12407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333375</xdr:colOff>
      <xdr:row>14</xdr:row>
      <xdr:rowOff>47625</xdr:rowOff>
    </xdr:from>
    <xdr:to>
      <xdr:col>27</xdr:col>
      <xdr:colOff>923925</xdr:colOff>
      <xdr:row>15</xdr:row>
      <xdr:rowOff>219075</xdr:rowOff>
    </xdr:to>
    <xdr:pic>
      <xdr:nvPicPr>
        <xdr:cNvPr id="1" name="Рисунок 2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582900" y="3476625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16</xdr:row>
      <xdr:rowOff>47625</xdr:rowOff>
    </xdr:from>
    <xdr:to>
      <xdr:col>27</xdr:col>
      <xdr:colOff>923925</xdr:colOff>
      <xdr:row>17</xdr:row>
      <xdr:rowOff>219075</xdr:rowOff>
    </xdr:to>
    <xdr:pic>
      <xdr:nvPicPr>
        <xdr:cNvPr id="2" name="Рисунок 4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5582900" y="4010025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18</xdr:row>
      <xdr:rowOff>47625</xdr:rowOff>
    </xdr:from>
    <xdr:to>
      <xdr:col>27</xdr:col>
      <xdr:colOff>923925</xdr:colOff>
      <xdr:row>19</xdr:row>
      <xdr:rowOff>219075</xdr:rowOff>
    </xdr:to>
    <xdr:pic>
      <xdr:nvPicPr>
        <xdr:cNvPr id="3" name="Рисунок 6">
          <a:hlinkClick r:id="rId9"/>
        </xdr:cNvPr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582900" y="4543425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20</xdr:row>
      <xdr:rowOff>47625</xdr:rowOff>
    </xdr:from>
    <xdr:to>
      <xdr:col>27</xdr:col>
      <xdr:colOff>923925</xdr:colOff>
      <xdr:row>21</xdr:row>
      <xdr:rowOff>219075</xdr:rowOff>
    </xdr:to>
    <xdr:pic>
      <xdr:nvPicPr>
        <xdr:cNvPr id="4" name="Рисунок 8">
          <a:hlinkClick r:id="rId12"/>
        </xdr:cNvPr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582900" y="5076825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22</xdr:row>
      <xdr:rowOff>47625</xdr:rowOff>
    </xdr:from>
    <xdr:to>
      <xdr:col>27</xdr:col>
      <xdr:colOff>923925</xdr:colOff>
      <xdr:row>23</xdr:row>
      <xdr:rowOff>219075</xdr:rowOff>
    </xdr:to>
    <xdr:pic>
      <xdr:nvPicPr>
        <xdr:cNvPr id="5" name="Рисунок 10">
          <a:hlinkClick r:id="rId15"/>
        </xdr:cNvPr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582900" y="5610225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24</xdr:row>
      <xdr:rowOff>47625</xdr:rowOff>
    </xdr:from>
    <xdr:to>
      <xdr:col>27</xdr:col>
      <xdr:colOff>923925</xdr:colOff>
      <xdr:row>25</xdr:row>
      <xdr:rowOff>219075</xdr:rowOff>
    </xdr:to>
    <xdr:pic>
      <xdr:nvPicPr>
        <xdr:cNvPr id="6" name="Рисунок 12">
          <a:hlinkClick r:id="rId18"/>
        </xdr:cNvPr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582900" y="6143625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27</xdr:row>
      <xdr:rowOff>47625</xdr:rowOff>
    </xdr:from>
    <xdr:to>
      <xdr:col>27</xdr:col>
      <xdr:colOff>923925</xdr:colOff>
      <xdr:row>28</xdr:row>
      <xdr:rowOff>219075</xdr:rowOff>
    </xdr:to>
    <xdr:pic>
      <xdr:nvPicPr>
        <xdr:cNvPr id="7" name="Рисунок 14">
          <a:hlinkClick r:id="rId21"/>
        </xdr:cNvPr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15582900" y="6896100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29</xdr:row>
      <xdr:rowOff>47625</xdr:rowOff>
    </xdr:from>
    <xdr:to>
      <xdr:col>27</xdr:col>
      <xdr:colOff>923925</xdr:colOff>
      <xdr:row>30</xdr:row>
      <xdr:rowOff>219075</xdr:rowOff>
    </xdr:to>
    <xdr:pic>
      <xdr:nvPicPr>
        <xdr:cNvPr id="8" name="Рисунок 16">
          <a:hlinkClick r:id="rId24"/>
        </xdr:cNvPr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5582900" y="7429500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31</xdr:row>
      <xdr:rowOff>47625</xdr:rowOff>
    </xdr:from>
    <xdr:to>
      <xdr:col>27</xdr:col>
      <xdr:colOff>923925</xdr:colOff>
      <xdr:row>32</xdr:row>
      <xdr:rowOff>219075</xdr:rowOff>
    </xdr:to>
    <xdr:pic>
      <xdr:nvPicPr>
        <xdr:cNvPr id="9" name="Рисунок 18">
          <a:hlinkClick r:id="rId27"/>
        </xdr:cNvPr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5582900" y="7962900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33</xdr:row>
      <xdr:rowOff>47625</xdr:rowOff>
    </xdr:from>
    <xdr:to>
      <xdr:col>27</xdr:col>
      <xdr:colOff>923925</xdr:colOff>
      <xdr:row>34</xdr:row>
      <xdr:rowOff>219075</xdr:rowOff>
    </xdr:to>
    <xdr:pic>
      <xdr:nvPicPr>
        <xdr:cNvPr id="10" name="Рисунок 20">
          <a:hlinkClick r:id="rId30"/>
        </xdr:cNvPr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5582900" y="8496300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35</xdr:row>
      <xdr:rowOff>47625</xdr:rowOff>
    </xdr:from>
    <xdr:to>
      <xdr:col>27</xdr:col>
      <xdr:colOff>923925</xdr:colOff>
      <xdr:row>36</xdr:row>
      <xdr:rowOff>219075</xdr:rowOff>
    </xdr:to>
    <xdr:pic>
      <xdr:nvPicPr>
        <xdr:cNvPr id="11" name="Рисунок 22">
          <a:hlinkClick r:id="rId33"/>
        </xdr:cNvPr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15582900" y="9029700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37</xdr:row>
      <xdr:rowOff>47625</xdr:rowOff>
    </xdr:from>
    <xdr:to>
      <xdr:col>27</xdr:col>
      <xdr:colOff>933450</xdr:colOff>
      <xdr:row>38</xdr:row>
      <xdr:rowOff>219075</xdr:rowOff>
    </xdr:to>
    <xdr:pic>
      <xdr:nvPicPr>
        <xdr:cNvPr id="12" name="Рисунок 24">
          <a:hlinkClick r:id="rId36"/>
        </xdr:cNvPr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15582900" y="95631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40</xdr:row>
      <xdr:rowOff>47625</xdr:rowOff>
    </xdr:from>
    <xdr:to>
      <xdr:col>27</xdr:col>
      <xdr:colOff>933450</xdr:colOff>
      <xdr:row>41</xdr:row>
      <xdr:rowOff>219075</xdr:rowOff>
    </xdr:to>
    <xdr:pic>
      <xdr:nvPicPr>
        <xdr:cNvPr id="13" name="Рисунок 26">
          <a:hlinkClick r:id="rId39"/>
        </xdr:cNvPr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5582900" y="103155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42</xdr:row>
      <xdr:rowOff>47625</xdr:rowOff>
    </xdr:from>
    <xdr:to>
      <xdr:col>27</xdr:col>
      <xdr:colOff>933450</xdr:colOff>
      <xdr:row>43</xdr:row>
      <xdr:rowOff>219075</xdr:rowOff>
    </xdr:to>
    <xdr:pic>
      <xdr:nvPicPr>
        <xdr:cNvPr id="14" name="Рисунок 28">
          <a:hlinkClick r:id="rId42"/>
        </xdr:cNvPr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15582900" y="108489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44</xdr:row>
      <xdr:rowOff>47625</xdr:rowOff>
    </xdr:from>
    <xdr:to>
      <xdr:col>27</xdr:col>
      <xdr:colOff>933450</xdr:colOff>
      <xdr:row>45</xdr:row>
      <xdr:rowOff>219075</xdr:rowOff>
    </xdr:to>
    <xdr:pic>
      <xdr:nvPicPr>
        <xdr:cNvPr id="15" name="Рисунок 30">
          <a:hlinkClick r:id="rId45"/>
        </xdr:cNvPr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5582900" y="113823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342900</xdr:colOff>
      <xdr:row>47</xdr:row>
      <xdr:rowOff>47625</xdr:rowOff>
    </xdr:from>
    <xdr:to>
      <xdr:col>27</xdr:col>
      <xdr:colOff>914400</xdr:colOff>
      <xdr:row>48</xdr:row>
      <xdr:rowOff>219075</xdr:rowOff>
    </xdr:to>
    <xdr:pic>
      <xdr:nvPicPr>
        <xdr:cNvPr id="16" name="Рисунок 34">
          <a:hlinkClick r:id="rId48"/>
        </xdr:cNvPr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15592425" y="12134850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50</xdr:row>
      <xdr:rowOff>47625</xdr:rowOff>
    </xdr:from>
    <xdr:to>
      <xdr:col>27</xdr:col>
      <xdr:colOff>933450</xdr:colOff>
      <xdr:row>51</xdr:row>
      <xdr:rowOff>219075</xdr:rowOff>
    </xdr:to>
    <xdr:pic>
      <xdr:nvPicPr>
        <xdr:cNvPr id="17" name="Рисунок 36">
          <a:hlinkClick r:id="rId51"/>
        </xdr:cNvPr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15582900" y="1288732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52</xdr:row>
      <xdr:rowOff>47625</xdr:rowOff>
    </xdr:from>
    <xdr:to>
      <xdr:col>27</xdr:col>
      <xdr:colOff>933450</xdr:colOff>
      <xdr:row>53</xdr:row>
      <xdr:rowOff>219075</xdr:rowOff>
    </xdr:to>
    <xdr:pic>
      <xdr:nvPicPr>
        <xdr:cNvPr id="18" name="Рисунок 38">
          <a:hlinkClick r:id="rId54"/>
        </xdr:cNvPr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15582900" y="1342072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54</xdr:row>
      <xdr:rowOff>47625</xdr:rowOff>
    </xdr:from>
    <xdr:to>
      <xdr:col>27</xdr:col>
      <xdr:colOff>933450</xdr:colOff>
      <xdr:row>55</xdr:row>
      <xdr:rowOff>219075</xdr:rowOff>
    </xdr:to>
    <xdr:pic>
      <xdr:nvPicPr>
        <xdr:cNvPr id="19" name="Рисунок 40">
          <a:hlinkClick r:id="rId57"/>
        </xdr:cNvPr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5582900" y="1395412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56</xdr:row>
      <xdr:rowOff>47625</xdr:rowOff>
    </xdr:from>
    <xdr:to>
      <xdr:col>27</xdr:col>
      <xdr:colOff>933450</xdr:colOff>
      <xdr:row>57</xdr:row>
      <xdr:rowOff>219075</xdr:rowOff>
    </xdr:to>
    <xdr:pic>
      <xdr:nvPicPr>
        <xdr:cNvPr id="20" name="Рисунок 42">
          <a:hlinkClick r:id="rId60"/>
        </xdr:cNvPr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15582900" y="1448752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58</xdr:row>
      <xdr:rowOff>47625</xdr:rowOff>
    </xdr:from>
    <xdr:to>
      <xdr:col>27</xdr:col>
      <xdr:colOff>933450</xdr:colOff>
      <xdr:row>59</xdr:row>
      <xdr:rowOff>219075</xdr:rowOff>
    </xdr:to>
    <xdr:pic>
      <xdr:nvPicPr>
        <xdr:cNvPr id="21" name="Рисунок 44">
          <a:hlinkClick r:id="rId63"/>
        </xdr:cNvPr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15582900" y="1502092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60</xdr:row>
      <xdr:rowOff>47625</xdr:rowOff>
    </xdr:from>
    <xdr:to>
      <xdr:col>27</xdr:col>
      <xdr:colOff>942975</xdr:colOff>
      <xdr:row>61</xdr:row>
      <xdr:rowOff>219075</xdr:rowOff>
    </xdr:to>
    <xdr:pic>
      <xdr:nvPicPr>
        <xdr:cNvPr id="22" name="Рисунок 46">
          <a:hlinkClick r:id="rId66"/>
        </xdr:cNvPr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15582900" y="1555432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62</xdr:row>
      <xdr:rowOff>47625</xdr:rowOff>
    </xdr:from>
    <xdr:to>
      <xdr:col>27</xdr:col>
      <xdr:colOff>933450</xdr:colOff>
      <xdr:row>63</xdr:row>
      <xdr:rowOff>219075</xdr:rowOff>
    </xdr:to>
    <xdr:pic>
      <xdr:nvPicPr>
        <xdr:cNvPr id="23" name="Рисунок 48">
          <a:hlinkClick r:id="rId69"/>
        </xdr:cNvPr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15582900" y="1608772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65</xdr:row>
      <xdr:rowOff>47625</xdr:rowOff>
    </xdr:from>
    <xdr:to>
      <xdr:col>27</xdr:col>
      <xdr:colOff>933450</xdr:colOff>
      <xdr:row>66</xdr:row>
      <xdr:rowOff>219075</xdr:rowOff>
    </xdr:to>
    <xdr:pic>
      <xdr:nvPicPr>
        <xdr:cNvPr id="24" name="Рисунок 50">
          <a:hlinkClick r:id="rId72"/>
        </xdr:cNvPr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15582900" y="168402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67</xdr:row>
      <xdr:rowOff>47625</xdr:rowOff>
    </xdr:from>
    <xdr:to>
      <xdr:col>27</xdr:col>
      <xdr:colOff>933450</xdr:colOff>
      <xdr:row>68</xdr:row>
      <xdr:rowOff>219075</xdr:rowOff>
    </xdr:to>
    <xdr:pic>
      <xdr:nvPicPr>
        <xdr:cNvPr id="25" name="Рисунок 52">
          <a:hlinkClick r:id="rId75"/>
        </xdr:cNvPr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15582900" y="173736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69</xdr:row>
      <xdr:rowOff>47625</xdr:rowOff>
    </xdr:from>
    <xdr:to>
      <xdr:col>27</xdr:col>
      <xdr:colOff>933450</xdr:colOff>
      <xdr:row>70</xdr:row>
      <xdr:rowOff>219075</xdr:rowOff>
    </xdr:to>
    <xdr:pic>
      <xdr:nvPicPr>
        <xdr:cNvPr id="26" name="Рисунок 54">
          <a:hlinkClick r:id="rId78"/>
        </xdr:cNvPr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15582900" y="179070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71</xdr:row>
      <xdr:rowOff>47625</xdr:rowOff>
    </xdr:from>
    <xdr:to>
      <xdr:col>27</xdr:col>
      <xdr:colOff>933450</xdr:colOff>
      <xdr:row>72</xdr:row>
      <xdr:rowOff>219075</xdr:rowOff>
    </xdr:to>
    <xdr:pic>
      <xdr:nvPicPr>
        <xdr:cNvPr id="27" name="Рисунок 56">
          <a:hlinkClick r:id="rId81"/>
        </xdr:cNvPr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15582900" y="184404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73</xdr:row>
      <xdr:rowOff>47625</xdr:rowOff>
    </xdr:from>
    <xdr:to>
      <xdr:col>27</xdr:col>
      <xdr:colOff>933450</xdr:colOff>
      <xdr:row>74</xdr:row>
      <xdr:rowOff>219075</xdr:rowOff>
    </xdr:to>
    <xdr:pic>
      <xdr:nvPicPr>
        <xdr:cNvPr id="28" name="Рисунок 58">
          <a:hlinkClick r:id="rId84"/>
        </xdr:cNvPr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15582900" y="189738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75</xdr:row>
      <xdr:rowOff>47625</xdr:rowOff>
    </xdr:from>
    <xdr:to>
      <xdr:col>27</xdr:col>
      <xdr:colOff>933450</xdr:colOff>
      <xdr:row>76</xdr:row>
      <xdr:rowOff>219075</xdr:rowOff>
    </xdr:to>
    <xdr:pic>
      <xdr:nvPicPr>
        <xdr:cNvPr id="29" name="Рисунок 60">
          <a:hlinkClick r:id="rId87"/>
        </xdr:cNvPr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15582900" y="195072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77</xdr:row>
      <xdr:rowOff>47625</xdr:rowOff>
    </xdr:from>
    <xdr:to>
      <xdr:col>27</xdr:col>
      <xdr:colOff>933450</xdr:colOff>
      <xdr:row>78</xdr:row>
      <xdr:rowOff>219075</xdr:rowOff>
    </xdr:to>
    <xdr:pic>
      <xdr:nvPicPr>
        <xdr:cNvPr id="30" name="Рисунок 62">
          <a:hlinkClick r:id="rId90"/>
        </xdr:cNvPr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15582900" y="200406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79</xdr:row>
      <xdr:rowOff>47625</xdr:rowOff>
    </xdr:from>
    <xdr:to>
      <xdr:col>27</xdr:col>
      <xdr:colOff>933450</xdr:colOff>
      <xdr:row>80</xdr:row>
      <xdr:rowOff>219075</xdr:rowOff>
    </xdr:to>
    <xdr:pic>
      <xdr:nvPicPr>
        <xdr:cNvPr id="31" name="Рисунок 64">
          <a:hlinkClick r:id="rId93"/>
        </xdr:cNvPr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15582900" y="205740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81</xdr:row>
      <xdr:rowOff>47625</xdr:rowOff>
    </xdr:from>
    <xdr:to>
      <xdr:col>27</xdr:col>
      <xdr:colOff>933450</xdr:colOff>
      <xdr:row>82</xdr:row>
      <xdr:rowOff>219075</xdr:rowOff>
    </xdr:to>
    <xdr:pic>
      <xdr:nvPicPr>
        <xdr:cNvPr id="32" name="Рисунок 66">
          <a:hlinkClick r:id="rId96"/>
        </xdr:cNvPr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15582900" y="211074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83</xdr:row>
      <xdr:rowOff>47625</xdr:rowOff>
    </xdr:from>
    <xdr:to>
      <xdr:col>27</xdr:col>
      <xdr:colOff>933450</xdr:colOff>
      <xdr:row>84</xdr:row>
      <xdr:rowOff>219075</xdr:rowOff>
    </xdr:to>
    <xdr:pic>
      <xdr:nvPicPr>
        <xdr:cNvPr id="33" name="Рисунок 68">
          <a:hlinkClick r:id="rId99"/>
        </xdr:cNvPr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15582900" y="216408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85</xdr:row>
      <xdr:rowOff>47625</xdr:rowOff>
    </xdr:from>
    <xdr:to>
      <xdr:col>27</xdr:col>
      <xdr:colOff>933450</xdr:colOff>
      <xdr:row>86</xdr:row>
      <xdr:rowOff>219075</xdr:rowOff>
    </xdr:to>
    <xdr:pic>
      <xdr:nvPicPr>
        <xdr:cNvPr id="34" name="Рисунок 70">
          <a:hlinkClick r:id="rId102"/>
        </xdr:cNvPr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15582900" y="221742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87</xdr:row>
      <xdr:rowOff>47625</xdr:rowOff>
    </xdr:from>
    <xdr:to>
      <xdr:col>27</xdr:col>
      <xdr:colOff>933450</xdr:colOff>
      <xdr:row>88</xdr:row>
      <xdr:rowOff>219075</xdr:rowOff>
    </xdr:to>
    <xdr:pic>
      <xdr:nvPicPr>
        <xdr:cNvPr id="35" name="Рисунок 72">
          <a:hlinkClick r:id="rId105"/>
        </xdr:cNvPr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15582900" y="227076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89</xdr:row>
      <xdr:rowOff>47625</xdr:rowOff>
    </xdr:from>
    <xdr:to>
      <xdr:col>27</xdr:col>
      <xdr:colOff>933450</xdr:colOff>
      <xdr:row>90</xdr:row>
      <xdr:rowOff>219075</xdr:rowOff>
    </xdr:to>
    <xdr:pic>
      <xdr:nvPicPr>
        <xdr:cNvPr id="36" name="Рисунок 74">
          <a:hlinkClick r:id="rId108"/>
        </xdr:cNvPr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15582900" y="232410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91</xdr:row>
      <xdr:rowOff>47625</xdr:rowOff>
    </xdr:from>
    <xdr:to>
      <xdr:col>27</xdr:col>
      <xdr:colOff>933450</xdr:colOff>
      <xdr:row>92</xdr:row>
      <xdr:rowOff>219075</xdr:rowOff>
    </xdr:to>
    <xdr:pic>
      <xdr:nvPicPr>
        <xdr:cNvPr id="37" name="Рисунок 76">
          <a:hlinkClick r:id="rId111"/>
        </xdr:cNvPr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15582900" y="237744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266700</xdr:colOff>
      <xdr:row>93</xdr:row>
      <xdr:rowOff>47625</xdr:rowOff>
    </xdr:from>
    <xdr:to>
      <xdr:col>27</xdr:col>
      <xdr:colOff>981075</xdr:colOff>
      <xdr:row>94</xdr:row>
      <xdr:rowOff>219075</xdr:rowOff>
    </xdr:to>
    <xdr:pic>
      <xdr:nvPicPr>
        <xdr:cNvPr id="38" name="Рисунок 78">
          <a:hlinkClick r:id="rId114"/>
        </xdr:cNvPr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15516225" y="2430780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95</xdr:row>
      <xdr:rowOff>47625</xdr:rowOff>
    </xdr:from>
    <xdr:to>
      <xdr:col>27</xdr:col>
      <xdr:colOff>942975</xdr:colOff>
      <xdr:row>96</xdr:row>
      <xdr:rowOff>219075</xdr:rowOff>
    </xdr:to>
    <xdr:pic>
      <xdr:nvPicPr>
        <xdr:cNvPr id="39" name="Рисунок 80">
          <a:hlinkClick r:id="rId117"/>
        </xdr:cNvPr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15582900" y="2484120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97</xdr:row>
      <xdr:rowOff>47625</xdr:rowOff>
    </xdr:from>
    <xdr:to>
      <xdr:col>27</xdr:col>
      <xdr:colOff>942975</xdr:colOff>
      <xdr:row>98</xdr:row>
      <xdr:rowOff>219075</xdr:rowOff>
    </xdr:to>
    <xdr:pic>
      <xdr:nvPicPr>
        <xdr:cNvPr id="40" name="Рисунок 82">
          <a:hlinkClick r:id="rId120"/>
        </xdr:cNvPr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15582900" y="2537460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99</xdr:row>
      <xdr:rowOff>47625</xdr:rowOff>
    </xdr:from>
    <xdr:to>
      <xdr:col>27</xdr:col>
      <xdr:colOff>942975</xdr:colOff>
      <xdr:row>100</xdr:row>
      <xdr:rowOff>219075</xdr:rowOff>
    </xdr:to>
    <xdr:pic>
      <xdr:nvPicPr>
        <xdr:cNvPr id="41" name="Рисунок 84">
          <a:hlinkClick r:id="rId123"/>
        </xdr:cNvPr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15582900" y="2590800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102</xdr:row>
      <xdr:rowOff>47625</xdr:rowOff>
    </xdr:from>
    <xdr:to>
      <xdr:col>27</xdr:col>
      <xdr:colOff>933450</xdr:colOff>
      <xdr:row>103</xdr:row>
      <xdr:rowOff>219075</xdr:rowOff>
    </xdr:to>
    <xdr:pic>
      <xdr:nvPicPr>
        <xdr:cNvPr id="42" name="Рисунок 86">
          <a:hlinkClick r:id="rId126"/>
        </xdr:cNvPr>
        <xdr:cNvPicPr preferRelativeResize="1">
          <a:picLocks noChangeAspect="0"/>
        </xdr:cNvPicPr>
      </xdr:nvPicPr>
      <xdr:blipFill>
        <a:blip r:embed="rId124"/>
        <a:stretch>
          <a:fillRect/>
        </a:stretch>
      </xdr:blipFill>
      <xdr:spPr>
        <a:xfrm>
          <a:off x="15582900" y="266604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104</xdr:row>
      <xdr:rowOff>47625</xdr:rowOff>
    </xdr:from>
    <xdr:to>
      <xdr:col>27</xdr:col>
      <xdr:colOff>933450</xdr:colOff>
      <xdr:row>105</xdr:row>
      <xdr:rowOff>219075</xdr:rowOff>
    </xdr:to>
    <xdr:pic>
      <xdr:nvPicPr>
        <xdr:cNvPr id="43" name="Рисунок 88">
          <a:hlinkClick r:id="rId129"/>
        </xdr:cNvPr>
        <xdr:cNvPicPr preferRelativeResize="1">
          <a:picLocks noChangeAspect="0"/>
        </xdr:cNvPicPr>
      </xdr:nvPicPr>
      <xdr:blipFill>
        <a:blip r:embed="rId127"/>
        <a:stretch>
          <a:fillRect/>
        </a:stretch>
      </xdr:blipFill>
      <xdr:spPr>
        <a:xfrm>
          <a:off x="15582900" y="271938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333375</xdr:colOff>
      <xdr:row>106</xdr:row>
      <xdr:rowOff>47625</xdr:rowOff>
    </xdr:from>
    <xdr:to>
      <xdr:col>27</xdr:col>
      <xdr:colOff>933450</xdr:colOff>
      <xdr:row>107</xdr:row>
      <xdr:rowOff>219075</xdr:rowOff>
    </xdr:to>
    <xdr:pic>
      <xdr:nvPicPr>
        <xdr:cNvPr id="44" name="Рисунок 90">
          <a:hlinkClick r:id="rId132"/>
        </xdr:cNvPr>
        <xdr:cNvPicPr preferRelativeResize="1">
          <a:picLocks noChangeAspect="0"/>
        </xdr:cNvPicPr>
      </xdr:nvPicPr>
      <xdr:blipFill>
        <a:blip r:embed="rId130"/>
        <a:stretch>
          <a:fillRect/>
        </a:stretch>
      </xdr:blipFill>
      <xdr:spPr>
        <a:xfrm>
          <a:off x="15582900" y="277272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agla-russia.com/catalog/106002/" TargetMode="External" /><Relationship Id="rId2" Type="http://schemas.openxmlformats.org/officeDocument/2006/relationships/hyperlink" Target="http://www.glagla-russia.com/catalog/106011/" TargetMode="External" /><Relationship Id="rId3" Type="http://schemas.openxmlformats.org/officeDocument/2006/relationships/hyperlink" Target="http://www.glagla-russia.com/catalog/106012/" TargetMode="External" /><Relationship Id="rId4" Type="http://schemas.openxmlformats.org/officeDocument/2006/relationships/hyperlink" Target="http://www.glagla-russia.com/catalog/106014/" TargetMode="External" /><Relationship Id="rId5" Type="http://schemas.openxmlformats.org/officeDocument/2006/relationships/hyperlink" Target="http://www.glagla-russia.com/catalog/106016/" TargetMode="External" /><Relationship Id="rId6" Type="http://schemas.openxmlformats.org/officeDocument/2006/relationships/hyperlink" Target="http://www.glagla-russia.com/catalog/106044/" TargetMode="External" /><Relationship Id="rId7" Type="http://schemas.openxmlformats.org/officeDocument/2006/relationships/hyperlink" Target="http://www.glagla-russia.com/catalog/119001/" TargetMode="External" /><Relationship Id="rId8" Type="http://schemas.openxmlformats.org/officeDocument/2006/relationships/hyperlink" Target="http://www.glagla-russia.com/catalog/119002/" TargetMode="External" /><Relationship Id="rId9" Type="http://schemas.openxmlformats.org/officeDocument/2006/relationships/hyperlink" Target="http://www.glagla-russia.com/catalog/119003/" TargetMode="External" /><Relationship Id="rId10" Type="http://schemas.openxmlformats.org/officeDocument/2006/relationships/hyperlink" Target="http://www.glagla-russia.com/catalog/119027/" TargetMode="External" /><Relationship Id="rId11" Type="http://schemas.openxmlformats.org/officeDocument/2006/relationships/hyperlink" Target="http://www.glagla-russia.com/catalog/119054/" TargetMode="External" /><Relationship Id="rId12" Type="http://schemas.openxmlformats.org/officeDocument/2006/relationships/hyperlink" Target="http://www.glagla-russia.com/catalog/119056/" TargetMode="External" /><Relationship Id="rId13" Type="http://schemas.openxmlformats.org/officeDocument/2006/relationships/hyperlink" Target="http://www.glagla-russia.com/catalog/102003/" TargetMode="External" /><Relationship Id="rId14" Type="http://schemas.openxmlformats.org/officeDocument/2006/relationships/hyperlink" Target="http://www.glagla-russia.com/catalog/102012/" TargetMode="External" /><Relationship Id="rId15" Type="http://schemas.openxmlformats.org/officeDocument/2006/relationships/hyperlink" Target="http://www.glagla-russia.com/catalog/102061/" TargetMode="External" /><Relationship Id="rId16" Type="http://schemas.openxmlformats.org/officeDocument/2006/relationships/hyperlink" Target="http://www.glagla-russia.com/catalog/126049/" TargetMode="External" /><Relationship Id="rId17" Type="http://schemas.openxmlformats.org/officeDocument/2006/relationships/hyperlink" Target="http://www.glagla-russia.com/catalog/120001/" TargetMode="External" /><Relationship Id="rId18" Type="http://schemas.openxmlformats.org/officeDocument/2006/relationships/hyperlink" Target="http://www.glagla-russia.com/catalog/120002/" TargetMode="External" /><Relationship Id="rId19" Type="http://schemas.openxmlformats.org/officeDocument/2006/relationships/hyperlink" Target="http://www.glagla-russia.com/catalog/120027/" TargetMode="External" /><Relationship Id="rId20" Type="http://schemas.openxmlformats.org/officeDocument/2006/relationships/hyperlink" Target="http://www.glagla-russia.com/catalog/120042/" TargetMode="External" /><Relationship Id="rId21" Type="http://schemas.openxmlformats.org/officeDocument/2006/relationships/hyperlink" Target="http://www.glagla-russia.com/catalog/120058/" TargetMode="External" /><Relationship Id="rId22" Type="http://schemas.openxmlformats.org/officeDocument/2006/relationships/hyperlink" Target="http://www.glagla-russia.com/catalog/120059/" TargetMode="External" /><Relationship Id="rId23" Type="http://schemas.openxmlformats.org/officeDocument/2006/relationships/hyperlink" Target="http://www.glagla-russia.com/catalog/120064/" TargetMode="External" /><Relationship Id="rId24" Type="http://schemas.openxmlformats.org/officeDocument/2006/relationships/hyperlink" Target="http://www.glagla-russia.com/catalog/101001/" TargetMode="External" /><Relationship Id="rId25" Type="http://schemas.openxmlformats.org/officeDocument/2006/relationships/hyperlink" Target="http://www.glagla-russia.com/catalog/101002/" TargetMode="External" /><Relationship Id="rId26" Type="http://schemas.openxmlformats.org/officeDocument/2006/relationships/hyperlink" Target="http://www.glagla-russia.com/catalog/101003/" TargetMode="External" /><Relationship Id="rId27" Type="http://schemas.openxmlformats.org/officeDocument/2006/relationships/hyperlink" Target="http://www.glagla-russia.com/catalog/101004/" TargetMode="External" /><Relationship Id="rId28" Type="http://schemas.openxmlformats.org/officeDocument/2006/relationships/hyperlink" Target="http://www.glagla-russia.com/catalog/101006/" TargetMode="External" /><Relationship Id="rId29" Type="http://schemas.openxmlformats.org/officeDocument/2006/relationships/hyperlink" Target="http://www.glagla-russia.com/catalog/101010/" TargetMode="External" /><Relationship Id="rId30" Type="http://schemas.openxmlformats.org/officeDocument/2006/relationships/hyperlink" Target="http://www.glagla-russia.com/catalog/101011/" TargetMode="External" /><Relationship Id="rId31" Type="http://schemas.openxmlformats.org/officeDocument/2006/relationships/hyperlink" Target="http://www.glagla-russia.com/shoes/101012.jpg" TargetMode="External" /><Relationship Id="rId32" Type="http://schemas.openxmlformats.org/officeDocument/2006/relationships/hyperlink" Target="http://www.glagla-russia.com/catalog/101027/" TargetMode="External" /><Relationship Id="rId33" Type="http://schemas.openxmlformats.org/officeDocument/2006/relationships/hyperlink" Target="http://www.glagla-russia.com/catalog/101054/" TargetMode="External" /><Relationship Id="rId34" Type="http://schemas.openxmlformats.org/officeDocument/2006/relationships/hyperlink" Target="http://www.glagla-russia.com/catalog/101056/" TargetMode="External" /><Relationship Id="rId35" Type="http://schemas.openxmlformats.org/officeDocument/2006/relationships/hyperlink" Target="http://www.glagla-russia.com/catalog/101063/" TargetMode="External" /><Relationship Id="rId36" Type="http://schemas.openxmlformats.org/officeDocument/2006/relationships/hyperlink" Target="http://www.glagla-russia.com/catalog/122058/" TargetMode="External" /><Relationship Id="rId37" Type="http://schemas.openxmlformats.org/officeDocument/2006/relationships/hyperlink" Target="http://www.glagla-russia.com/catalog/122060/" TargetMode="External" /><Relationship Id="rId38" Type="http://schemas.openxmlformats.org/officeDocument/2006/relationships/hyperlink" Target="http://www.glagla-russia.com/catalog/122068/" TargetMode="External" /><Relationship Id="rId39" Type="http://schemas.openxmlformats.org/officeDocument/2006/relationships/hyperlink" Target="http://www.glagla-russia.com/catalog/141005/" TargetMode="External" /><Relationship Id="rId40" Type="http://schemas.openxmlformats.org/officeDocument/2006/relationships/hyperlink" Target="http://www.glagla-russia.com/catalog/141059/" TargetMode="External" /><Relationship Id="rId41" Type="http://schemas.openxmlformats.org/officeDocument/2006/relationships/hyperlink" Target="http://www.glagla-russia.com/catalog/141074/" TargetMode="External" /><Relationship Id="rId42" Type="http://schemas.openxmlformats.org/officeDocument/2006/relationships/hyperlink" Target="http://www.glagla-russia.com/catalog/124001/" TargetMode="External" /><Relationship Id="rId43" Type="http://schemas.openxmlformats.org/officeDocument/2006/relationships/hyperlink" Target="http://www.glagla-russia.com/catalog/124060/" TargetMode="External" /><Relationship Id="rId44" Type="http://schemas.openxmlformats.org/officeDocument/2006/relationships/hyperlink" Target="http://www.glagla-russia.com/catalog/124072/" TargetMode="External" /><Relationship Id="rId45" Type="http://schemas.openxmlformats.org/officeDocument/2006/relationships/drawing" Target="../drawings/drawing1.x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K122"/>
  <sheetViews>
    <sheetView tabSelected="1" zoomScale="75" zoomScaleNormal="75" zoomScalePageLayoutView="0" workbookViewId="0" topLeftCell="A1">
      <pane ySplit="13" topLeftCell="A14" activePane="bottomLeft" state="frozen"/>
      <selection pane="topLeft" activeCell="A1" sqref="A1"/>
      <selection pane="bottomLeft" activeCell="M3" sqref="M3"/>
    </sheetView>
  </sheetViews>
  <sheetFormatPr defaultColWidth="10.66015625" defaultRowHeight="11.25"/>
  <cols>
    <col min="1" max="1" width="11.33203125" style="0" customWidth="1"/>
    <col min="2" max="2" width="15" style="0" customWidth="1"/>
    <col min="3" max="3" width="11.5" style="3" customWidth="1"/>
    <col min="4" max="23" width="7.33203125" style="4" customWidth="1"/>
    <col min="24" max="24" width="12.83203125" style="0" customWidth="1"/>
    <col min="25" max="25" width="9.33203125" style="1" customWidth="1"/>
    <col min="26" max="26" width="25.83203125" style="2" customWidth="1"/>
    <col min="27" max="27" width="34.33203125" style="2" customWidth="1"/>
    <col min="28" max="28" width="22" style="0" bestFit="1" customWidth="1"/>
    <col min="29" max="29" width="19.16015625" style="0" customWidth="1"/>
    <col min="30" max="30" width="12.83203125" style="0" hidden="1" customWidth="1"/>
    <col min="31" max="32" width="19.16015625" style="0" hidden="1" customWidth="1"/>
    <col min="33" max="33" width="10" style="0" hidden="1" customWidth="1"/>
    <col min="34" max="34" width="91.33203125" style="0" hidden="1" customWidth="1"/>
    <col min="35" max="35" width="19.16015625" style="0" hidden="1" customWidth="1"/>
    <col min="36" max="37" width="16.83203125" style="0" hidden="1" customWidth="1"/>
    <col min="38" max="43" width="16.83203125" style="0" customWidth="1"/>
    <col min="44" max="45" width="10.66015625" style="0" customWidth="1"/>
  </cols>
  <sheetData>
    <row r="1" spans="1:28" ht="21" thickBot="1">
      <c r="A1" s="7" t="s">
        <v>23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8"/>
      <c r="Y1" s="10"/>
      <c r="Z1" s="11"/>
      <c r="AA1" s="11"/>
      <c r="AB1" s="8"/>
    </row>
    <row r="2" spans="1:28" ht="12.75" customHeight="1">
      <c r="A2" s="12" t="s">
        <v>21</v>
      </c>
      <c r="B2" s="13"/>
      <c r="C2" s="14"/>
      <c r="D2" s="154"/>
      <c r="E2" s="155"/>
      <c r="F2" s="155"/>
      <c r="G2" s="156"/>
      <c r="H2" s="29"/>
      <c r="I2" s="29"/>
      <c r="J2" s="29"/>
      <c r="K2" s="29"/>
      <c r="L2" s="29"/>
      <c r="M2" s="29"/>
      <c r="N2" s="29"/>
      <c r="O2" s="29"/>
      <c r="P2" s="30"/>
      <c r="Q2" s="151" t="s">
        <v>18</v>
      </c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8"/>
    </row>
    <row r="3" spans="1:28" ht="12.75" customHeight="1">
      <c r="A3" s="12" t="s">
        <v>22</v>
      </c>
      <c r="B3" s="14"/>
      <c r="C3" s="14"/>
      <c r="D3" s="162"/>
      <c r="E3" s="163"/>
      <c r="F3" s="163"/>
      <c r="G3" s="164"/>
      <c r="H3" s="29"/>
      <c r="I3" s="29"/>
      <c r="J3" s="29"/>
      <c r="K3" s="29"/>
      <c r="L3" s="29"/>
      <c r="M3" s="29"/>
      <c r="N3" s="29"/>
      <c r="O3" s="29"/>
      <c r="P3" s="30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8"/>
    </row>
    <row r="4" spans="1:28" ht="13.5" thickBot="1">
      <c r="A4" s="12" t="s">
        <v>19</v>
      </c>
      <c r="B4" s="14"/>
      <c r="C4" s="14"/>
      <c r="D4" s="157"/>
      <c r="E4" s="158"/>
      <c r="F4" s="158"/>
      <c r="G4" s="159"/>
      <c r="H4" s="31"/>
      <c r="I4" s="31"/>
      <c r="J4" s="31"/>
      <c r="K4" s="31"/>
      <c r="L4" s="31"/>
      <c r="M4" s="31"/>
      <c r="N4" s="31"/>
      <c r="O4" s="31"/>
      <c r="P4" s="19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8"/>
    </row>
    <row r="5" spans="1:34" ht="15.75" customHeight="1">
      <c r="A5" s="15" t="s">
        <v>8</v>
      </c>
      <c r="B5" s="16"/>
      <c r="C5" s="8"/>
      <c r="D5" s="160" t="s">
        <v>24</v>
      </c>
      <c r="E5" s="161"/>
      <c r="F5" s="161"/>
      <c r="G5" s="161"/>
      <c r="H5" s="17"/>
      <c r="I5" s="18"/>
      <c r="J5" s="18"/>
      <c r="K5" s="18"/>
      <c r="L5" s="18"/>
      <c r="M5" s="18"/>
      <c r="N5" s="18"/>
      <c r="O5" s="18"/>
      <c r="P5" s="19"/>
      <c r="Q5" s="9"/>
      <c r="R5" s="19"/>
      <c r="S5" s="19"/>
      <c r="T5" s="19"/>
      <c r="U5" s="131" t="str">
        <f>IF(OR(Дилер="",Город="",ТК="",ТипЗаказа=""),"Заказ не готов к отправке !!!   Заполните общие параметры заказа - Наименование, город, транспортную компанию","Заказ к отправке готов")</f>
        <v>Заказ не готов к отправке !!!   Заполните общие параметры заказа - Наименование, город, транспортную компанию</v>
      </c>
      <c r="V5" s="131"/>
      <c r="W5" s="131"/>
      <c r="X5" s="131"/>
      <c r="Y5" s="131"/>
      <c r="Z5" s="131"/>
      <c r="AA5" s="131"/>
      <c r="AB5" s="131"/>
      <c r="AH5" t="s">
        <v>12</v>
      </c>
    </row>
    <row r="6" spans="1:34" ht="15" customHeight="1" thickBot="1">
      <c r="A6" s="15"/>
      <c r="B6" s="16"/>
      <c r="C6" s="8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9"/>
      <c r="Q6" s="19"/>
      <c r="R6" s="19"/>
      <c r="S6" s="19"/>
      <c r="T6" s="19"/>
      <c r="U6" s="131"/>
      <c r="V6" s="131"/>
      <c r="W6" s="131"/>
      <c r="X6" s="131"/>
      <c r="Y6" s="131"/>
      <c r="Z6" s="131"/>
      <c r="AA6" s="131"/>
      <c r="AB6" s="131"/>
      <c r="AH6" t="s">
        <v>13</v>
      </c>
    </row>
    <row r="7" spans="1:28" ht="17.25" customHeight="1" thickBot="1">
      <c r="A7" s="22" t="s">
        <v>0</v>
      </c>
      <c r="B7" s="121" t="s">
        <v>80</v>
      </c>
      <c r="C7" s="122"/>
      <c r="D7" s="123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9"/>
      <c r="V7" s="9"/>
      <c r="W7" s="23"/>
      <c r="X7" s="24"/>
      <c r="Y7" s="10"/>
      <c r="Z7" s="11"/>
      <c r="AA7" s="11"/>
      <c r="AB7" s="8"/>
    </row>
    <row r="8" spans="1:28" ht="27.75" customHeight="1" thickBot="1">
      <c r="A8" s="25" t="s">
        <v>20</v>
      </c>
      <c r="B8" s="26"/>
      <c r="C8" s="27"/>
      <c r="D8" s="28">
        <f>D15+D17+D19+D21+D23+D25+D28+D30+D32+D34+D36+D38+D41+D43+D45+D48+D51+D53+D55+D57+D59+D61+D63+D66+D68+D70+D72+D74+D76+D78+D80+D82+D84+D86+D88+D90+D92+D94+D96+D98+D100+D103+D105+D107+(-D9)</f>
        <v>30</v>
      </c>
      <c r="E8" s="109">
        <f aca="true" t="shared" si="0" ref="E8:W8">E15+E17+E19+E21+E23+E25+E28+E30+E32+E34+E36+E38+E41+E43+E45+E48+E51+E53+E55+E57+E59+E61+E63+E66+E68+E70+E72+E74+E76+E78+E80+E82+E84+E86+E88+E90+E92+E94+E96+E98+E100+E103+E105+E107+(-E9)</f>
        <v>38</v>
      </c>
      <c r="F8" s="109">
        <f t="shared" si="0"/>
        <v>21</v>
      </c>
      <c r="G8" s="109">
        <f t="shared" si="0"/>
        <v>15</v>
      </c>
      <c r="H8" s="109">
        <f t="shared" si="0"/>
        <v>0</v>
      </c>
      <c r="I8" s="109">
        <f t="shared" si="0"/>
        <v>0</v>
      </c>
      <c r="J8" s="109">
        <f t="shared" si="0"/>
        <v>0</v>
      </c>
      <c r="K8" s="109">
        <f t="shared" si="0"/>
        <v>0</v>
      </c>
      <c r="L8" s="109">
        <f t="shared" si="0"/>
        <v>855</v>
      </c>
      <c r="M8" s="109">
        <f t="shared" si="0"/>
        <v>502</v>
      </c>
      <c r="N8" s="109">
        <f t="shared" si="0"/>
        <v>238</v>
      </c>
      <c r="O8" s="109">
        <f t="shared" si="0"/>
        <v>184</v>
      </c>
      <c r="P8" s="109">
        <f t="shared" si="0"/>
        <v>348</v>
      </c>
      <c r="Q8" s="109">
        <f t="shared" si="0"/>
        <v>628</v>
      </c>
      <c r="R8" s="109">
        <f t="shared" si="0"/>
        <v>309</v>
      </c>
      <c r="S8" s="109">
        <f t="shared" si="0"/>
        <v>352</v>
      </c>
      <c r="T8" s="109">
        <f t="shared" si="0"/>
        <v>420</v>
      </c>
      <c r="U8" s="109">
        <f t="shared" si="0"/>
        <v>486</v>
      </c>
      <c r="V8" s="109">
        <f t="shared" si="0"/>
        <v>450</v>
      </c>
      <c r="W8" s="109">
        <f t="shared" si="0"/>
        <v>438</v>
      </c>
      <c r="X8" s="136">
        <f>SUM(D8:W8)</f>
        <v>5314</v>
      </c>
      <c r="Y8" s="137"/>
      <c r="Z8" s="11"/>
      <c r="AA8" s="11"/>
      <c r="AB8" s="8"/>
    </row>
    <row r="9" spans="1:28" s="6" customFormat="1" ht="30" customHeight="1">
      <c r="A9" s="25" t="s">
        <v>2</v>
      </c>
      <c r="B9" s="26"/>
      <c r="C9" s="27"/>
      <c r="D9" s="32">
        <f>D16+D18+D20+D22+D24+D26+D29+D31+D33+D35+D37+D39+D42+D44+D46+D49+D52+D54+D56+D58+D60+D62+D64+D67+D69+D71+D73+D75+D77+D79+D81+D83+D85+D87+D89+D91+D93+D95+D97+D99+D101+D104+D106+D108</f>
        <v>0</v>
      </c>
      <c r="E9" s="110">
        <f aca="true" t="shared" si="1" ref="E9:W9">E16+E18+E20+E22+E24+E26+E29+E31+E33+E35+E37+E39+E42+E44+E46+E49+E52+E54+E56+E58+E60+E62+E64+E67+E69+E71+E73+E75+E77+E79+E81+E83+E85+E87+E89+E91+E93+E95+E97+E99+E101+E104+E106+E108</f>
        <v>0</v>
      </c>
      <c r="F9" s="110">
        <f t="shared" si="1"/>
        <v>0</v>
      </c>
      <c r="G9" s="110">
        <f t="shared" si="1"/>
        <v>0</v>
      </c>
      <c r="H9" s="110">
        <f t="shared" si="1"/>
        <v>0</v>
      </c>
      <c r="I9" s="110">
        <f t="shared" si="1"/>
        <v>0</v>
      </c>
      <c r="J9" s="110">
        <f t="shared" si="1"/>
        <v>0</v>
      </c>
      <c r="K9" s="110">
        <f t="shared" si="1"/>
        <v>0</v>
      </c>
      <c r="L9" s="110">
        <f t="shared" si="1"/>
        <v>0</v>
      </c>
      <c r="M9" s="110">
        <f t="shared" si="1"/>
        <v>0</v>
      </c>
      <c r="N9" s="110">
        <f t="shared" si="1"/>
        <v>0</v>
      </c>
      <c r="O9" s="110">
        <f t="shared" si="1"/>
        <v>0</v>
      </c>
      <c r="P9" s="110">
        <f t="shared" si="1"/>
        <v>0</v>
      </c>
      <c r="Q9" s="110">
        <f t="shared" si="1"/>
        <v>0</v>
      </c>
      <c r="R9" s="110">
        <f t="shared" si="1"/>
        <v>0</v>
      </c>
      <c r="S9" s="110">
        <f t="shared" si="1"/>
        <v>0</v>
      </c>
      <c r="T9" s="110">
        <f t="shared" si="1"/>
        <v>0</v>
      </c>
      <c r="U9" s="110">
        <f t="shared" si="1"/>
        <v>0</v>
      </c>
      <c r="V9" s="110">
        <f t="shared" si="1"/>
        <v>0</v>
      </c>
      <c r="W9" s="110">
        <f t="shared" si="1"/>
        <v>0</v>
      </c>
      <c r="X9" s="165">
        <f>SUM(D9:W9)</f>
        <v>0</v>
      </c>
      <c r="Y9" s="166"/>
      <c r="Z9" s="128" t="s">
        <v>14</v>
      </c>
      <c r="AA9" s="134">
        <f>SUM(AA15:AA26,AA28:AA39,AA41:AA46,AA48:AA49,AA51:AA64,AA66:AA91,AA92:AA101,AA103:AA108)</f>
        <v>0</v>
      </c>
      <c r="AB9" s="33"/>
    </row>
    <row r="10" spans="1:37" s="6" customFormat="1" ht="19.5" customHeight="1" thickBot="1">
      <c r="A10" s="34" t="s">
        <v>3</v>
      </c>
      <c r="B10" s="35"/>
      <c r="C10" s="36"/>
      <c r="D10" s="37">
        <f>IF(D9=0,0,D9/X9)</f>
        <v>0</v>
      </c>
      <c r="E10" s="38">
        <f>IF(E9=0,0,E9/X9)</f>
        <v>0</v>
      </c>
      <c r="F10" s="38">
        <f>IF(F9=0,0,F9/X9)</f>
        <v>0</v>
      </c>
      <c r="G10" s="38">
        <f>IF(G9=0,0,G9/X9)</f>
        <v>0</v>
      </c>
      <c r="H10" s="38">
        <f>IF(H9=0,0,H9/X9)</f>
        <v>0</v>
      </c>
      <c r="I10" s="38">
        <f>IF(I9=0,0,I9/X9)</f>
        <v>0</v>
      </c>
      <c r="J10" s="38">
        <f>IF(J9=0,0,J9/X9)</f>
        <v>0</v>
      </c>
      <c r="K10" s="38">
        <f>IF(K9=0,0,K9/X9)</f>
        <v>0</v>
      </c>
      <c r="L10" s="38">
        <f>IF(L9=0,0,L9/X9)</f>
        <v>0</v>
      </c>
      <c r="M10" s="38">
        <f>IF(M9=0,0,M9/X9)</f>
        <v>0</v>
      </c>
      <c r="N10" s="38">
        <f>IF(N9=0,0,N9/X9)</f>
        <v>0</v>
      </c>
      <c r="O10" s="38">
        <f>IF(O9=0,0,O9/X9)</f>
        <v>0</v>
      </c>
      <c r="P10" s="38">
        <f>IF(P9=0,0,P9/X9)</f>
        <v>0</v>
      </c>
      <c r="Q10" s="38">
        <f>IF(Q9=0,0,Q9/X9)</f>
        <v>0</v>
      </c>
      <c r="R10" s="38">
        <f>IF(R9=0,0,R9/X9)</f>
        <v>0</v>
      </c>
      <c r="S10" s="38">
        <f>IF(S9=0,0,S9/X9)</f>
        <v>0</v>
      </c>
      <c r="T10" s="38">
        <f>IF(T9=0,0,T9/X9)</f>
        <v>0</v>
      </c>
      <c r="U10" s="38">
        <f>IF(U9=0,0,U9/X9)</f>
        <v>0</v>
      </c>
      <c r="V10" s="38">
        <f>IF(V9=0,0,V9/X9)</f>
        <v>0</v>
      </c>
      <c r="W10" s="39">
        <f>IF(W9=0,0,W9/X9)</f>
        <v>0</v>
      </c>
      <c r="X10" s="147">
        <f>SUM(D10:W10)</f>
        <v>0</v>
      </c>
      <c r="Y10" s="148"/>
      <c r="Z10" s="129"/>
      <c r="AA10" s="135"/>
      <c r="AB10" s="40"/>
      <c r="AI10" s="6" t="e">
        <f>SUM(AI14:AI805)</f>
        <v>#VALUE!</v>
      </c>
      <c r="AK10" s="6" t="e">
        <f>SUM(AK14:AK805)</f>
        <v>#VALUE!</v>
      </c>
    </row>
    <row r="11" spans="1:28" s="5" customFormat="1" ht="13.5" customHeight="1" thickBo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</row>
    <row r="12" spans="1:34" ht="38.25" customHeight="1" thickBot="1">
      <c r="A12" s="138" t="s">
        <v>1</v>
      </c>
      <c r="B12" s="139"/>
      <c r="C12" s="132" t="s">
        <v>16</v>
      </c>
      <c r="D12" s="142" t="s">
        <v>17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4"/>
      <c r="X12" s="41" t="s">
        <v>7</v>
      </c>
      <c r="Y12" s="42" t="s">
        <v>10</v>
      </c>
      <c r="Z12" s="152" t="s">
        <v>11</v>
      </c>
      <c r="AA12" s="152" t="s">
        <v>4</v>
      </c>
      <c r="AB12" s="145" t="s">
        <v>15</v>
      </c>
      <c r="AD12" s="130" t="s">
        <v>9</v>
      </c>
      <c r="AG12" t="e">
        <f>IF(D5=#REF!,0,IF(D5=#REF!,4,(IF(D5=#REF!,8))))</f>
        <v>#REF!</v>
      </c>
      <c r="AH12" t="s">
        <v>5</v>
      </c>
    </row>
    <row r="13" spans="1:34" ht="16.5" thickBot="1">
      <c r="A13" s="140"/>
      <c r="B13" s="141"/>
      <c r="C13" s="133"/>
      <c r="D13" s="43">
        <v>28</v>
      </c>
      <c r="E13" s="43">
        <v>29</v>
      </c>
      <c r="F13" s="43">
        <v>30</v>
      </c>
      <c r="G13" s="43">
        <v>31</v>
      </c>
      <c r="H13" s="43">
        <v>32</v>
      </c>
      <c r="I13" s="43">
        <v>33</v>
      </c>
      <c r="J13" s="43">
        <v>34</v>
      </c>
      <c r="K13" s="43">
        <v>35</v>
      </c>
      <c r="L13" s="43">
        <v>36</v>
      </c>
      <c r="M13" s="43">
        <v>37</v>
      </c>
      <c r="N13" s="44">
        <v>38</v>
      </c>
      <c r="O13" s="44">
        <v>39</v>
      </c>
      <c r="P13" s="44">
        <v>40</v>
      </c>
      <c r="Q13" s="44">
        <v>41</v>
      </c>
      <c r="R13" s="44">
        <v>42</v>
      </c>
      <c r="S13" s="44">
        <v>43</v>
      </c>
      <c r="T13" s="44">
        <v>44</v>
      </c>
      <c r="U13" s="44">
        <v>45</v>
      </c>
      <c r="V13" s="45">
        <v>46</v>
      </c>
      <c r="W13" s="46">
        <v>47</v>
      </c>
      <c r="X13" s="47">
        <f>SUM(X14:X823)</f>
        <v>5314</v>
      </c>
      <c r="Y13" s="48">
        <f>SUM(Y14:Y825)</f>
        <v>0</v>
      </c>
      <c r="Z13" s="153"/>
      <c r="AA13" s="153"/>
      <c r="AB13" s="146"/>
      <c r="AD13" s="130"/>
      <c r="AG13">
        <v>0</v>
      </c>
      <c r="AH13" t="s">
        <v>6</v>
      </c>
    </row>
    <row r="14" spans="1:28" ht="16.5" thickBot="1">
      <c r="A14" s="118" t="s">
        <v>25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20"/>
    </row>
    <row r="15" spans="1:28" ht="21" customHeight="1" thickTop="1">
      <c r="A15" s="112" t="s">
        <v>26</v>
      </c>
      <c r="B15" s="113"/>
      <c r="C15" s="116">
        <v>106002</v>
      </c>
      <c r="D15" s="59"/>
      <c r="E15" s="61"/>
      <c r="F15" s="61"/>
      <c r="G15" s="61"/>
      <c r="H15" s="61"/>
      <c r="I15" s="61"/>
      <c r="J15" s="61"/>
      <c r="K15" s="61"/>
      <c r="L15" s="83"/>
      <c r="M15" s="83">
        <v>8</v>
      </c>
      <c r="N15" s="83"/>
      <c r="O15" s="83"/>
      <c r="P15" s="83"/>
      <c r="Q15" s="83"/>
      <c r="R15" s="83"/>
      <c r="S15" s="83"/>
      <c r="T15" s="83"/>
      <c r="U15" s="83"/>
      <c r="V15" s="84"/>
      <c r="W15" s="84"/>
      <c r="X15" s="49">
        <f>SUM(D15:W15)-Y16</f>
        <v>8</v>
      </c>
      <c r="Y15" s="56"/>
      <c r="Z15" s="57"/>
      <c r="AA15" s="58"/>
      <c r="AB15" s="50"/>
    </row>
    <row r="16" spans="1:37" ht="21" customHeight="1" thickBot="1">
      <c r="A16" s="114"/>
      <c r="B16" s="115"/>
      <c r="C16" s="117"/>
      <c r="D16" s="60"/>
      <c r="E16" s="60"/>
      <c r="F16" s="60"/>
      <c r="G16" s="60"/>
      <c r="H16" s="60"/>
      <c r="I16" s="60"/>
      <c r="J16" s="60"/>
      <c r="K16" s="60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2"/>
      <c r="W16" s="82"/>
      <c r="X16" s="55"/>
      <c r="Y16" s="51">
        <f>SUM(D16:W16)</f>
        <v>0</v>
      </c>
      <c r="Z16" s="52">
        <v>9.9</v>
      </c>
      <c r="AA16" s="53">
        <f>Y16*Z16</f>
        <v>0</v>
      </c>
      <c r="AB16" s="54"/>
      <c r="AI16" t="e">
        <f>Y16*VALUE(LEFT(Z16,FIND("$",Z16,1)-1))</f>
        <v>#VALUE!</v>
      </c>
      <c r="AK16" t="e">
        <f>Y16*VALUE(MID(Z16,FIND("$",Z16,1)+3,FIND("р.",Z16,1)-FIND("$",Z16,1)-3))</f>
        <v>#VALUE!</v>
      </c>
    </row>
    <row r="17" spans="1:28" ht="21" customHeight="1" thickTop="1">
      <c r="A17" s="112" t="s">
        <v>27</v>
      </c>
      <c r="B17" s="113"/>
      <c r="C17" s="116">
        <v>106011</v>
      </c>
      <c r="D17" s="59"/>
      <c r="E17" s="61"/>
      <c r="F17" s="61"/>
      <c r="G17" s="61"/>
      <c r="H17" s="61"/>
      <c r="I17" s="61"/>
      <c r="J17" s="61"/>
      <c r="K17" s="61"/>
      <c r="L17" s="83">
        <v>17</v>
      </c>
      <c r="M17" s="83">
        <v>19</v>
      </c>
      <c r="N17" s="83">
        <v>18</v>
      </c>
      <c r="O17" s="83"/>
      <c r="P17" s="83">
        <v>13</v>
      </c>
      <c r="Q17" s="83">
        <v>24</v>
      </c>
      <c r="R17" s="83">
        <v>21</v>
      </c>
      <c r="S17" s="83">
        <v>17</v>
      </c>
      <c r="T17" s="83">
        <v>15</v>
      </c>
      <c r="U17" s="83">
        <v>28</v>
      </c>
      <c r="V17" s="84">
        <v>45</v>
      </c>
      <c r="W17" s="84">
        <v>13</v>
      </c>
      <c r="X17" s="49">
        <f>SUM(D17:W17)-Y18</f>
        <v>230</v>
      </c>
      <c r="Y17" s="56"/>
      <c r="Z17" s="57"/>
      <c r="AA17" s="58"/>
      <c r="AB17" s="50"/>
    </row>
    <row r="18" spans="1:37" ht="21" customHeight="1" thickBot="1">
      <c r="A18" s="114"/>
      <c r="B18" s="115"/>
      <c r="C18" s="117"/>
      <c r="D18" s="60"/>
      <c r="E18" s="60"/>
      <c r="F18" s="60"/>
      <c r="G18" s="60"/>
      <c r="H18" s="60"/>
      <c r="I18" s="60"/>
      <c r="J18" s="60"/>
      <c r="K18" s="60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2"/>
      <c r="W18" s="82"/>
      <c r="X18" s="55"/>
      <c r="Y18" s="51">
        <f>SUM(D18:W18)</f>
        <v>0</v>
      </c>
      <c r="Z18" s="52">
        <v>9.9</v>
      </c>
      <c r="AA18" s="53">
        <f>Y18*Z18</f>
        <v>0</v>
      </c>
      <c r="AB18" s="54"/>
      <c r="AI18" t="e">
        <f>Y18*VALUE(LEFT(Z18,FIND("$",Z18,1)-1))</f>
        <v>#VALUE!</v>
      </c>
      <c r="AK18" t="e">
        <f>Y18*VALUE(MID(Z18,FIND("$",Z18,1)+3,FIND("р.",Z18,1)-FIND("$",Z18,1)-3))</f>
        <v>#VALUE!</v>
      </c>
    </row>
    <row r="19" spans="1:28" ht="21" customHeight="1" thickTop="1">
      <c r="A19" s="112" t="s">
        <v>28</v>
      </c>
      <c r="B19" s="113"/>
      <c r="C19" s="116">
        <v>106012</v>
      </c>
      <c r="D19" s="59"/>
      <c r="E19" s="61"/>
      <c r="F19" s="61"/>
      <c r="G19" s="61"/>
      <c r="H19" s="61"/>
      <c r="I19" s="61"/>
      <c r="J19" s="61"/>
      <c r="K19" s="61"/>
      <c r="L19" s="83">
        <v>23</v>
      </c>
      <c r="M19" s="83">
        <v>16</v>
      </c>
      <c r="N19" s="83"/>
      <c r="O19" s="83"/>
      <c r="P19" s="83">
        <v>7</v>
      </c>
      <c r="Q19" s="83">
        <v>15</v>
      </c>
      <c r="R19" s="83"/>
      <c r="S19" s="83"/>
      <c r="T19" s="83"/>
      <c r="U19" s="83"/>
      <c r="V19" s="84"/>
      <c r="W19" s="84"/>
      <c r="X19" s="49">
        <f>SUM(D19:W19)-Y20</f>
        <v>61</v>
      </c>
      <c r="Y19" s="56"/>
      <c r="Z19" s="57"/>
      <c r="AA19" s="58"/>
      <c r="AB19" s="50"/>
    </row>
    <row r="20" spans="1:37" ht="21" customHeight="1" thickBot="1">
      <c r="A20" s="114"/>
      <c r="B20" s="115"/>
      <c r="C20" s="117"/>
      <c r="D20" s="60"/>
      <c r="E20" s="60"/>
      <c r="F20" s="60"/>
      <c r="G20" s="60"/>
      <c r="H20" s="60"/>
      <c r="I20" s="60"/>
      <c r="J20" s="60"/>
      <c r="K20" s="60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2"/>
      <c r="W20" s="82"/>
      <c r="X20" s="55"/>
      <c r="Y20" s="51">
        <f>SUM(D20:W20)</f>
        <v>0</v>
      </c>
      <c r="Z20" s="52">
        <v>9.9</v>
      </c>
      <c r="AA20" s="53">
        <f>Y20*Z20</f>
        <v>0</v>
      </c>
      <c r="AB20" s="54"/>
      <c r="AI20" t="e">
        <f>Y20*VALUE(LEFT(Z20,FIND("$",Z20,1)-1))</f>
        <v>#VALUE!</v>
      </c>
      <c r="AK20" t="e">
        <f>Y20*VALUE(MID(Z20,FIND("$",Z20,1)+3,FIND("р.",Z20,1)-FIND("$",Z20,1)-3))</f>
        <v>#VALUE!</v>
      </c>
    </row>
    <row r="21" spans="1:28" ht="21" customHeight="1" thickTop="1">
      <c r="A21" s="112" t="s">
        <v>29</v>
      </c>
      <c r="B21" s="113"/>
      <c r="C21" s="116">
        <v>106014</v>
      </c>
      <c r="D21" s="59"/>
      <c r="E21" s="61"/>
      <c r="F21" s="61"/>
      <c r="G21" s="61"/>
      <c r="H21" s="61"/>
      <c r="I21" s="61"/>
      <c r="J21" s="61"/>
      <c r="K21" s="61"/>
      <c r="L21" s="83">
        <v>2</v>
      </c>
      <c r="M21" s="83"/>
      <c r="N21" s="83"/>
      <c r="O21" s="83"/>
      <c r="P21" s="83"/>
      <c r="Q21" s="83">
        <v>2</v>
      </c>
      <c r="R21" s="83">
        <v>5</v>
      </c>
      <c r="S21" s="83">
        <v>10</v>
      </c>
      <c r="T21" s="83">
        <v>16</v>
      </c>
      <c r="U21" s="83">
        <v>19</v>
      </c>
      <c r="V21" s="84">
        <v>19</v>
      </c>
      <c r="W21" s="84">
        <v>22</v>
      </c>
      <c r="X21" s="49">
        <f>SUM(D21:W21)-Y22</f>
        <v>95</v>
      </c>
      <c r="Y21" s="56"/>
      <c r="Z21" s="57"/>
      <c r="AA21" s="58"/>
      <c r="AB21" s="50"/>
    </row>
    <row r="22" spans="1:37" ht="21" customHeight="1" thickBot="1">
      <c r="A22" s="114"/>
      <c r="B22" s="115"/>
      <c r="C22" s="117"/>
      <c r="D22" s="60"/>
      <c r="E22" s="60"/>
      <c r="F22" s="60"/>
      <c r="G22" s="60"/>
      <c r="H22" s="60"/>
      <c r="I22" s="60"/>
      <c r="J22" s="60"/>
      <c r="K22" s="60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2"/>
      <c r="W22" s="82"/>
      <c r="X22" s="55"/>
      <c r="Y22" s="51">
        <f>SUM(D22:W22)</f>
        <v>0</v>
      </c>
      <c r="Z22" s="52">
        <v>9.9</v>
      </c>
      <c r="AA22" s="53">
        <f>Y22*Z22</f>
        <v>0</v>
      </c>
      <c r="AB22" s="54"/>
      <c r="AI22" t="e">
        <f>Y22*VALUE(LEFT(Z22,FIND("$",Z22,1)-1))</f>
        <v>#VALUE!</v>
      </c>
      <c r="AK22" t="e">
        <f>Y22*VALUE(MID(Z22,FIND("$",Z22,1)+3,FIND("р.",Z22,1)-FIND("$",Z22,1)-3))</f>
        <v>#VALUE!</v>
      </c>
    </row>
    <row r="23" spans="1:28" ht="21" customHeight="1" thickTop="1">
      <c r="A23" s="112" t="s">
        <v>30</v>
      </c>
      <c r="B23" s="113"/>
      <c r="C23" s="116">
        <v>106016</v>
      </c>
      <c r="D23" s="59"/>
      <c r="E23" s="61"/>
      <c r="F23" s="61"/>
      <c r="G23" s="61"/>
      <c r="H23" s="61"/>
      <c r="I23" s="61"/>
      <c r="J23" s="61"/>
      <c r="K23" s="61"/>
      <c r="L23" s="83">
        <v>10</v>
      </c>
      <c r="M23" s="83"/>
      <c r="N23" s="83"/>
      <c r="O23" s="83"/>
      <c r="P23" s="83">
        <v>11</v>
      </c>
      <c r="Q23" s="83">
        <v>7</v>
      </c>
      <c r="R23" s="83">
        <v>11</v>
      </c>
      <c r="S23" s="83">
        <v>17</v>
      </c>
      <c r="T23" s="83">
        <v>20</v>
      </c>
      <c r="U23" s="83">
        <v>21</v>
      </c>
      <c r="V23" s="84">
        <v>8</v>
      </c>
      <c r="W23" s="84">
        <v>8</v>
      </c>
      <c r="X23" s="49">
        <f>SUM(D23:W23)-Y24</f>
        <v>113</v>
      </c>
      <c r="Y23" s="56"/>
      <c r="Z23" s="57"/>
      <c r="AA23" s="58"/>
      <c r="AB23" s="50"/>
    </row>
    <row r="24" spans="1:37" ht="21" customHeight="1" thickBot="1">
      <c r="A24" s="114"/>
      <c r="B24" s="115"/>
      <c r="C24" s="117"/>
      <c r="D24" s="60"/>
      <c r="E24" s="60"/>
      <c r="F24" s="60"/>
      <c r="G24" s="60"/>
      <c r="H24" s="60"/>
      <c r="I24" s="60"/>
      <c r="J24" s="60"/>
      <c r="K24" s="60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2"/>
      <c r="W24" s="82"/>
      <c r="X24" s="55"/>
      <c r="Y24" s="51">
        <f>SUM(D24:W24)</f>
        <v>0</v>
      </c>
      <c r="Z24" s="52">
        <v>9.9</v>
      </c>
      <c r="AA24" s="53">
        <f>Y24*Z24</f>
        <v>0</v>
      </c>
      <c r="AB24" s="54"/>
      <c r="AI24" t="e">
        <f>Y24*VALUE(LEFT(Z24,FIND("$",Z24,1)-1))</f>
        <v>#VALUE!</v>
      </c>
      <c r="AK24" t="e">
        <f>Y24*VALUE(MID(Z24,FIND("$",Z24,1)+3,FIND("р.",Z24,1)-FIND("$",Z24,1)-3))</f>
        <v>#VALUE!</v>
      </c>
    </row>
    <row r="25" spans="1:28" ht="21" customHeight="1" thickTop="1">
      <c r="A25" s="112" t="s">
        <v>31</v>
      </c>
      <c r="B25" s="113"/>
      <c r="C25" s="116">
        <v>106044</v>
      </c>
      <c r="D25" s="59"/>
      <c r="E25" s="61"/>
      <c r="F25" s="61"/>
      <c r="G25" s="61"/>
      <c r="H25" s="61"/>
      <c r="I25" s="61"/>
      <c r="J25" s="61"/>
      <c r="K25" s="61"/>
      <c r="L25" s="83">
        <v>6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84"/>
      <c r="X25" s="49">
        <f>SUM(D25:W25)-Y26</f>
        <v>6</v>
      </c>
      <c r="Y25" s="56"/>
      <c r="Z25" s="57"/>
      <c r="AA25" s="58"/>
      <c r="AB25" s="50"/>
    </row>
    <row r="26" spans="1:37" ht="21" customHeight="1" thickBot="1">
      <c r="A26" s="114"/>
      <c r="B26" s="115"/>
      <c r="C26" s="117"/>
      <c r="D26" s="60"/>
      <c r="E26" s="60"/>
      <c r="F26" s="60"/>
      <c r="G26" s="60"/>
      <c r="H26" s="60"/>
      <c r="I26" s="60"/>
      <c r="J26" s="60"/>
      <c r="K26" s="60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2"/>
      <c r="W26" s="82"/>
      <c r="X26" s="55"/>
      <c r="Y26" s="51">
        <f>SUM(D26:W26)</f>
        <v>0</v>
      </c>
      <c r="Z26" s="52">
        <v>9.9</v>
      </c>
      <c r="AA26" s="53">
        <f>Y26*Z26</f>
        <v>0</v>
      </c>
      <c r="AB26" s="54"/>
      <c r="AI26" t="e">
        <f>Y26*VALUE(LEFT(Z26,FIND("$",Z26,1)-1))</f>
        <v>#VALUE!</v>
      </c>
      <c r="AK26" t="e">
        <f>Y26*VALUE(MID(Z26,FIND("$",Z26,1)+3,FIND("р.",Z26,1)-FIND("$",Z26,1)-3))</f>
        <v>#VALUE!</v>
      </c>
    </row>
    <row r="27" spans="1:28" ht="17.25" thickBot="1" thickTop="1">
      <c r="A27" s="118" t="s">
        <v>32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20"/>
    </row>
    <row r="28" spans="1:28" ht="21" customHeight="1" thickTop="1">
      <c r="A28" s="112" t="s">
        <v>33</v>
      </c>
      <c r="B28" s="113"/>
      <c r="C28" s="116">
        <v>119001</v>
      </c>
      <c r="D28" s="59"/>
      <c r="E28" s="61"/>
      <c r="F28" s="61"/>
      <c r="G28" s="61"/>
      <c r="H28" s="61"/>
      <c r="I28" s="61"/>
      <c r="J28" s="61"/>
      <c r="K28" s="61"/>
      <c r="L28" s="88">
        <v>17</v>
      </c>
      <c r="M28" s="88"/>
      <c r="N28" s="88"/>
      <c r="O28" s="88"/>
      <c r="P28" s="88"/>
      <c r="Q28" s="88"/>
      <c r="R28" s="88"/>
      <c r="S28" s="88"/>
      <c r="T28" s="88"/>
      <c r="U28" s="88">
        <v>1</v>
      </c>
      <c r="V28" s="89">
        <v>4</v>
      </c>
      <c r="W28" s="89">
        <v>14</v>
      </c>
      <c r="X28" s="49">
        <f>SUM(D28:W28)-Y29</f>
        <v>36</v>
      </c>
      <c r="Y28" s="56"/>
      <c r="Z28" s="57"/>
      <c r="AA28" s="58"/>
      <c r="AB28" s="50"/>
    </row>
    <row r="29" spans="1:37" ht="21" customHeight="1" thickBot="1">
      <c r="A29" s="114"/>
      <c r="B29" s="115"/>
      <c r="C29" s="117"/>
      <c r="D29" s="60"/>
      <c r="E29" s="60"/>
      <c r="F29" s="60"/>
      <c r="G29" s="60"/>
      <c r="H29" s="60"/>
      <c r="I29" s="60"/>
      <c r="J29" s="60"/>
      <c r="K29" s="60"/>
      <c r="L29" s="85"/>
      <c r="M29" s="86"/>
      <c r="N29" s="86"/>
      <c r="O29" s="86"/>
      <c r="P29" s="86"/>
      <c r="Q29" s="86"/>
      <c r="R29" s="86"/>
      <c r="S29" s="86"/>
      <c r="T29" s="86"/>
      <c r="U29" s="86"/>
      <c r="V29" s="87"/>
      <c r="W29" s="87"/>
      <c r="X29" s="55"/>
      <c r="Y29" s="51">
        <f>SUM(D29:W29)</f>
        <v>0</v>
      </c>
      <c r="Z29" s="52">
        <v>18.9</v>
      </c>
      <c r="AA29" s="53">
        <f>Y29*Z29</f>
        <v>0</v>
      </c>
      <c r="AB29" s="54"/>
      <c r="AI29" t="e">
        <f>Y29*VALUE(LEFT(Z29,FIND("$",Z29,1)-1))</f>
        <v>#VALUE!</v>
      </c>
      <c r="AK29" t="e">
        <f>Y29*VALUE(MID(Z29,FIND("$",Z29,1)+3,FIND("р.",Z29,1)-FIND("$",Z29,1)-3))</f>
        <v>#VALUE!</v>
      </c>
    </row>
    <row r="30" spans="1:28" ht="21" customHeight="1" thickTop="1">
      <c r="A30" s="112" t="s">
        <v>34</v>
      </c>
      <c r="B30" s="113"/>
      <c r="C30" s="116">
        <v>119002</v>
      </c>
      <c r="D30" s="59"/>
      <c r="E30" s="61"/>
      <c r="F30" s="61"/>
      <c r="G30" s="61"/>
      <c r="H30" s="61"/>
      <c r="I30" s="61"/>
      <c r="J30" s="61"/>
      <c r="K30" s="61"/>
      <c r="L30" s="88">
        <v>27</v>
      </c>
      <c r="M30" s="88">
        <v>9</v>
      </c>
      <c r="N30" s="88"/>
      <c r="O30" s="88"/>
      <c r="P30" s="88"/>
      <c r="Q30" s="88"/>
      <c r="R30" s="88"/>
      <c r="S30" s="88"/>
      <c r="T30" s="88"/>
      <c r="U30" s="88"/>
      <c r="V30" s="89">
        <v>20</v>
      </c>
      <c r="W30" s="89"/>
      <c r="X30" s="49">
        <f>SUM(D30:W30)-Y31</f>
        <v>56</v>
      </c>
      <c r="Y30" s="56"/>
      <c r="Z30" s="57"/>
      <c r="AA30" s="58"/>
      <c r="AB30" s="50"/>
    </row>
    <row r="31" spans="1:37" ht="21" customHeight="1" thickBot="1">
      <c r="A31" s="114"/>
      <c r="B31" s="115"/>
      <c r="C31" s="117"/>
      <c r="D31" s="60"/>
      <c r="E31" s="60"/>
      <c r="F31" s="60"/>
      <c r="G31" s="60"/>
      <c r="H31" s="60"/>
      <c r="I31" s="60"/>
      <c r="J31" s="60"/>
      <c r="K31" s="60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7"/>
      <c r="W31" s="87"/>
      <c r="X31" s="55"/>
      <c r="Y31" s="51">
        <f>SUM(D31:W31)</f>
        <v>0</v>
      </c>
      <c r="Z31" s="52">
        <v>18.9</v>
      </c>
      <c r="AA31" s="53">
        <f>Y31*Z31</f>
        <v>0</v>
      </c>
      <c r="AB31" s="54"/>
      <c r="AI31" t="e">
        <f>Y31*VALUE(LEFT(Z31,FIND("$",Z31,1)-1))</f>
        <v>#VALUE!</v>
      </c>
      <c r="AK31" t="e">
        <f>Y31*VALUE(MID(Z31,FIND("$",Z31,1)+3,FIND("р.",Z31,1)-FIND("$",Z31,1)-3))</f>
        <v>#VALUE!</v>
      </c>
    </row>
    <row r="32" spans="1:28" ht="21" customHeight="1" thickTop="1">
      <c r="A32" s="112" t="s">
        <v>35</v>
      </c>
      <c r="B32" s="113"/>
      <c r="C32" s="116">
        <v>119003</v>
      </c>
      <c r="D32" s="59"/>
      <c r="E32" s="61"/>
      <c r="F32" s="61"/>
      <c r="G32" s="61"/>
      <c r="H32" s="61"/>
      <c r="I32" s="61"/>
      <c r="J32" s="61"/>
      <c r="K32" s="61"/>
      <c r="L32" s="88"/>
      <c r="M32" s="88">
        <v>1</v>
      </c>
      <c r="N32" s="88"/>
      <c r="O32" s="88"/>
      <c r="P32" s="88"/>
      <c r="Q32" s="88">
        <v>1</v>
      </c>
      <c r="R32" s="88">
        <v>3</v>
      </c>
      <c r="S32" s="88"/>
      <c r="T32" s="88"/>
      <c r="U32" s="88">
        <v>6</v>
      </c>
      <c r="V32" s="89"/>
      <c r="W32" s="89"/>
      <c r="X32" s="49">
        <f>SUM(D32:W32)-Y33</f>
        <v>11</v>
      </c>
      <c r="Y32" s="56"/>
      <c r="Z32" s="57"/>
      <c r="AA32" s="58"/>
      <c r="AB32" s="50"/>
    </row>
    <row r="33" spans="1:37" ht="21" customHeight="1" thickBot="1">
      <c r="A33" s="114"/>
      <c r="B33" s="115"/>
      <c r="C33" s="117"/>
      <c r="D33" s="60"/>
      <c r="E33" s="60"/>
      <c r="F33" s="60"/>
      <c r="G33" s="60"/>
      <c r="H33" s="60"/>
      <c r="I33" s="60"/>
      <c r="J33" s="60"/>
      <c r="K33" s="60"/>
      <c r="L33" s="85"/>
      <c r="M33" s="86"/>
      <c r="N33" s="86"/>
      <c r="O33" s="86"/>
      <c r="P33" s="86"/>
      <c r="Q33" s="86"/>
      <c r="R33" s="86"/>
      <c r="S33" s="86"/>
      <c r="T33" s="86"/>
      <c r="U33" s="86"/>
      <c r="V33" s="87"/>
      <c r="W33" s="87"/>
      <c r="X33" s="55"/>
      <c r="Y33" s="51">
        <f>SUM(D33:W33)</f>
        <v>0</v>
      </c>
      <c r="Z33" s="52">
        <v>18.9</v>
      </c>
      <c r="AA33" s="53">
        <f>Y33*Z33</f>
        <v>0</v>
      </c>
      <c r="AB33" s="54"/>
      <c r="AI33" t="e">
        <f>Y33*VALUE(LEFT(Z33,FIND("$",Z33,1)-1))</f>
        <v>#VALUE!</v>
      </c>
      <c r="AK33" t="e">
        <f>Y33*VALUE(MID(Z33,FIND("$",Z33,1)+3,FIND("р.",Z33,1)-FIND("$",Z33,1)-3))</f>
        <v>#VALUE!</v>
      </c>
    </row>
    <row r="34" spans="1:28" ht="21" customHeight="1" thickTop="1">
      <c r="A34" s="112" t="s">
        <v>36</v>
      </c>
      <c r="B34" s="113"/>
      <c r="C34" s="116">
        <v>119027</v>
      </c>
      <c r="D34" s="59"/>
      <c r="E34" s="61"/>
      <c r="F34" s="61"/>
      <c r="G34" s="61"/>
      <c r="H34" s="61"/>
      <c r="I34" s="61"/>
      <c r="J34" s="61"/>
      <c r="K34" s="61"/>
      <c r="L34" s="88">
        <v>4</v>
      </c>
      <c r="M34" s="88">
        <v>9</v>
      </c>
      <c r="N34" s="88"/>
      <c r="O34" s="88"/>
      <c r="P34" s="88"/>
      <c r="Q34" s="88"/>
      <c r="R34" s="88"/>
      <c r="S34" s="88"/>
      <c r="T34" s="88"/>
      <c r="U34" s="88"/>
      <c r="V34" s="89"/>
      <c r="W34" s="89"/>
      <c r="X34" s="49">
        <f>SUM(D34:W34)-Y35</f>
        <v>13</v>
      </c>
      <c r="Y34" s="56"/>
      <c r="Z34" s="57"/>
      <c r="AA34" s="58"/>
      <c r="AB34" s="50"/>
    </row>
    <row r="35" spans="1:37" ht="21" customHeight="1" thickBot="1">
      <c r="A35" s="114"/>
      <c r="B35" s="115"/>
      <c r="C35" s="117"/>
      <c r="D35" s="60"/>
      <c r="E35" s="60"/>
      <c r="F35" s="60"/>
      <c r="G35" s="60"/>
      <c r="H35" s="60"/>
      <c r="I35" s="60"/>
      <c r="J35" s="60"/>
      <c r="K35" s="60"/>
      <c r="L35" s="85"/>
      <c r="M35" s="86"/>
      <c r="N35" s="86"/>
      <c r="O35" s="86"/>
      <c r="P35" s="86"/>
      <c r="Q35" s="86"/>
      <c r="R35" s="86"/>
      <c r="S35" s="86"/>
      <c r="T35" s="86"/>
      <c r="U35" s="86"/>
      <c r="V35" s="87"/>
      <c r="W35" s="87"/>
      <c r="X35" s="55"/>
      <c r="Y35" s="51">
        <f>SUM(D35:W35)</f>
        <v>0</v>
      </c>
      <c r="Z35" s="52">
        <v>18.9</v>
      </c>
      <c r="AA35" s="53">
        <f>Y35*Z35</f>
        <v>0</v>
      </c>
      <c r="AB35" s="54"/>
      <c r="AI35" t="e">
        <f>Y35*VALUE(LEFT(Z35,FIND("$",Z35,1)-1))</f>
        <v>#VALUE!</v>
      </c>
      <c r="AK35" t="e">
        <f>Y35*VALUE(MID(Z35,FIND("$",Z35,1)+3,FIND("р.",Z35,1)-FIND("$",Z35,1)-3))</f>
        <v>#VALUE!</v>
      </c>
    </row>
    <row r="36" spans="1:28" ht="21" customHeight="1" thickTop="1">
      <c r="A36" s="112" t="s">
        <v>37</v>
      </c>
      <c r="B36" s="113"/>
      <c r="C36" s="116">
        <v>119054</v>
      </c>
      <c r="D36" s="59"/>
      <c r="E36" s="61"/>
      <c r="F36" s="61"/>
      <c r="G36" s="61"/>
      <c r="H36" s="61"/>
      <c r="I36" s="61"/>
      <c r="J36" s="61"/>
      <c r="K36" s="61"/>
      <c r="L36" s="88">
        <v>12</v>
      </c>
      <c r="M36" s="88">
        <v>3</v>
      </c>
      <c r="N36" s="88"/>
      <c r="O36" s="88"/>
      <c r="P36" s="88"/>
      <c r="Q36" s="88"/>
      <c r="R36" s="88"/>
      <c r="S36" s="88"/>
      <c r="T36" s="88"/>
      <c r="U36" s="88"/>
      <c r="V36" s="89"/>
      <c r="W36" s="89"/>
      <c r="X36" s="49">
        <f>SUM(D36:W36)-Y37</f>
        <v>15</v>
      </c>
      <c r="Y36" s="56"/>
      <c r="Z36" s="57"/>
      <c r="AA36" s="58"/>
      <c r="AB36" s="50"/>
    </row>
    <row r="37" spans="1:37" ht="21" customHeight="1" thickBot="1">
      <c r="A37" s="114"/>
      <c r="B37" s="115"/>
      <c r="C37" s="117"/>
      <c r="D37" s="60"/>
      <c r="E37" s="60"/>
      <c r="F37" s="60"/>
      <c r="G37" s="60"/>
      <c r="H37" s="60"/>
      <c r="I37" s="60"/>
      <c r="J37" s="60"/>
      <c r="K37" s="60"/>
      <c r="L37" s="85"/>
      <c r="M37" s="86"/>
      <c r="N37" s="86"/>
      <c r="O37" s="86"/>
      <c r="P37" s="86"/>
      <c r="Q37" s="86"/>
      <c r="R37" s="86"/>
      <c r="S37" s="86"/>
      <c r="T37" s="86"/>
      <c r="U37" s="86"/>
      <c r="V37" s="87"/>
      <c r="W37" s="87"/>
      <c r="X37" s="55"/>
      <c r="Y37" s="51">
        <f>SUM(D37:W37)</f>
        <v>0</v>
      </c>
      <c r="Z37" s="52">
        <v>18.9</v>
      </c>
      <c r="AA37" s="53">
        <f>Y37*Z37</f>
        <v>0</v>
      </c>
      <c r="AB37" s="54"/>
      <c r="AI37" t="e">
        <f>Y37*VALUE(LEFT(Z37,FIND("$",Z37,1)-1))</f>
        <v>#VALUE!</v>
      </c>
      <c r="AK37" t="e">
        <f>Y37*VALUE(MID(Z37,FIND("$",Z37,1)+3,FIND("р.",Z37,1)-FIND("$",Z37,1)-3))</f>
        <v>#VALUE!</v>
      </c>
    </row>
    <row r="38" spans="1:28" ht="21" customHeight="1" thickTop="1">
      <c r="A38" s="112" t="s">
        <v>38</v>
      </c>
      <c r="B38" s="113"/>
      <c r="C38" s="116">
        <v>119056</v>
      </c>
      <c r="D38" s="59"/>
      <c r="E38" s="61"/>
      <c r="F38" s="61"/>
      <c r="G38" s="61"/>
      <c r="H38" s="61"/>
      <c r="I38" s="61"/>
      <c r="J38" s="61"/>
      <c r="K38" s="61"/>
      <c r="L38" s="88">
        <v>20</v>
      </c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89"/>
      <c r="X38" s="49">
        <f>SUM(D38:W38)-Y39</f>
        <v>20</v>
      </c>
      <c r="Y38" s="56"/>
      <c r="Z38" s="57"/>
      <c r="AA38" s="58"/>
      <c r="AB38" s="50"/>
    </row>
    <row r="39" spans="1:37" ht="21" customHeight="1" thickBot="1">
      <c r="A39" s="114"/>
      <c r="B39" s="115"/>
      <c r="C39" s="117"/>
      <c r="D39" s="60"/>
      <c r="E39" s="60"/>
      <c r="F39" s="60"/>
      <c r="G39" s="60"/>
      <c r="H39" s="60"/>
      <c r="I39" s="60"/>
      <c r="J39" s="60"/>
      <c r="K39" s="60"/>
      <c r="L39" s="85"/>
      <c r="M39" s="86"/>
      <c r="N39" s="86"/>
      <c r="O39" s="86"/>
      <c r="P39" s="86"/>
      <c r="Q39" s="86"/>
      <c r="R39" s="86"/>
      <c r="S39" s="86"/>
      <c r="T39" s="86"/>
      <c r="U39" s="86"/>
      <c r="V39" s="87"/>
      <c r="W39" s="87"/>
      <c r="X39" s="55"/>
      <c r="Y39" s="51">
        <f>SUM(D39:W39)</f>
        <v>0</v>
      </c>
      <c r="Z39" s="52">
        <v>18.9</v>
      </c>
      <c r="AA39" s="53">
        <f>Y39*Z39</f>
        <v>0</v>
      </c>
      <c r="AB39" s="54"/>
      <c r="AI39" t="e">
        <f>Y39*VALUE(LEFT(Z39,FIND("$",Z39,1)-1))</f>
        <v>#VALUE!</v>
      </c>
      <c r="AK39" t="e">
        <f>Y39*VALUE(MID(Z39,FIND("$",Z39,1)+3,FIND("р.",Z39,1)-FIND("$",Z39,1)-3))</f>
        <v>#VALUE!</v>
      </c>
    </row>
    <row r="40" spans="1:28" ht="17.25" thickBot="1" thickTop="1">
      <c r="A40" s="118" t="s">
        <v>39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20"/>
    </row>
    <row r="41" spans="1:28" ht="21" customHeight="1" thickTop="1">
      <c r="A41" s="112" t="s">
        <v>40</v>
      </c>
      <c r="B41" s="113"/>
      <c r="C41" s="116">
        <v>102003</v>
      </c>
      <c r="D41" s="91"/>
      <c r="E41" s="92"/>
      <c r="F41" s="92">
        <v>2</v>
      </c>
      <c r="G41" s="92"/>
      <c r="H41" s="92"/>
      <c r="I41" s="92"/>
      <c r="J41" s="92"/>
      <c r="K41" s="92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3"/>
      <c r="W41" s="63"/>
      <c r="X41" s="49">
        <f>SUM(D41:W41)-Y42</f>
        <v>2</v>
      </c>
      <c r="Y41" s="56"/>
      <c r="Z41" s="57"/>
      <c r="AA41" s="58"/>
      <c r="AB41" s="50"/>
    </row>
    <row r="42" spans="1:37" ht="21" customHeight="1" thickBot="1">
      <c r="A42" s="114"/>
      <c r="B42" s="115"/>
      <c r="C42" s="117"/>
      <c r="D42" s="90"/>
      <c r="E42" s="90"/>
      <c r="F42" s="90"/>
      <c r="G42" s="90"/>
      <c r="H42" s="90"/>
      <c r="I42" s="90"/>
      <c r="J42" s="90"/>
      <c r="K42" s="90"/>
      <c r="L42" s="60"/>
      <c r="M42" s="62"/>
      <c r="N42" s="62"/>
      <c r="O42" s="62"/>
      <c r="P42" s="62"/>
      <c r="Q42" s="62"/>
      <c r="R42" s="62"/>
      <c r="S42" s="62"/>
      <c r="T42" s="62"/>
      <c r="U42" s="62"/>
      <c r="V42" s="64"/>
      <c r="W42" s="64"/>
      <c r="X42" s="55"/>
      <c r="Y42" s="51">
        <f>SUM(D42:W42)</f>
        <v>0</v>
      </c>
      <c r="Z42" s="52">
        <v>18.9</v>
      </c>
      <c r="AA42" s="53">
        <f>Y42*Z42</f>
        <v>0</v>
      </c>
      <c r="AB42" s="54"/>
      <c r="AI42" t="e">
        <f>Y42*VALUE(LEFT(Z42,FIND("$",Z42,1)-1))</f>
        <v>#VALUE!</v>
      </c>
      <c r="AK42" t="e">
        <f>Y42*VALUE(MID(Z42,FIND("$",Z42,1)+3,FIND("р.",Z42,1)-FIND("$",Z42,1)-3))</f>
        <v>#VALUE!</v>
      </c>
    </row>
    <row r="43" spans="1:28" ht="21" customHeight="1" thickTop="1">
      <c r="A43" s="112" t="s">
        <v>41</v>
      </c>
      <c r="B43" s="113"/>
      <c r="C43" s="116">
        <v>102012</v>
      </c>
      <c r="D43" s="91">
        <v>25</v>
      </c>
      <c r="E43" s="92">
        <v>29</v>
      </c>
      <c r="F43" s="92">
        <v>19</v>
      </c>
      <c r="G43" s="92">
        <v>15</v>
      </c>
      <c r="H43" s="92"/>
      <c r="I43" s="92"/>
      <c r="J43" s="92"/>
      <c r="K43" s="92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3"/>
      <c r="W43" s="63"/>
      <c r="X43" s="49">
        <f>SUM(D43:W43)-Y44</f>
        <v>88</v>
      </c>
      <c r="Y43" s="56"/>
      <c r="Z43" s="57"/>
      <c r="AA43" s="58"/>
      <c r="AB43" s="50"/>
    </row>
    <row r="44" spans="1:37" ht="21" customHeight="1" thickBot="1">
      <c r="A44" s="114"/>
      <c r="B44" s="115"/>
      <c r="C44" s="117"/>
      <c r="D44" s="90"/>
      <c r="E44" s="90"/>
      <c r="F44" s="90"/>
      <c r="G44" s="90"/>
      <c r="H44" s="90"/>
      <c r="I44" s="90"/>
      <c r="J44" s="90"/>
      <c r="K44" s="90"/>
      <c r="L44" s="60"/>
      <c r="M44" s="62"/>
      <c r="N44" s="62"/>
      <c r="O44" s="62"/>
      <c r="P44" s="62"/>
      <c r="Q44" s="62"/>
      <c r="R44" s="62"/>
      <c r="S44" s="62"/>
      <c r="T44" s="62"/>
      <c r="U44" s="62"/>
      <c r="V44" s="64"/>
      <c r="W44" s="64"/>
      <c r="X44" s="55"/>
      <c r="Y44" s="51">
        <f>SUM(D44:W44)</f>
        <v>0</v>
      </c>
      <c r="Z44" s="52">
        <v>18.9</v>
      </c>
      <c r="AA44" s="53">
        <f>Y44*Z44</f>
        <v>0</v>
      </c>
      <c r="AB44" s="54"/>
      <c r="AI44" t="e">
        <f>Y44*VALUE(LEFT(Z44,FIND("$",Z44,1)-1))</f>
        <v>#VALUE!</v>
      </c>
      <c r="AK44" t="e">
        <f>Y44*VALUE(MID(Z44,FIND("$",Z44,1)+3,FIND("р.",Z44,1)-FIND("$",Z44,1)-3))</f>
        <v>#VALUE!</v>
      </c>
    </row>
    <row r="45" spans="1:28" ht="21" customHeight="1" thickTop="1">
      <c r="A45" s="112" t="s">
        <v>42</v>
      </c>
      <c r="B45" s="113"/>
      <c r="C45" s="116">
        <v>102061</v>
      </c>
      <c r="D45" s="91">
        <v>5</v>
      </c>
      <c r="E45" s="92">
        <v>9</v>
      </c>
      <c r="F45" s="92"/>
      <c r="G45" s="92"/>
      <c r="H45" s="92"/>
      <c r="I45" s="92"/>
      <c r="J45" s="92"/>
      <c r="K45" s="92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3"/>
      <c r="W45" s="63"/>
      <c r="X45" s="49">
        <f>SUM(D45:W45)-Y46</f>
        <v>14</v>
      </c>
      <c r="Y45" s="56"/>
      <c r="Z45" s="57"/>
      <c r="AA45" s="58"/>
      <c r="AB45" s="50"/>
    </row>
    <row r="46" spans="1:37" ht="21" customHeight="1" thickBot="1">
      <c r="A46" s="114"/>
      <c r="B46" s="115"/>
      <c r="C46" s="117"/>
      <c r="D46" s="90"/>
      <c r="E46" s="90"/>
      <c r="F46" s="90"/>
      <c r="G46" s="90"/>
      <c r="H46" s="90"/>
      <c r="I46" s="90"/>
      <c r="J46" s="90"/>
      <c r="K46" s="90"/>
      <c r="L46" s="60"/>
      <c r="M46" s="62"/>
      <c r="N46" s="62"/>
      <c r="O46" s="62"/>
      <c r="P46" s="62"/>
      <c r="Q46" s="62"/>
      <c r="R46" s="62"/>
      <c r="S46" s="62"/>
      <c r="T46" s="62"/>
      <c r="U46" s="62"/>
      <c r="V46" s="64"/>
      <c r="W46" s="64"/>
      <c r="X46" s="55"/>
      <c r="Y46" s="51">
        <f>SUM(D46:W46)</f>
        <v>0</v>
      </c>
      <c r="Z46" s="52">
        <v>18.9</v>
      </c>
      <c r="AA46" s="53">
        <f>Y46*Z46</f>
        <v>0</v>
      </c>
      <c r="AB46" s="54"/>
      <c r="AI46" t="e">
        <f>Y46*VALUE(LEFT(Z46,FIND("$",Z46,1)-1))</f>
        <v>#VALUE!</v>
      </c>
      <c r="AK46" t="e">
        <f>Y46*VALUE(MID(Z46,FIND("$",Z46,1)+3,FIND("р.",Z46,1)-FIND("$",Z46,1)-3))</f>
        <v>#VALUE!</v>
      </c>
    </row>
    <row r="47" spans="1:28" ht="17.25" thickBot="1" thickTop="1">
      <c r="A47" s="118" t="s">
        <v>43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20"/>
    </row>
    <row r="48" spans="1:28" ht="21" customHeight="1" thickTop="1">
      <c r="A48" s="112" t="s">
        <v>44</v>
      </c>
      <c r="B48" s="113"/>
      <c r="C48" s="116">
        <v>126049</v>
      </c>
      <c r="D48" s="59"/>
      <c r="E48" s="61"/>
      <c r="F48" s="61"/>
      <c r="G48" s="61"/>
      <c r="H48" s="61"/>
      <c r="I48" s="61"/>
      <c r="J48" s="61"/>
      <c r="K48" s="61"/>
      <c r="L48" s="79"/>
      <c r="M48" s="79">
        <v>9</v>
      </c>
      <c r="N48" s="79"/>
      <c r="O48" s="79"/>
      <c r="P48" s="79"/>
      <c r="Q48" s="79"/>
      <c r="R48" s="75"/>
      <c r="S48" s="61"/>
      <c r="T48" s="61"/>
      <c r="U48" s="61"/>
      <c r="V48" s="63"/>
      <c r="W48" s="63"/>
      <c r="X48" s="49">
        <f>SUM(D48:W48)-Y49</f>
        <v>9</v>
      </c>
      <c r="Y48" s="56"/>
      <c r="Z48" s="57"/>
      <c r="AA48" s="58"/>
      <c r="AB48" s="50"/>
    </row>
    <row r="49" spans="1:37" ht="21" customHeight="1" thickBot="1">
      <c r="A49" s="114"/>
      <c r="B49" s="115"/>
      <c r="C49" s="117"/>
      <c r="D49" s="60"/>
      <c r="E49" s="60"/>
      <c r="F49" s="60"/>
      <c r="G49" s="60"/>
      <c r="H49" s="60"/>
      <c r="I49" s="60"/>
      <c r="J49" s="60"/>
      <c r="K49" s="60"/>
      <c r="L49" s="77"/>
      <c r="M49" s="78"/>
      <c r="N49" s="78"/>
      <c r="O49" s="78"/>
      <c r="P49" s="78"/>
      <c r="Q49" s="78"/>
      <c r="R49" s="76"/>
      <c r="S49" s="62"/>
      <c r="T49" s="62"/>
      <c r="U49" s="62"/>
      <c r="V49" s="64"/>
      <c r="W49" s="64"/>
      <c r="X49" s="55"/>
      <c r="Y49" s="51">
        <f>SUM(D49:W49)</f>
        <v>0</v>
      </c>
      <c r="Z49" s="52">
        <v>18.9</v>
      </c>
      <c r="AA49" s="53">
        <f>Y49*Z49</f>
        <v>0</v>
      </c>
      <c r="AB49" s="54"/>
      <c r="AI49" t="e">
        <f>Y49*VALUE(LEFT(Z49,FIND("$",Z49,1)-1))</f>
        <v>#VALUE!</v>
      </c>
      <c r="AK49" t="e">
        <f>Y49*VALUE(MID(Z49,FIND("$",Z49,1)+3,FIND("р.",Z49,1)-FIND("$",Z49,1)-3))</f>
        <v>#VALUE!</v>
      </c>
    </row>
    <row r="50" spans="1:28" ht="17.25" thickBot="1" thickTop="1">
      <c r="A50" s="118" t="s">
        <v>45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</row>
    <row r="51" spans="1:28" ht="21" customHeight="1" thickTop="1">
      <c r="A51" s="112" t="s">
        <v>46</v>
      </c>
      <c r="B51" s="113"/>
      <c r="C51" s="116">
        <v>120001</v>
      </c>
      <c r="D51" s="59"/>
      <c r="E51" s="61"/>
      <c r="F51" s="61"/>
      <c r="G51" s="61"/>
      <c r="H51" s="61"/>
      <c r="I51" s="61"/>
      <c r="J51" s="61"/>
      <c r="K51" s="61"/>
      <c r="L51" s="96">
        <v>4</v>
      </c>
      <c r="M51" s="96"/>
      <c r="N51" s="96"/>
      <c r="O51" s="96"/>
      <c r="P51" s="96"/>
      <c r="Q51" s="96">
        <v>3</v>
      </c>
      <c r="R51" s="96">
        <v>7</v>
      </c>
      <c r="S51" s="96">
        <v>21</v>
      </c>
      <c r="T51" s="96">
        <v>23</v>
      </c>
      <c r="U51" s="96">
        <v>30</v>
      </c>
      <c r="V51" s="97">
        <v>8</v>
      </c>
      <c r="W51" s="73"/>
      <c r="X51" s="49">
        <f>SUM(D51:W51)-Y52</f>
        <v>96</v>
      </c>
      <c r="Y51" s="56"/>
      <c r="Z51" s="57"/>
      <c r="AA51" s="58"/>
      <c r="AB51" s="50"/>
    </row>
    <row r="52" spans="1:37" ht="21" customHeight="1" thickBot="1">
      <c r="A52" s="114"/>
      <c r="B52" s="115"/>
      <c r="C52" s="117"/>
      <c r="D52" s="60"/>
      <c r="E52" s="60"/>
      <c r="F52" s="60"/>
      <c r="G52" s="60"/>
      <c r="H52" s="60"/>
      <c r="I52" s="60"/>
      <c r="J52" s="60"/>
      <c r="K52" s="60"/>
      <c r="L52" s="93"/>
      <c r="M52" s="94"/>
      <c r="N52" s="94"/>
      <c r="O52" s="94"/>
      <c r="P52" s="94"/>
      <c r="Q52" s="94"/>
      <c r="R52" s="94"/>
      <c r="S52" s="94"/>
      <c r="T52" s="94"/>
      <c r="U52" s="94"/>
      <c r="V52" s="95"/>
      <c r="W52" s="74"/>
      <c r="X52" s="55"/>
      <c r="Y52" s="51">
        <f>SUM(D52:W52)</f>
        <v>0</v>
      </c>
      <c r="Z52" s="52">
        <v>26.9</v>
      </c>
      <c r="AA52" s="53">
        <f>Y52*Z52</f>
        <v>0</v>
      </c>
      <c r="AB52" s="54"/>
      <c r="AI52" t="e">
        <f>Y52*VALUE(LEFT(Z52,FIND("$",Z52,1)-1))</f>
        <v>#VALUE!</v>
      </c>
      <c r="AK52" t="e">
        <f>Y52*VALUE(MID(Z52,FIND("$",Z52,1)+3,FIND("р.",Z52,1)-FIND("$",Z52,1)-3))</f>
        <v>#VALUE!</v>
      </c>
    </row>
    <row r="53" spans="1:28" ht="21" customHeight="1" thickTop="1">
      <c r="A53" s="112" t="s">
        <v>47</v>
      </c>
      <c r="B53" s="113"/>
      <c r="C53" s="116">
        <v>120002</v>
      </c>
      <c r="D53" s="59"/>
      <c r="E53" s="61"/>
      <c r="F53" s="61"/>
      <c r="G53" s="61"/>
      <c r="H53" s="61"/>
      <c r="I53" s="61"/>
      <c r="J53" s="61"/>
      <c r="K53" s="61"/>
      <c r="L53" s="96">
        <v>23</v>
      </c>
      <c r="M53" s="96">
        <v>5</v>
      </c>
      <c r="N53" s="96"/>
      <c r="O53" s="96"/>
      <c r="P53" s="96"/>
      <c r="Q53" s="96"/>
      <c r="R53" s="96"/>
      <c r="S53" s="96"/>
      <c r="T53" s="96"/>
      <c r="U53" s="96"/>
      <c r="V53" s="97"/>
      <c r="W53" s="73"/>
      <c r="X53" s="49">
        <f>SUM(D53:W53)-Y54</f>
        <v>28</v>
      </c>
      <c r="Y53" s="56"/>
      <c r="Z53" s="57"/>
      <c r="AA53" s="58"/>
      <c r="AB53" s="50"/>
    </row>
    <row r="54" spans="1:37" ht="21" customHeight="1" thickBot="1">
      <c r="A54" s="114"/>
      <c r="B54" s="115"/>
      <c r="C54" s="117"/>
      <c r="D54" s="60"/>
      <c r="E54" s="60"/>
      <c r="F54" s="60"/>
      <c r="G54" s="60"/>
      <c r="H54" s="60"/>
      <c r="I54" s="60"/>
      <c r="J54" s="60"/>
      <c r="K54" s="60"/>
      <c r="L54" s="93"/>
      <c r="M54" s="94"/>
      <c r="N54" s="94"/>
      <c r="O54" s="94"/>
      <c r="P54" s="94"/>
      <c r="Q54" s="94"/>
      <c r="R54" s="94"/>
      <c r="S54" s="94"/>
      <c r="T54" s="94"/>
      <c r="U54" s="94"/>
      <c r="V54" s="95"/>
      <c r="W54" s="74"/>
      <c r="X54" s="55"/>
      <c r="Y54" s="51">
        <f>SUM(D54:W54)</f>
        <v>0</v>
      </c>
      <c r="Z54" s="52">
        <v>26.9</v>
      </c>
      <c r="AA54" s="53">
        <f>Y54*Z54</f>
        <v>0</v>
      </c>
      <c r="AB54" s="54"/>
      <c r="AI54" t="e">
        <f>Y54*VALUE(LEFT(Z54,FIND("$",Z54,1)-1))</f>
        <v>#VALUE!</v>
      </c>
      <c r="AK54" t="e">
        <f>Y54*VALUE(MID(Z54,FIND("$",Z54,1)+3,FIND("р.",Z54,1)-FIND("$",Z54,1)-3))</f>
        <v>#VALUE!</v>
      </c>
    </row>
    <row r="55" spans="1:28" ht="21" customHeight="1" thickTop="1">
      <c r="A55" s="112" t="s">
        <v>48</v>
      </c>
      <c r="B55" s="113"/>
      <c r="C55" s="116">
        <v>120027</v>
      </c>
      <c r="D55" s="59"/>
      <c r="E55" s="61"/>
      <c r="F55" s="61"/>
      <c r="G55" s="61"/>
      <c r="H55" s="61"/>
      <c r="I55" s="61"/>
      <c r="J55" s="61"/>
      <c r="K55" s="61"/>
      <c r="L55" s="96"/>
      <c r="M55" s="96"/>
      <c r="N55" s="96">
        <v>12</v>
      </c>
      <c r="O55" s="96">
        <v>8</v>
      </c>
      <c r="P55" s="96">
        <v>25</v>
      </c>
      <c r="Q55" s="96"/>
      <c r="R55" s="96"/>
      <c r="S55" s="96"/>
      <c r="T55" s="96"/>
      <c r="U55" s="96"/>
      <c r="V55" s="97"/>
      <c r="W55" s="73"/>
      <c r="X55" s="49">
        <f>SUM(D55:W55)-Y56</f>
        <v>45</v>
      </c>
      <c r="Y55" s="56"/>
      <c r="Z55" s="57"/>
      <c r="AA55" s="58"/>
      <c r="AB55" s="50"/>
    </row>
    <row r="56" spans="1:37" ht="21" customHeight="1" thickBot="1">
      <c r="A56" s="114"/>
      <c r="B56" s="115"/>
      <c r="C56" s="117"/>
      <c r="D56" s="60"/>
      <c r="E56" s="60"/>
      <c r="F56" s="60"/>
      <c r="G56" s="60"/>
      <c r="H56" s="60"/>
      <c r="I56" s="60"/>
      <c r="J56" s="60"/>
      <c r="K56" s="60"/>
      <c r="L56" s="93"/>
      <c r="M56" s="94"/>
      <c r="N56" s="94"/>
      <c r="O56" s="94"/>
      <c r="P56" s="94"/>
      <c r="Q56" s="94"/>
      <c r="R56" s="94"/>
      <c r="S56" s="94"/>
      <c r="T56" s="94"/>
      <c r="U56" s="94"/>
      <c r="V56" s="95"/>
      <c r="W56" s="74"/>
      <c r="X56" s="55"/>
      <c r="Y56" s="51">
        <f>SUM(D56:W56)</f>
        <v>0</v>
      </c>
      <c r="Z56" s="52">
        <v>26.9</v>
      </c>
      <c r="AA56" s="53">
        <f>Y56*Z56</f>
        <v>0</v>
      </c>
      <c r="AB56" s="54"/>
      <c r="AI56" t="e">
        <f>Y56*VALUE(LEFT(Z56,FIND("$",Z56,1)-1))</f>
        <v>#VALUE!</v>
      </c>
      <c r="AK56" t="e">
        <f>Y56*VALUE(MID(Z56,FIND("$",Z56,1)+3,FIND("р.",Z56,1)-FIND("$",Z56,1)-3))</f>
        <v>#VALUE!</v>
      </c>
    </row>
    <row r="57" spans="1:28" ht="21" customHeight="1" thickTop="1">
      <c r="A57" s="112" t="s">
        <v>49</v>
      </c>
      <c r="B57" s="113"/>
      <c r="C57" s="116">
        <v>120042</v>
      </c>
      <c r="D57" s="59"/>
      <c r="E57" s="61"/>
      <c r="F57" s="61"/>
      <c r="G57" s="61"/>
      <c r="H57" s="61"/>
      <c r="I57" s="61"/>
      <c r="J57" s="61"/>
      <c r="K57" s="61"/>
      <c r="L57" s="96"/>
      <c r="M57" s="96">
        <v>1</v>
      </c>
      <c r="N57" s="96"/>
      <c r="O57" s="96"/>
      <c r="P57" s="96"/>
      <c r="Q57" s="96"/>
      <c r="R57" s="96"/>
      <c r="S57" s="96"/>
      <c r="T57" s="96">
        <v>13</v>
      </c>
      <c r="U57" s="96">
        <v>13</v>
      </c>
      <c r="V57" s="97">
        <v>9</v>
      </c>
      <c r="W57" s="73"/>
      <c r="X57" s="49">
        <f>SUM(D57:W57)-Y58</f>
        <v>36</v>
      </c>
      <c r="Y57" s="56"/>
      <c r="Z57" s="57"/>
      <c r="AA57" s="58"/>
      <c r="AB57" s="50"/>
    </row>
    <row r="58" spans="1:37" ht="21" customHeight="1" thickBot="1">
      <c r="A58" s="114"/>
      <c r="B58" s="115"/>
      <c r="C58" s="117"/>
      <c r="D58" s="60"/>
      <c r="E58" s="60"/>
      <c r="F58" s="60"/>
      <c r="G58" s="60"/>
      <c r="H58" s="60"/>
      <c r="I58" s="60"/>
      <c r="J58" s="60"/>
      <c r="K58" s="60"/>
      <c r="L58" s="93"/>
      <c r="M58" s="94"/>
      <c r="N58" s="94"/>
      <c r="O58" s="94"/>
      <c r="P58" s="94"/>
      <c r="Q58" s="94"/>
      <c r="R58" s="94"/>
      <c r="S58" s="94"/>
      <c r="T58" s="94"/>
      <c r="U58" s="94"/>
      <c r="V58" s="95"/>
      <c r="W58" s="74"/>
      <c r="X58" s="55"/>
      <c r="Y58" s="51">
        <f>SUM(D58:W58)</f>
        <v>0</v>
      </c>
      <c r="Z58" s="52">
        <v>26.9</v>
      </c>
      <c r="AA58" s="53">
        <f>Y58*Z58</f>
        <v>0</v>
      </c>
      <c r="AB58" s="54"/>
      <c r="AI58" t="e">
        <f>Y58*VALUE(LEFT(Z58,FIND("$",Z58,1)-1))</f>
        <v>#VALUE!</v>
      </c>
      <c r="AK58" t="e">
        <f>Y58*VALUE(MID(Z58,FIND("$",Z58,1)+3,FIND("р.",Z58,1)-FIND("$",Z58,1)-3))</f>
        <v>#VALUE!</v>
      </c>
    </row>
    <row r="59" spans="1:28" ht="21" customHeight="1" thickTop="1">
      <c r="A59" s="112" t="s">
        <v>50</v>
      </c>
      <c r="B59" s="113"/>
      <c r="C59" s="116">
        <v>120058</v>
      </c>
      <c r="D59" s="59"/>
      <c r="E59" s="61"/>
      <c r="F59" s="61"/>
      <c r="G59" s="61"/>
      <c r="H59" s="61"/>
      <c r="I59" s="61"/>
      <c r="J59" s="61"/>
      <c r="K59" s="61"/>
      <c r="L59" s="96">
        <v>43</v>
      </c>
      <c r="M59" s="96">
        <v>63</v>
      </c>
      <c r="N59" s="96"/>
      <c r="O59" s="96"/>
      <c r="P59" s="96"/>
      <c r="Q59" s="96">
        <v>75</v>
      </c>
      <c r="R59" s="96"/>
      <c r="S59" s="96"/>
      <c r="T59" s="96">
        <v>5</v>
      </c>
      <c r="U59" s="96"/>
      <c r="V59" s="97"/>
      <c r="W59" s="73"/>
      <c r="X59" s="49">
        <f>SUM(D59:W59)-Y60</f>
        <v>186</v>
      </c>
      <c r="Y59" s="56"/>
      <c r="Z59" s="57"/>
      <c r="AA59" s="58"/>
      <c r="AB59" s="50"/>
    </row>
    <row r="60" spans="1:37" ht="21" customHeight="1" thickBot="1">
      <c r="A60" s="114"/>
      <c r="B60" s="115"/>
      <c r="C60" s="117"/>
      <c r="D60" s="60"/>
      <c r="E60" s="60"/>
      <c r="F60" s="60"/>
      <c r="G60" s="60"/>
      <c r="H60" s="60"/>
      <c r="I60" s="60"/>
      <c r="J60" s="60"/>
      <c r="K60" s="60"/>
      <c r="L60" s="93"/>
      <c r="M60" s="94"/>
      <c r="N60" s="94"/>
      <c r="O60" s="94"/>
      <c r="P60" s="94"/>
      <c r="Q60" s="94"/>
      <c r="R60" s="94"/>
      <c r="S60" s="94"/>
      <c r="T60" s="94"/>
      <c r="U60" s="94"/>
      <c r="V60" s="95"/>
      <c r="W60" s="74"/>
      <c r="X60" s="55"/>
      <c r="Y60" s="51">
        <f>SUM(D60:W60)</f>
        <v>0</v>
      </c>
      <c r="Z60" s="52">
        <v>26.9</v>
      </c>
      <c r="AA60" s="53">
        <f>Y60*Z60</f>
        <v>0</v>
      </c>
      <c r="AB60" s="54"/>
      <c r="AI60" t="e">
        <f>Y60*VALUE(LEFT(Z60,FIND("$",Z60,1)-1))</f>
        <v>#VALUE!</v>
      </c>
      <c r="AK60" t="e">
        <f>Y60*VALUE(MID(Z60,FIND("$",Z60,1)+3,FIND("р.",Z60,1)-FIND("$",Z60,1)-3))</f>
        <v>#VALUE!</v>
      </c>
    </row>
    <row r="61" spans="1:28" ht="21" customHeight="1" thickTop="1">
      <c r="A61" s="112" t="s">
        <v>51</v>
      </c>
      <c r="B61" s="113"/>
      <c r="C61" s="116">
        <v>120059</v>
      </c>
      <c r="D61" s="59"/>
      <c r="E61" s="61"/>
      <c r="F61" s="61"/>
      <c r="G61" s="61"/>
      <c r="H61" s="61"/>
      <c r="I61" s="61"/>
      <c r="J61" s="61"/>
      <c r="K61" s="61"/>
      <c r="L61" s="96"/>
      <c r="M61" s="96">
        <v>12</v>
      </c>
      <c r="N61" s="96"/>
      <c r="O61" s="96"/>
      <c r="P61" s="96"/>
      <c r="Q61" s="96">
        <v>20</v>
      </c>
      <c r="R61" s="96">
        <v>27</v>
      </c>
      <c r="S61" s="96">
        <v>51</v>
      </c>
      <c r="T61" s="96">
        <v>55</v>
      </c>
      <c r="U61" s="96">
        <v>68</v>
      </c>
      <c r="V61" s="97">
        <v>11</v>
      </c>
      <c r="W61" s="73"/>
      <c r="X61" s="49">
        <f>SUM(D61:W61)-Y62</f>
        <v>244</v>
      </c>
      <c r="Y61" s="56"/>
      <c r="Z61" s="57"/>
      <c r="AA61" s="58"/>
      <c r="AB61" s="50"/>
    </row>
    <row r="62" spans="1:37" ht="21" customHeight="1" thickBot="1">
      <c r="A62" s="114"/>
      <c r="B62" s="115"/>
      <c r="C62" s="117"/>
      <c r="D62" s="60"/>
      <c r="E62" s="60"/>
      <c r="F62" s="60"/>
      <c r="G62" s="60"/>
      <c r="H62" s="60"/>
      <c r="I62" s="60"/>
      <c r="J62" s="60"/>
      <c r="K62" s="60"/>
      <c r="L62" s="93"/>
      <c r="M62" s="94"/>
      <c r="N62" s="94"/>
      <c r="O62" s="94"/>
      <c r="P62" s="94"/>
      <c r="Q62" s="94"/>
      <c r="R62" s="94"/>
      <c r="S62" s="94"/>
      <c r="T62" s="94"/>
      <c r="U62" s="94"/>
      <c r="V62" s="95"/>
      <c r="W62" s="74"/>
      <c r="X62" s="55"/>
      <c r="Y62" s="51">
        <f>SUM(D62:W62)</f>
        <v>0</v>
      </c>
      <c r="Z62" s="52">
        <v>26.9</v>
      </c>
      <c r="AA62" s="53">
        <f>Y62*Z62</f>
        <v>0</v>
      </c>
      <c r="AB62" s="54"/>
      <c r="AI62" t="e">
        <f>Y62*VALUE(LEFT(Z62,FIND("$",Z62,1)-1))</f>
        <v>#VALUE!</v>
      </c>
      <c r="AK62" t="e">
        <f>Y62*VALUE(MID(Z62,FIND("$",Z62,1)+3,FIND("р.",Z62,1)-FIND("$",Z62,1)-3))</f>
        <v>#VALUE!</v>
      </c>
    </row>
    <row r="63" spans="1:28" ht="21" customHeight="1" thickTop="1">
      <c r="A63" s="112" t="s">
        <v>52</v>
      </c>
      <c r="B63" s="113"/>
      <c r="C63" s="116">
        <v>120064</v>
      </c>
      <c r="D63" s="59"/>
      <c r="E63" s="61"/>
      <c r="F63" s="61"/>
      <c r="G63" s="61"/>
      <c r="H63" s="61"/>
      <c r="I63" s="61"/>
      <c r="J63" s="61"/>
      <c r="K63" s="61"/>
      <c r="L63" s="96">
        <v>15</v>
      </c>
      <c r="M63" s="96"/>
      <c r="N63" s="96"/>
      <c r="O63" s="96"/>
      <c r="P63" s="96"/>
      <c r="Q63" s="96"/>
      <c r="R63" s="98"/>
      <c r="S63" s="98"/>
      <c r="T63" s="98"/>
      <c r="U63" s="98"/>
      <c r="V63" s="100"/>
      <c r="W63" s="73"/>
      <c r="X63" s="49">
        <f>SUM(D63:W63)-Y64</f>
        <v>15</v>
      </c>
      <c r="Y63" s="56"/>
      <c r="Z63" s="57"/>
      <c r="AA63" s="58"/>
      <c r="AB63" s="50"/>
    </row>
    <row r="64" spans="1:37" ht="21" customHeight="1" thickBot="1">
      <c r="A64" s="114"/>
      <c r="B64" s="115"/>
      <c r="C64" s="117"/>
      <c r="D64" s="60"/>
      <c r="E64" s="60"/>
      <c r="F64" s="60"/>
      <c r="G64" s="60"/>
      <c r="H64" s="60"/>
      <c r="I64" s="60"/>
      <c r="J64" s="60"/>
      <c r="K64" s="60"/>
      <c r="L64" s="93"/>
      <c r="M64" s="94"/>
      <c r="N64" s="94"/>
      <c r="O64" s="94"/>
      <c r="P64" s="94"/>
      <c r="Q64" s="94"/>
      <c r="R64" s="99"/>
      <c r="S64" s="99"/>
      <c r="T64" s="99"/>
      <c r="U64" s="99"/>
      <c r="V64" s="101"/>
      <c r="W64" s="74"/>
      <c r="X64" s="55"/>
      <c r="Y64" s="51">
        <f>SUM(D64:W64)</f>
        <v>0</v>
      </c>
      <c r="Z64" s="52">
        <v>26.9</v>
      </c>
      <c r="AA64" s="53">
        <f>Y64*Z64</f>
        <v>0</v>
      </c>
      <c r="AB64" s="54"/>
      <c r="AI64" t="e">
        <f>Y64*VALUE(LEFT(Z64,FIND("$",Z64,1)-1))</f>
        <v>#VALUE!</v>
      </c>
      <c r="AK64" t="e">
        <f>Y64*VALUE(MID(Z64,FIND("$",Z64,1)+3,FIND("р.",Z64,1)-FIND("$",Z64,1)-3))</f>
        <v>#VALUE!</v>
      </c>
    </row>
    <row r="65" spans="1:28" ht="17.25" thickBot="1" thickTop="1">
      <c r="A65" s="118" t="s">
        <v>53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20"/>
    </row>
    <row r="66" spans="1:28" ht="21" customHeight="1" thickTop="1">
      <c r="A66" s="112" t="s">
        <v>54</v>
      </c>
      <c r="B66" s="113"/>
      <c r="C66" s="116">
        <v>101001</v>
      </c>
      <c r="D66" s="59"/>
      <c r="E66" s="61"/>
      <c r="F66" s="61"/>
      <c r="G66" s="61"/>
      <c r="H66" s="61"/>
      <c r="I66" s="61"/>
      <c r="J66" s="61"/>
      <c r="K66" s="61"/>
      <c r="L66" s="105">
        <v>61</v>
      </c>
      <c r="M66" s="105">
        <v>25</v>
      </c>
      <c r="N66" s="105">
        <v>7</v>
      </c>
      <c r="O66" s="105"/>
      <c r="P66" s="105">
        <v>14</v>
      </c>
      <c r="Q66" s="105">
        <v>46</v>
      </c>
      <c r="R66" s="105">
        <v>94</v>
      </c>
      <c r="S66" s="105">
        <v>90</v>
      </c>
      <c r="T66" s="105">
        <v>89</v>
      </c>
      <c r="U66" s="105">
        <v>65</v>
      </c>
      <c r="V66" s="106">
        <v>87</v>
      </c>
      <c r="W66" s="106">
        <v>64</v>
      </c>
      <c r="X66" s="49">
        <f>SUM(D66:W66)-Y67</f>
        <v>642</v>
      </c>
      <c r="Y66" s="56"/>
      <c r="Z66" s="57"/>
      <c r="AA66" s="58"/>
      <c r="AB66" s="50"/>
    </row>
    <row r="67" spans="1:37" ht="21" customHeight="1" thickBot="1">
      <c r="A67" s="114"/>
      <c r="B67" s="115"/>
      <c r="C67" s="117"/>
      <c r="D67" s="60"/>
      <c r="E67" s="60"/>
      <c r="F67" s="60"/>
      <c r="G67" s="60"/>
      <c r="H67" s="60"/>
      <c r="I67" s="60"/>
      <c r="J67" s="60"/>
      <c r="K67" s="60"/>
      <c r="L67" s="102"/>
      <c r="M67" s="103"/>
      <c r="N67" s="103"/>
      <c r="O67" s="103"/>
      <c r="P67" s="103"/>
      <c r="Q67" s="103"/>
      <c r="R67" s="103"/>
      <c r="S67" s="103"/>
      <c r="T67" s="103"/>
      <c r="U67" s="103"/>
      <c r="V67" s="104"/>
      <c r="W67" s="104"/>
      <c r="X67" s="55"/>
      <c r="Y67" s="51">
        <f>SUM(D67:W67)</f>
        <v>0</v>
      </c>
      <c r="Z67" s="52">
        <v>26.9</v>
      </c>
      <c r="AA67" s="53">
        <f>Y67*Z67</f>
        <v>0</v>
      </c>
      <c r="AB67" s="54"/>
      <c r="AI67" t="e">
        <f>Y67*VALUE(LEFT(Z67,FIND("$",Z67,1)-1))</f>
        <v>#VALUE!</v>
      </c>
      <c r="AK67" t="e">
        <f>Y67*VALUE(MID(Z67,FIND("$",Z67,1)+3,FIND("р.",Z67,1)-FIND("$",Z67,1)-3))</f>
        <v>#VALUE!</v>
      </c>
    </row>
    <row r="68" spans="1:28" ht="21" customHeight="1" thickTop="1">
      <c r="A68" s="112" t="s">
        <v>55</v>
      </c>
      <c r="B68" s="113"/>
      <c r="C68" s="116">
        <v>101002</v>
      </c>
      <c r="D68" s="59"/>
      <c r="E68" s="61"/>
      <c r="F68" s="61"/>
      <c r="G68" s="61"/>
      <c r="H68" s="61"/>
      <c r="I68" s="61"/>
      <c r="J68" s="61"/>
      <c r="K68" s="61"/>
      <c r="L68" s="105">
        <v>61</v>
      </c>
      <c r="M68" s="105">
        <v>1</v>
      </c>
      <c r="N68" s="105"/>
      <c r="O68" s="105"/>
      <c r="P68" s="105"/>
      <c r="Q68" s="105"/>
      <c r="R68" s="105"/>
      <c r="S68" s="105"/>
      <c r="T68" s="105"/>
      <c r="U68" s="105"/>
      <c r="V68" s="106"/>
      <c r="W68" s="106"/>
      <c r="X68" s="49">
        <f>SUM(D68:W68)-Y69</f>
        <v>62</v>
      </c>
      <c r="Y68" s="56"/>
      <c r="Z68" s="57"/>
      <c r="AA68" s="58"/>
      <c r="AB68" s="50"/>
    </row>
    <row r="69" spans="1:37" ht="21" customHeight="1" thickBot="1">
      <c r="A69" s="114"/>
      <c r="B69" s="115"/>
      <c r="C69" s="117"/>
      <c r="D69" s="60"/>
      <c r="E69" s="60"/>
      <c r="F69" s="60"/>
      <c r="G69" s="60"/>
      <c r="H69" s="60"/>
      <c r="I69" s="60"/>
      <c r="J69" s="60"/>
      <c r="K69" s="60"/>
      <c r="L69" s="102"/>
      <c r="M69" s="103"/>
      <c r="N69" s="103"/>
      <c r="O69" s="103"/>
      <c r="P69" s="103"/>
      <c r="Q69" s="103"/>
      <c r="R69" s="103"/>
      <c r="S69" s="103"/>
      <c r="T69" s="103"/>
      <c r="U69" s="103"/>
      <c r="V69" s="104"/>
      <c r="W69" s="104"/>
      <c r="X69" s="55"/>
      <c r="Y69" s="51">
        <f>SUM(D69:W69)</f>
        <v>0</v>
      </c>
      <c r="Z69" s="52">
        <v>26.9</v>
      </c>
      <c r="AA69" s="53">
        <f>Y69*Z69</f>
        <v>0</v>
      </c>
      <c r="AB69" s="54"/>
      <c r="AI69" t="e">
        <f>Y69*VALUE(LEFT(Z69,FIND("$",Z69,1)-1))</f>
        <v>#VALUE!</v>
      </c>
      <c r="AK69" t="e">
        <f>Y69*VALUE(MID(Z69,FIND("$",Z69,1)+3,FIND("р.",Z69,1)-FIND("$",Z69,1)-3))</f>
        <v>#VALUE!</v>
      </c>
    </row>
    <row r="70" spans="1:28" ht="21" customHeight="1" thickTop="1">
      <c r="A70" s="112" t="s">
        <v>56</v>
      </c>
      <c r="B70" s="113"/>
      <c r="C70" s="116">
        <v>101003</v>
      </c>
      <c r="D70" s="59"/>
      <c r="E70" s="61"/>
      <c r="F70" s="61"/>
      <c r="G70" s="61"/>
      <c r="H70" s="61"/>
      <c r="I70" s="61"/>
      <c r="J70" s="61"/>
      <c r="K70" s="61"/>
      <c r="L70" s="105"/>
      <c r="M70" s="105"/>
      <c r="N70" s="105"/>
      <c r="O70" s="105"/>
      <c r="P70" s="105"/>
      <c r="Q70" s="105"/>
      <c r="R70" s="105"/>
      <c r="S70" s="105">
        <v>5</v>
      </c>
      <c r="T70" s="105">
        <v>21</v>
      </c>
      <c r="U70" s="105">
        <v>20</v>
      </c>
      <c r="V70" s="106">
        <v>27</v>
      </c>
      <c r="W70" s="106">
        <v>23</v>
      </c>
      <c r="X70" s="49">
        <f>SUM(D70:W70)-Y71</f>
        <v>96</v>
      </c>
      <c r="Y70" s="56"/>
      <c r="Z70" s="57"/>
      <c r="AA70" s="58"/>
      <c r="AB70" s="50"/>
    </row>
    <row r="71" spans="1:37" ht="21" customHeight="1" thickBot="1">
      <c r="A71" s="114"/>
      <c r="B71" s="115"/>
      <c r="C71" s="117"/>
      <c r="D71" s="60"/>
      <c r="E71" s="60"/>
      <c r="F71" s="60"/>
      <c r="G71" s="60"/>
      <c r="H71" s="60"/>
      <c r="I71" s="60"/>
      <c r="J71" s="60"/>
      <c r="K71" s="60"/>
      <c r="L71" s="102"/>
      <c r="M71" s="103"/>
      <c r="N71" s="103"/>
      <c r="O71" s="103"/>
      <c r="P71" s="103"/>
      <c r="Q71" s="103"/>
      <c r="R71" s="103"/>
      <c r="S71" s="103"/>
      <c r="T71" s="103"/>
      <c r="U71" s="103"/>
      <c r="V71" s="104"/>
      <c r="W71" s="104"/>
      <c r="X71" s="55"/>
      <c r="Y71" s="51">
        <f>SUM(D71:W71)</f>
        <v>0</v>
      </c>
      <c r="Z71" s="52">
        <v>26.9</v>
      </c>
      <c r="AA71" s="53">
        <f>Y71*Z71</f>
        <v>0</v>
      </c>
      <c r="AB71" s="54"/>
      <c r="AI71" t="e">
        <f>Y71*VALUE(LEFT(Z71,FIND("$",Z71,1)-1))</f>
        <v>#VALUE!</v>
      </c>
      <c r="AK71" t="e">
        <f>Y71*VALUE(MID(Z71,FIND("$",Z71,1)+3,FIND("р.",Z71,1)-FIND("$",Z71,1)-3))</f>
        <v>#VALUE!</v>
      </c>
    </row>
    <row r="72" spans="1:28" ht="21" customHeight="1" thickTop="1">
      <c r="A72" s="112" t="s">
        <v>57</v>
      </c>
      <c r="B72" s="113"/>
      <c r="C72" s="116">
        <v>101004</v>
      </c>
      <c r="D72" s="59"/>
      <c r="E72" s="61"/>
      <c r="F72" s="61"/>
      <c r="G72" s="61"/>
      <c r="H72" s="61"/>
      <c r="I72" s="61"/>
      <c r="J72" s="61"/>
      <c r="K72" s="61"/>
      <c r="L72" s="105">
        <v>9</v>
      </c>
      <c r="M72" s="105">
        <v>16</v>
      </c>
      <c r="N72" s="105"/>
      <c r="O72" s="105">
        <v>2</v>
      </c>
      <c r="P72" s="105">
        <v>14</v>
      </c>
      <c r="Q72" s="105">
        <v>3</v>
      </c>
      <c r="R72" s="105">
        <v>13</v>
      </c>
      <c r="S72" s="105">
        <v>3</v>
      </c>
      <c r="T72" s="105">
        <v>3</v>
      </c>
      <c r="U72" s="105">
        <v>36</v>
      </c>
      <c r="V72" s="106">
        <v>29</v>
      </c>
      <c r="W72" s="106">
        <v>36</v>
      </c>
      <c r="X72" s="49">
        <f>SUM(D72:W72)-Y73</f>
        <v>164</v>
      </c>
      <c r="Y72" s="56"/>
      <c r="Z72" s="57"/>
      <c r="AA72" s="58"/>
      <c r="AB72" s="50"/>
    </row>
    <row r="73" spans="1:37" ht="21" customHeight="1" thickBot="1">
      <c r="A73" s="114"/>
      <c r="B73" s="115"/>
      <c r="C73" s="117"/>
      <c r="D73" s="60"/>
      <c r="E73" s="60"/>
      <c r="F73" s="60"/>
      <c r="G73" s="60"/>
      <c r="H73" s="60"/>
      <c r="I73" s="60"/>
      <c r="J73" s="60"/>
      <c r="K73" s="60"/>
      <c r="L73" s="102"/>
      <c r="M73" s="103"/>
      <c r="N73" s="103"/>
      <c r="O73" s="103"/>
      <c r="P73" s="103"/>
      <c r="Q73" s="103"/>
      <c r="R73" s="103"/>
      <c r="S73" s="103"/>
      <c r="T73" s="103"/>
      <c r="U73" s="103"/>
      <c r="V73" s="104"/>
      <c r="W73" s="104"/>
      <c r="X73" s="55"/>
      <c r="Y73" s="51">
        <f>SUM(D73:W73)</f>
        <v>0</v>
      </c>
      <c r="Z73" s="52">
        <v>26.9</v>
      </c>
      <c r="AA73" s="53">
        <f>Y73*Z73</f>
        <v>0</v>
      </c>
      <c r="AB73" s="54"/>
      <c r="AI73" t="e">
        <f>Y73*VALUE(LEFT(Z73,FIND("$",Z73,1)-1))</f>
        <v>#VALUE!</v>
      </c>
      <c r="AK73" t="e">
        <f>Y73*VALUE(MID(Z73,FIND("$",Z73,1)+3,FIND("р.",Z73,1)-FIND("$",Z73,1)-3))</f>
        <v>#VALUE!</v>
      </c>
    </row>
    <row r="74" spans="1:28" ht="21" customHeight="1" thickTop="1">
      <c r="A74" s="112" t="s">
        <v>58</v>
      </c>
      <c r="B74" s="113"/>
      <c r="C74" s="116">
        <v>101006</v>
      </c>
      <c r="D74" s="59"/>
      <c r="E74" s="61"/>
      <c r="F74" s="61"/>
      <c r="G74" s="61"/>
      <c r="H74" s="61"/>
      <c r="I74" s="61"/>
      <c r="J74" s="61"/>
      <c r="K74" s="61"/>
      <c r="L74" s="105">
        <v>80</v>
      </c>
      <c r="M74" s="105"/>
      <c r="N74" s="105"/>
      <c r="O74" s="105"/>
      <c r="P74" s="105">
        <v>5</v>
      </c>
      <c r="Q74" s="105">
        <v>10</v>
      </c>
      <c r="R74" s="105">
        <v>11</v>
      </c>
      <c r="S74" s="105"/>
      <c r="T74" s="105">
        <v>6</v>
      </c>
      <c r="U74" s="105">
        <v>50</v>
      </c>
      <c r="V74" s="106">
        <v>73</v>
      </c>
      <c r="W74" s="106">
        <v>112</v>
      </c>
      <c r="X74" s="49">
        <f>SUM(D74:W74)-Y75</f>
        <v>347</v>
      </c>
      <c r="Y74" s="56"/>
      <c r="Z74" s="57"/>
      <c r="AA74" s="58"/>
      <c r="AB74" s="50"/>
    </row>
    <row r="75" spans="1:37" ht="21" customHeight="1" thickBot="1">
      <c r="A75" s="114"/>
      <c r="B75" s="115"/>
      <c r="C75" s="117"/>
      <c r="D75" s="60"/>
      <c r="E75" s="60"/>
      <c r="F75" s="60"/>
      <c r="G75" s="60"/>
      <c r="H75" s="60"/>
      <c r="I75" s="60"/>
      <c r="J75" s="60"/>
      <c r="K75" s="60"/>
      <c r="L75" s="102"/>
      <c r="M75" s="103"/>
      <c r="N75" s="103"/>
      <c r="O75" s="103"/>
      <c r="P75" s="103"/>
      <c r="Q75" s="103"/>
      <c r="R75" s="103"/>
      <c r="S75" s="103"/>
      <c r="T75" s="103"/>
      <c r="U75" s="103"/>
      <c r="V75" s="104"/>
      <c r="W75" s="104"/>
      <c r="X75" s="55"/>
      <c r="Y75" s="51">
        <f>SUM(D75:W75)</f>
        <v>0</v>
      </c>
      <c r="Z75" s="52">
        <v>26.9</v>
      </c>
      <c r="AA75" s="53">
        <f>Y75*Z75</f>
        <v>0</v>
      </c>
      <c r="AB75" s="54"/>
      <c r="AI75" t="e">
        <f>Y75*VALUE(LEFT(Z75,FIND("$",Z75,1)-1))</f>
        <v>#VALUE!</v>
      </c>
      <c r="AK75" t="e">
        <f>Y75*VALUE(MID(Z75,FIND("$",Z75,1)+3,FIND("р.",Z75,1)-FIND("$",Z75,1)-3))</f>
        <v>#VALUE!</v>
      </c>
    </row>
    <row r="76" spans="1:28" ht="21" customHeight="1" thickTop="1">
      <c r="A76" s="112" t="s">
        <v>59</v>
      </c>
      <c r="B76" s="113"/>
      <c r="C76" s="116">
        <v>101010</v>
      </c>
      <c r="D76" s="59"/>
      <c r="E76" s="61"/>
      <c r="F76" s="61"/>
      <c r="G76" s="61"/>
      <c r="H76" s="61"/>
      <c r="I76" s="61"/>
      <c r="J76" s="61"/>
      <c r="K76" s="61"/>
      <c r="L76" s="105"/>
      <c r="M76" s="105"/>
      <c r="N76" s="105"/>
      <c r="O76" s="105"/>
      <c r="P76" s="105"/>
      <c r="Q76" s="105">
        <v>11</v>
      </c>
      <c r="R76" s="105"/>
      <c r="S76" s="105"/>
      <c r="T76" s="105"/>
      <c r="U76" s="105"/>
      <c r="V76" s="106"/>
      <c r="W76" s="106"/>
      <c r="X76" s="49">
        <f>SUM(D76:W76)-Y77</f>
        <v>11</v>
      </c>
      <c r="Y76" s="56"/>
      <c r="Z76" s="57"/>
      <c r="AA76" s="58"/>
      <c r="AB76" s="50"/>
    </row>
    <row r="77" spans="1:37" ht="21" customHeight="1" thickBot="1">
      <c r="A77" s="114"/>
      <c r="B77" s="115"/>
      <c r="C77" s="117"/>
      <c r="D77" s="60"/>
      <c r="E77" s="60"/>
      <c r="F77" s="60"/>
      <c r="G77" s="60"/>
      <c r="H77" s="60"/>
      <c r="I77" s="60"/>
      <c r="J77" s="60"/>
      <c r="K77" s="60"/>
      <c r="L77" s="102"/>
      <c r="M77" s="103"/>
      <c r="N77" s="103"/>
      <c r="O77" s="103"/>
      <c r="P77" s="103"/>
      <c r="Q77" s="103"/>
      <c r="R77" s="103"/>
      <c r="S77" s="103"/>
      <c r="T77" s="103"/>
      <c r="U77" s="103"/>
      <c r="V77" s="104"/>
      <c r="W77" s="104"/>
      <c r="X77" s="55"/>
      <c r="Y77" s="51">
        <f>SUM(D77:W77)</f>
        <v>0</v>
      </c>
      <c r="Z77" s="52">
        <v>26.9</v>
      </c>
      <c r="AA77" s="53">
        <f>Y77*Z77</f>
        <v>0</v>
      </c>
      <c r="AB77" s="54"/>
      <c r="AI77" t="e">
        <f>Y77*VALUE(LEFT(Z77,FIND("$",Z77,1)-1))</f>
        <v>#VALUE!</v>
      </c>
      <c r="AK77" t="e">
        <f>Y77*VALUE(MID(Z77,FIND("$",Z77,1)+3,FIND("р.",Z77,1)-FIND("$",Z77,1)-3))</f>
        <v>#VALUE!</v>
      </c>
    </row>
    <row r="78" spans="1:28" ht="21" customHeight="1" thickTop="1">
      <c r="A78" s="112" t="s">
        <v>60</v>
      </c>
      <c r="B78" s="113"/>
      <c r="C78" s="116">
        <v>101011</v>
      </c>
      <c r="D78" s="59"/>
      <c r="E78" s="61"/>
      <c r="F78" s="61"/>
      <c r="G78" s="61"/>
      <c r="H78" s="61"/>
      <c r="I78" s="61"/>
      <c r="J78" s="61"/>
      <c r="K78" s="61"/>
      <c r="L78" s="105">
        <v>34</v>
      </c>
      <c r="M78" s="105"/>
      <c r="N78" s="105"/>
      <c r="O78" s="105"/>
      <c r="P78" s="105"/>
      <c r="Q78" s="105"/>
      <c r="R78" s="105"/>
      <c r="S78" s="105"/>
      <c r="T78" s="105"/>
      <c r="U78" s="105"/>
      <c r="V78" s="106"/>
      <c r="W78" s="106">
        <v>40</v>
      </c>
      <c r="X78" s="49">
        <f>SUM(D78:W78)-Y79</f>
        <v>74</v>
      </c>
      <c r="Y78" s="56"/>
      <c r="Z78" s="57"/>
      <c r="AA78" s="58"/>
      <c r="AB78" s="50"/>
    </row>
    <row r="79" spans="1:37" ht="21" customHeight="1" thickBot="1">
      <c r="A79" s="114"/>
      <c r="B79" s="115"/>
      <c r="C79" s="117"/>
      <c r="D79" s="60"/>
      <c r="E79" s="60"/>
      <c r="F79" s="60"/>
      <c r="G79" s="60"/>
      <c r="H79" s="60"/>
      <c r="I79" s="60"/>
      <c r="J79" s="60"/>
      <c r="K79" s="60"/>
      <c r="L79" s="102"/>
      <c r="M79" s="103"/>
      <c r="N79" s="103"/>
      <c r="O79" s="103"/>
      <c r="P79" s="103"/>
      <c r="Q79" s="103"/>
      <c r="R79" s="103"/>
      <c r="S79" s="103"/>
      <c r="T79" s="103"/>
      <c r="U79" s="103"/>
      <c r="V79" s="104"/>
      <c r="W79" s="104"/>
      <c r="X79" s="55"/>
      <c r="Y79" s="51">
        <f>SUM(D79:W79)</f>
        <v>0</v>
      </c>
      <c r="Z79" s="52">
        <v>26.9</v>
      </c>
      <c r="AA79" s="53">
        <f>Y79*Z79</f>
        <v>0</v>
      </c>
      <c r="AB79" s="54"/>
      <c r="AI79" t="e">
        <f>Y79*VALUE(LEFT(Z79,FIND("$",Z79,1)-1))</f>
        <v>#VALUE!</v>
      </c>
      <c r="AK79" t="e">
        <f>Y79*VALUE(MID(Z79,FIND("$",Z79,1)+3,FIND("р.",Z79,1)-FIND("$",Z79,1)-3))</f>
        <v>#VALUE!</v>
      </c>
    </row>
    <row r="80" spans="1:28" ht="21" customHeight="1" thickTop="1">
      <c r="A80" s="112" t="s">
        <v>61</v>
      </c>
      <c r="B80" s="113"/>
      <c r="C80" s="116">
        <v>101012</v>
      </c>
      <c r="D80" s="59"/>
      <c r="E80" s="61"/>
      <c r="F80" s="61"/>
      <c r="G80" s="61"/>
      <c r="H80" s="61"/>
      <c r="I80" s="61"/>
      <c r="J80" s="61"/>
      <c r="K80" s="61"/>
      <c r="L80" s="105">
        <v>10</v>
      </c>
      <c r="M80" s="105"/>
      <c r="N80" s="105"/>
      <c r="O80" s="105"/>
      <c r="P80" s="105"/>
      <c r="Q80" s="105"/>
      <c r="R80" s="105"/>
      <c r="S80" s="105"/>
      <c r="T80" s="105"/>
      <c r="U80" s="105"/>
      <c r="V80" s="106"/>
      <c r="W80" s="106"/>
      <c r="X80" s="49">
        <f>SUM(D80:W80)-Y81</f>
        <v>10</v>
      </c>
      <c r="Y80" s="56"/>
      <c r="Z80" s="57"/>
      <c r="AA80" s="58"/>
      <c r="AB80" s="50"/>
    </row>
    <row r="81" spans="1:37" ht="21" customHeight="1" thickBot="1">
      <c r="A81" s="114"/>
      <c r="B81" s="115"/>
      <c r="C81" s="117"/>
      <c r="D81" s="60"/>
      <c r="E81" s="60"/>
      <c r="F81" s="60"/>
      <c r="G81" s="60"/>
      <c r="H81" s="60"/>
      <c r="I81" s="60"/>
      <c r="J81" s="60"/>
      <c r="K81" s="60"/>
      <c r="L81" s="102"/>
      <c r="M81" s="103"/>
      <c r="N81" s="103"/>
      <c r="O81" s="103"/>
      <c r="P81" s="103"/>
      <c r="Q81" s="103"/>
      <c r="R81" s="103"/>
      <c r="S81" s="103"/>
      <c r="T81" s="103"/>
      <c r="U81" s="103"/>
      <c r="V81" s="104"/>
      <c r="W81" s="104"/>
      <c r="X81" s="55"/>
      <c r="Y81" s="51">
        <f>SUM(D81:W81)</f>
        <v>0</v>
      </c>
      <c r="Z81" s="52">
        <v>26.9</v>
      </c>
      <c r="AA81" s="53">
        <f>Y81*Z81</f>
        <v>0</v>
      </c>
      <c r="AB81" s="54"/>
      <c r="AI81" t="e">
        <f>Y81*VALUE(LEFT(Z81,FIND("$",Z81,1)-1))</f>
        <v>#VALUE!</v>
      </c>
      <c r="AK81" t="e">
        <f>Y81*VALUE(MID(Z81,FIND("$",Z81,1)+3,FIND("р.",Z81,1)-FIND("$",Z81,1)-3))</f>
        <v>#VALUE!</v>
      </c>
    </row>
    <row r="82" spans="1:28" ht="21" customHeight="1" thickTop="1">
      <c r="A82" s="112" t="s">
        <v>62</v>
      </c>
      <c r="B82" s="113"/>
      <c r="C82" s="116">
        <v>101027</v>
      </c>
      <c r="D82" s="59"/>
      <c r="E82" s="61"/>
      <c r="F82" s="61"/>
      <c r="G82" s="61"/>
      <c r="H82" s="61"/>
      <c r="I82" s="61"/>
      <c r="J82" s="61"/>
      <c r="K82" s="61"/>
      <c r="L82" s="105"/>
      <c r="M82" s="105"/>
      <c r="N82" s="105"/>
      <c r="O82" s="105"/>
      <c r="P82" s="105"/>
      <c r="Q82" s="105">
        <v>2</v>
      </c>
      <c r="R82" s="105">
        <v>5</v>
      </c>
      <c r="S82" s="105"/>
      <c r="T82" s="105"/>
      <c r="U82" s="105">
        <v>1</v>
      </c>
      <c r="V82" s="106">
        <v>2</v>
      </c>
      <c r="W82" s="106">
        <v>3</v>
      </c>
      <c r="X82" s="49">
        <f>SUM(D82:W82)-Y83</f>
        <v>13</v>
      </c>
      <c r="Y82" s="56"/>
      <c r="Z82" s="57"/>
      <c r="AA82" s="58"/>
      <c r="AB82" s="50"/>
    </row>
    <row r="83" spans="1:37" ht="21" customHeight="1" thickBot="1">
      <c r="A83" s="114"/>
      <c r="B83" s="115"/>
      <c r="C83" s="117"/>
      <c r="D83" s="60"/>
      <c r="E83" s="60"/>
      <c r="F83" s="60"/>
      <c r="G83" s="60"/>
      <c r="H83" s="60"/>
      <c r="I83" s="60"/>
      <c r="J83" s="60"/>
      <c r="K83" s="60"/>
      <c r="L83" s="102"/>
      <c r="M83" s="103"/>
      <c r="N83" s="103"/>
      <c r="O83" s="103"/>
      <c r="P83" s="103"/>
      <c r="Q83" s="103"/>
      <c r="R83" s="103"/>
      <c r="S83" s="103"/>
      <c r="T83" s="103"/>
      <c r="U83" s="103"/>
      <c r="V83" s="104"/>
      <c r="W83" s="104"/>
      <c r="X83" s="55"/>
      <c r="Y83" s="51">
        <f>SUM(D83:W83)</f>
        <v>0</v>
      </c>
      <c r="Z83" s="52">
        <v>26.9</v>
      </c>
      <c r="AA83" s="53">
        <f>Y83*Z83</f>
        <v>0</v>
      </c>
      <c r="AB83" s="54"/>
      <c r="AI83" t="e">
        <f>Y83*VALUE(LEFT(Z83,FIND("$",Z83,1)-1))</f>
        <v>#VALUE!</v>
      </c>
      <c r="AK83" t="e">
        <f>Y83*VALUE(MID(Z83,FIND("$",Z83,1)+3,FIND("р.",Z83,1)-FIND("$",Z83,1)-3))</f>
        <v>#VALUE!</v>
      </c>
    </row>
    <row r="84" spans="1:28" ht="21" customHeight="1" thickTop="1">
      <c r="A84" s="112" t="s">
        <v>63</v>
      </c>
      <c r="B84" s="113"/>
      <c r="C84" s="116">
        <v>101054</v>
      </c>
      <c r="D84" s="59"/>
      <c r="E84" s="61"/>
      <c r="F84" s="61"/>
      <c r="G84" s="61"/>
      <c r="H84" s="61"/>
      <c r="I84" s="61"/>
      <c r="J84" s="61"/>
      <c r="K84" s="61"/>
      <c r="L84" s="105">
        <v>43</v>
      </c>
      <c r="M84" s="105">
        <v>36</v>
      </c>
      <c r="N84" s="105">
        <v>1</v>
      </c>
      <c r="O84" s="105">
        <v>1</v>
      </c>
      <c r="P84" s="105">
        <v>26</v>
      </c>
      <c r="Q84" s="105">
        <v>78</v>
      </c>
      <c r="R84" s="105"/>
      <c r="S84" s="105"/>
      <c r="T84" s="105"/>
      <c r="U84" s="105"/>
      <c r="V84" s="106"/>
      <c r="W84" s="106"/>
      <c r="X84" s="49">
        <f>SUM(D84:W84)-Y85</f>
        <v>185</v>
      </c>
      <c r="Y84" s="56"/>
      <c r="Z84" s="57"/>
      <c r="AA84" s="58"/>
      <c r="AB84" s="50"/>
    </row>
    <row r="85" spans="1:37" ht="21" customHeight="1" thickBot="1">
      <c r="A85" s="114"/>
      <c r="B85" s="115"/>
      <c r="C85" s="117"/>
      <c r="D85" s="60"/>
      <c r="E85" s="60"/>
      <c r="F85" s="60"/>
      <c r="G85" s="60"/>
      <c r="H85" s="60"/>
      <c r="I85" s="60"/>
      <c r="J85" s="60"/>
      <c r="K85" s="60"/>
      <c r="L85" s="102"/>
      <c r="M85" s="103"/>
      <c r="N85" s="103"/>
      <c r="O85" s="103"/>
      <c r="P85" s="103"/>
      <c r="Q85" s="103"/>
      <c r="R85" s="103"/>
      <c r="S85" s="103"/>
      <c r="T85" s="103"/>
      <c r="U85" s="103"/>
      <c r="V85" s="104"/>
      <c r="W85" s="104"/>
      <c r="X85" s="55"/>
      <c r="Y85" s="51">
        <f>SUM(D85:W85)</f>
        <v>0</v>
      </c>
      <c r="Z85" s="52">
        <v>26.9</v>
      </c>
      <c r="AA85" s="53">
        <f>Y85*Z85</f>
        <v>0</v>
      </c>
      <c r="AB85" s="54"/>
      <c r="AI85" t="e">
        <f>Y85*VALUE(LEFT(Z85,FIND("$",Z85,1)-1))</f>
        <v>#VALUE!</v>
      </c>
      <c r="AK85" t="e">
        <f>Y85*VALUE(MID(Z85,FIND("$",Z85,1)+3,FIND("р.",Z85,1)-FIND("$",Z85,1)-3))</f>
        <v>#VALUE!</v>
      </c>
    </row>
    <row r="86" spans="1:28" ht="21" customHeight="1" thickTop="1">
      <c r="A86" s="112" t="s">
        <v>64</v>
      </c>
      <c r="B86" s="113"/>
      <c r="C86" s="116">
        <v>101056</v>
      </c>
      <c r="D86" s="59"/>
      <c r="E86" s="61"/>
      <c r="F86" s="61"/>
      <c r="G86" s="61"/>
      <c r="H86" s="61"/>
      <c r="I86" s="61"/>
      <c r="J86" s="61"/>
      <c r="K86" s="61"/>
      <c r="L86" s="105">
        <v>64</v>
      </c>
      <c r="M86" s="105">
        <v>11</v>
      </c>
      <c r="N86" s="105">
        <v>1</v>
      </c>
      <c r="O86" s="105"/>
      <c r="P86" s="105">
        <v>15</v>
      </c>
      <c r="Q86" s="105">
        <v>36</v>
      </c>
      <c r="R86" s="105">
        <v>45</v>
      </c>
      <c r="S86" s="105">
        <v>52</v>
      </c>
      <c r="T86" s="105">
        <v>75</v>
      </c>
      <c r="U86" s="105">
        <v>45</v>
      </c>
      <c r="V86" s="106">
        <v>29</v>
      </c>
      <c r="W86" s="106">
        <v>39</v>
      </c>
      <c r="X86" s="49">
        <f>SUM(D86:W86)-Y87</f>
        <v>412</v>
      </c>
      <c r="Y86" s="56"/>
      <c r="Z86" s="57"/>
      <c r="AA86" s="58"/>
      <c r="AB86" s="50"/>
    </row>
    <row r="87" spans="1:37" ht="21" customHeight="1" thickBot="1">
      <c r="A87" s="114"/>
      <c r="B87" s="115"/>
      <c r="C87" s="117"/>
      <c r="D87" s="60"/>
      <c r="E87" s="60"/>
      <c r="F87" s="60"/>
      <c r="G87" s="60"/>
      <c r="H87" s="60"/>
      <c r="I87" s="60"/>
      <c r="J87" s="60"/>
      <c r="K87" s="60"/>
      <c r="L87" s="102"/>
      <c r="M87" s="103"/>
      <c r="N87" s="103"/>
      <c r="O87" s="103"/>
      <c r="P87" s="103"/>
      <c r="Q87" s="103"/>
      <c r="R87" s="103"/>
      <c r="S87" s="103"/>
      <c r="T87" s="103"/>
      <c r="U87" s="103"/>
      <c r="V87" s="104"/>
      <c r="W87" s="104"/>
      <c r="X87" s="55"/>
      <c r="Y87" s="51">
        <f>SUM(D87:W87)</f>
        <v>0</v>
      </c>
      <c r="Z87" s="52">
        <v>26.9</v>
      </c>
      <c r="AA87" s="53">
        <f>Y87*Z87</f>
        <v>0</v>
      </c>
      <c r="AB87" s="54"/>
      <c r="AI87" t="e">
        <f>Y87*VALUE(LEFT(Z87,FIND("$",Z87,1)-1))</f>
        <v>#VALUE!</v>
      </c>
      <c r="AK87" t="e">
        <f>Y87*VALUE(MID(Z87,FIND("$",Z87,1)+3,FIND("р.",Z87,1)-FIND("$",Z87,1)-3))</f>
        <v>#VALUE!</v>
      </c>
    </row>
    <row r="88" spans="1:28" ht="21" customHeight="1" thickTop="1">
      <c r="A88" s="112" t="s">
        <v>65</v>
      </c>
      <c r="B88" s="113"/>
      <c r="C88" s="116">
        <v>101063</v>
      </c>
      <c r="D88" s="59"/>
      <c r="E88" s="61"/>
      <c r="F88" s="61"/>
      <c r="G88" s="61"/>
      <c r="H88" s="61"/>
      <c r="I88" s="61"/>
      <c r="J88" s="61"/>
      <c r="K88" s="61"/>
      <c r="L88" s="105">
        <v>9</v>
      </c>
      <c r="M88" s="105"/>
      <c r="N88" s="105"/>
      <c r="O88" s="105"/>
      <c r="P88" s="105"/>
      <c r="Q88" s="105"/>
      <c r="R88" s="105"/>
      <c r="S88" s="105"/>
      <c r="T88" s="105"/>
      <c r="U88" s="105"/>
      <c r="V88" s="106">
        <v>14</v>
      </c>
      <c r="W88" s="106">
        <v>12</v>
      </c>
      <c r="X88" s="49">
        <f>SUM(D88:W88)-Y89</f>
        <v>35</v>
      </c>
      <c r="Y88" s="56"/>
      <c r="Z88" s="57"/>
      <c r="AA88" s="58"/>
      <c r="AB88" s="50"/>
    </row>
    <row r="89" spans="1:37" ht="21" customHeight="1" thickBot="1">
      <c r="A89" s="114"/>
      <c r="B89" s="115"/>
      <c r="C89" s="117"/>
      <c r="D89" s="60"/>
      <c r="E89" s="60"/>
      <c r="F89" s="60"/>
      <c r="G89" s="60"/>
      <c r="H89" s="60"/>
      <c r="I89" s="60"/>
      <c r="J89" s="60"/>
      <c r="K89" s="60"/>
      <c r="L89" s="102"/>
      <c r="M89" s="103"/>
      <c r="N89" s="103"/>
      <c r="O89" s="103"/>
      <c r="P89" s="103"/>
      <c r="Q89" s="103"/>
      <c r="R89" s="103"/>
      <c r="S89" s="103"/>
      <c r="T89" s="103"/>
      <c r="U89" s="103"/>
      <c r="V89" s="104"/>
      <c r="W89" s="104"/>
      <c r="X89" s="55"/>
      <c r="Y89" s="51">
        <f>SUM(D89:W89)</f>
        <v>0</v>
      </c>
      <c r="Z89" s="52">
        <v>26.9</v>
      </c>
      <c r="AA89" s="53">
        <f>Y89*Z89</f>
        <v>0</v>
      </c>
      <c r="AB89" s="54"/>
      <c r="AI89" t="e">
        <f>Y89*VALUE(LEFT(Z89,FIND("$",Z89,1)-1))</f>
        <v>#VALUE!</v>
      </c>
      <c r="AK89" t="e">
        <f>Y89*VALUE(MID(Z89,FIND("$",Z89,1)+3,FIND("р.",Z89,1)-FIND("$",Z89,1)-3))</f>
        <v>#VALUE!</v>
      </c>
    </row>
    <row r="90" spans="1:28" ht="21" customHeight="1" thickTop="1">
      <c r="A90" s="112" t="s">
        <v>66</v>
      </c>
      <c r="B90" s="113"/>
      <c r="C90" s="116">
        <v>122058</v>
      </c>
      <c r="D90" s="59"/>
      <c r="E90" s="61"/>
      <c r="F90" s="61"/>
      <c r="G90" s="61"/>
      <c r="H90" s="61"/>
      <c r="I90" s="61"/>
      <c r="J90" s="61"/>
      <c r="K90" s="61"/>
      <c r="L90" s="105">
        <v>36</v>
      </c>
      <c r="M90" s="105">
        <v>12</v>
      </c>
      <c r="N90" s="105"/>
      <c r="O90" s="105"/>
      <c r="P90" s="105">
        <v>20</v>
      </c>
      <c r="Q90" s="105">
        <v>40</v>
      </c>
      <c r="R90" s="105">
        <v>20</v>
      </c>
      <c r="S90" s="105">
        <v>15</v>
      </c>
      <c r="T90" s="105">
        <v>29</v>
      </c>
      <c r="U90" s="105">
        <v>17</v>
      </c>
      <c r="V90" s="106">
        <v>31</v>
      </c>
      <c r="W90" s="106">
        <v>38</v>
      </c>
      <c r="X90" s="49">
        <f>SUM(D90:W90)-Y91</f>
        <v>258</v>
      </c>
      <c r="Y90" s="56"/>
      <c r="Z90" s="57"/>
      <c r="AA90" s="58"/>
      <c r="AB90" s="50"/>
    </row>
    <row r="91" spans="1:37" ht="21" customHeight="1" thickBot="1">
      <c r="A91" s="114"/>
      <c r="B91" s="115"/>
      <c r="C91" s="117"/>
      <c r="D91" s="60"/>
      <c r="E91" s="60"/>
      <c r="F91" s="60"/>
      <c r="G91" s="60"/>
      <c r="H91" s="60"/>
      <c r="I91" s="60"/>
      <c r="J91" s="60"/>
      <c r="K91" s="60"/>
      <c r="L91" s="102"/>
      <c r="M91" s="103"/>
      <c r="N91" s="103"/>
      <c r="O91" s="103"/>
      <c r="P91" s="103"/>
      <c r="Q91" s="103"/>
      <c r="R91" s="103"/>
      <c r="S91" s="103"/>
      <c r="T91" s="103"/>
      <c r="U91" s="103"/>
      <c r="V91" s="104"/>
      <c r="W91" s="104"/>
      <c r="X91" s="55"/>
      <c r="Y91" s="51">
        <f>SUM(D91:W91)</f>
        <v>0</v>
      </c>
      <c r="Z91" s="52">
        <v>26.9</v>
      </c>
      <c r="AA91" s="53">
        <f>Y91*Z91</f>
        <v>0</v>
      </c>
      <c r="AB91" s="54"/>
      <c r="AI91" t="e">
        <f>Y91*VALUE(LEFT(Z91,FIND("$",Z91,1)-1))</f>
        <v>#VALUE!</v>
      </c>
      <c r="AK91" t="e">
        <f>Y91*VALUE(MID(Z91,FIND("$",Z91,1)+3,FIND("р.",Z91,1)-FIND("$",Z91,1)-3))</f>
        <v>#VALUE!</v>
      </c>
    </row>
    <row r="92" spans="1:28" ht="21" customHeight="1" thickTop="1">
      <c r="A92" s="112" t="s">
        <v>67</v>
      </c>
      <c r="B92" s="113"/>
      <c r="C92" s="116">
        <v>122060</v>
      </c>
      <c r="D92" s="59"/>
      <c r="E92" s="61"/>
      <c r="F92" s="61"/>
      <c r="G92" s="61"/>
      <c r="H92" s="61"/>
      <c r="I92" s="61"/>
      <c r="J92" s="61"/>
      <c r="K92" s="61"/>
      <c r="L92" s="105">
        <v>40</v>
      </c>
      <c r="M92" s="105">
        <v>11</v>
      </c>
      <c r="N92" s="105"/>
      <c r="O92" s="105"/>
      <c r="P92" s="105"/>
      <c r="Q92" s="105">
        <v>34</v>
      </c>
      <c r="R92" s="105"/>
      <c r="S92" s="105"/>
      <c r="T92" s="105"/>
      <c r="U92" s="105"/>
      <c r="V92" s="106"/>
      <c r="W92" s="106"/>
      <c r="X92" s="49">
        <f>SUM(D92:W92)-Y93</f>
        <v>85</v>
      </c>
      <c r="Y92" s="56"/>
      <c r="Z92" s="57"/>
      <c r="AA92" s="58"/>
      <c r="AB92" s="50"/>
    </row>
    <row r="93" spans="1:37" ht="21" customHeight="1" thickBot="1">
      <c r="A93" s="114"/>
      <c r="B93" s="115"/>
      <c r="C93" s="117"/>
      <c r="D93" s="60"/>
      <c r="E93" s="60"/>
      <c r="F93" s="60"/>
      <c r="G93" s="60"/>
      <c r="H93" s="60"/>
      <c r="I93" s="60"/>
      <c r="J93" s="60"/>
      <c r="K93" s="60"/>
      <c r="L93" s="102"/>
      <c r="M93" s="103"/>
      <c r="N93" s="103"/>
      <c r="O93" s="103"/>
      <c r="P93" s="103"/>
      <c r="Q93" s="103"/>
      <c r="R93" s="103"/>
      <c r="S93" s="103"/>
      <c r="T93" s="103"/>
      <c r="U93" s="103"/>
      <c r="V93" s="104"/>
      <c r="W93" s="104"/>
      <c r="X93" s="55"/>
      <c r="Y93" s="51">
        <f>SUM(D93:W93)</f>
        <v>0</v>
      </c>
      <c r="Z93" s="52">
        <v>26.9</v>
      </c>
      <c r="AA93" s="53">
        <f>Y93*Z93</f>
        <v>0</v>
      </c>
      <c r="AB93" s="54"/>
      <c r="AI93" t="e">
        <f>Y93*VALUE(LEFT(Z93,FIND("$",Z93,1)-1))</f>
        <v>#VALUE!</v>
      </c>
      <c r="AK93" t="e">
        <f>Y93*VALUE(MID(Z93,FIND("$",Z93,1)+3,FIND("р.",Z93,1)-FIND("$",Z93,1)-3))</f>
        <v>#VALUE!</v>
      </c>
    </row>
    <row r="94" spans="1:28" ht="21" customHeight="1" thickTop="1">
      <c r="A94" s="112" t="s">
        <v>68</v>
      </c>
      <c r="B94" s="113"/>
      <c r="C94" s="116">
        <v>122068</v>
      </c>
      <c r="D94" s="59"/>
      <c r="E94" s="61"/>
      <c r="F94" s="61"/>
      <c r="G94" s="61"/>
      <c r="H94" s="61"/>
      <c r="I94" s="61"/>
      <c r="J94" s="61"/>
      <c r="K94" s="61"/>
      <c r="L94" s="105">
        <v>2</v>
      </c>
      <c r="M94" s="105">
        <v>15</v>
      </c>
      <c r="N94" s="105">
        <v>3</v>
      </c>
      <c r="O94" s="105">
        <v>10</v>
      </c>
      <c r="P94" s="105"/>
      <c r="Q94" s="105"/>
      <c r="R94" s="105"/>
      <c r="S94" s="105"/>
      <c r="T94" s="105">
        <v>4</v>
      </c>
      <c r="U94" s="105"/>
      <c r="V94" s="106"/>
      <c r="W94" s="106"/>
      <c r="X94" s="49">
        <f>SUM(D94:W94)-Y95</f>
        <v>34</v>
      </c>
      <c r="Y94" s="56"/>
      <c r="Z94" s="57"/>
      <c r="AA94" s="58"/>
      <c r="AB94" s="50"/>
    </row>
    <row r="95" spans="1:37" ht="21" customHeight="1" thickBot="1">
      <c r="A95" s="114"/>
      <c r="B95" s="115"/>
      <c r="C95" s="117"/>
      <c r="D95" s="60"/>
      <c r="E95" s="60"/>
      <c r="F95" s="60"/>
      <c r="G95" s="60"/>
      <c r="H95" s="60"/>
      <c r="I95" s="60"/>
      <c r="J95" s="60"/>
      <c r="K95" s="60"/>
      <c r="L95" s="102"/>
      <c r="M95" s="103"/>
      <c r="N95" s="103"/>
      <c r="O95" s="103"/>
      <c r="P95" s="103"/>
      <c r="Q95" s="103"/>
      <c r="R95" s="103"/>
      <c r="S95" s="103"/>
      <c r="T95" s="103"/>
      <c r="U95" s="103"/>
      <c r="V95" s="104"/>
      <c r="W95" s="104"/>
      <c r="X95" s="55"/>
      <c r="Y95" s="51">
        <f>SUM(D95:W95)</f>
        <v>0</v>
      </c>
      <c r="Z95" s="52">
        <v>26.9</v>
      </c>
      <c r="AA95" s="53">
        <f>Y95*Z95</f>
        <v>0</v>
      </c>
      <c r="AB95" s="54"/>
      <c r="AI95" t="e">
        <f>Y95*VALUE(LEFT(Z95,FIND("$",Z95,1)-1))</f>
        <v>#VALUE!</v>
      </c>
      <c r="AK95" t="e">
        <f>Y95*VALUE(MID(Z95,FIND("$",Z95,1)+3,FIND("р.",Z95,1)-FIND("$",Z95,1)-3))</f>
        <v>#VALUE!</v>
      </c>
    </row>
    <row r="96" spans="1:28" ht="21" customHeight="1" thickTop="1">
      <c r="A96" s="112" t="s">
        <v>69</v>
      </c>
      <c r="B96" s="113"/>
      <c r="C96" s="116">
        <v>141005</v>
      </c>
      <c r="D96" s="59"/>
      <c r="E96" s="61"/>
      <c r="F96" s="61"/>
      <c r="G96" s="61"/>
      <c r="H96" s="61"/>
      <c r="I96" s="61"/>
      <c r="J96" s="61"/>
      <c r="K96" s="61"/>
      <c r="L96" s="105"/>
      <c r="M96" s="105">
        <v>7</v>
      </c>
      <c r="N96" s="105"/>
      <c r="O96" s="105"/>
      <c r="P96" s="105">
        <v>2</v>
      </c>
      <c r="Q96" s="105">
        <v>15</v>
      </c>
      <c r="R96" s="105">
        <v>30</v>
      </c>
      <c r="S96" s="105">
        <v>31</v>
      </c>
      <c r="T96" s="105">
        <v>11</v>
      </c>
      <c r="U96" s="105">
        <v>19</v>
      </c>
      <c r="V96" s="106">
        <v>7</v>
      </c>
      <c r="W96" s="106">
        <v>7</v>
      </c>
      <c r="X96" s="49">
        <f>SUM(D96:W96)-Y97</f>
        <v>129</v>
      </c>
      <c r="Y96" s="56"/>
      <c r="Z96" s="57"/>
      <c r="AA96" s="58"/>
      <c r="AB96" s="50"/>
    </row>
    <row r="97" spans="1:37" ht="21" customHeight="1" thickBot="1">
      <c r="A97" s="114"/>
      <c r="B97" s="115"/>
      <c r="C97" s="117"/>
      <c r="D97" s="60"/>
      <c r="E97" s="60"/>
      <c r="F97" s="60"/>
      <c r="G97" s="60"/>
      <c r="H97" s="60"/>
      <c r="I97" s="60"/>
      <c r="J97" s="60"/>
      <c r="K97" s="60"/>
      <c r="L97" s="102"/>
      <c r="M97" s="103"/>
      <c r="N97" s="103"/>
      <c r="O97" s="103"/>
      <c r="P97" s="103"/>
      <c r="Q97" s="103"/>
      <c r="R97" s="103"/>
      <c r="S97" s="103"/>
      <c r="T97" s="103"/>
      <c r="U97" s="103"/>
      <c r="V97" s="104"/>
      <c r="W97" s="104"/>
      <c r="X97" s="55"/>
      <c r="Y97" s="51">
        <f>SUM(D97:W97)</f>
        <v>0</v>
      </c>
      <c r="Z97" s="52">
        <v>26.9</v>
      </c>
      <c r="AA97" s="53">
        <f>Y97*Z97</f>
        <v>0</v>
      </c>
      <c r="AB97" s="54"/>
      <c r="AI97" t="e">
        <f>Y97*VALUE(LEFT(Z97,FIND("$",Z97,1)-1))</f>
        <v>#VALUE!</v>
      </c>
      <c r="AK97" t="e">
        <f>Y97*VALUE(MID(Z97,FIND("$",Z97,1)+3,FIND("р.",Z97,1)-FIND("$",Z97,1)-3))</f>
        <v>#VALUE!</v>
      </c>
    </row>
    <row r="98" spans="1:28" ht="21" customHeight="1" thickTop="1">
      <c r="A98" s="112" t="s">
        <v>70</v>
      </c>
      <c r="B98" s="113"/>
      <c r="C98" s="116">
        <v>141059</v>
      </c>
      <c r="D98" s="59"/>
      <c r="E98" s="61"/>
      <c r="F98" s="61"/>
      <c r="G98" s="61"/>
      <c r="H98" s="61"/>
      <c r="I98" s="61"/>
      <c r="J98" s="61"/>
      <c r="K98" s="61"/>
      <c r="L98" s="105"/>
      <c r="M98" s="105"/>
      <c r="N98" s="105"/>
      <c r="O98" s="105"/>
      <c r="P98" s="105"/>
      <c r="Q98" s="105">
        <v>3</v>
      </c>
      <c r="R98" s="105"/>
      <c r="S98" s="105">
        <v>3</v>
      </c>
      <c r="T98" s="105"/>
      <c r="U98" s="105">
        <v>4</v>
      </c>
      <c r="V98" s="106">
        <v>7</v>
      </c>
      <c r="W98" s="106"/>
      <c r="X98" s="49">
        <f>SUM(D98:W98)-Y99</f>
        <v>17</v>
      </c>
      <c r="Y98" s="56"/>
      <c r="Z98" s="57"/>
      <c r="AA98" s="58"/>
      <c r="AB98" s="50"/>
    </row>
    <row r="99" spans="1:37" ht="21" customHeight="1" thickBot="1">
      <c r="A99" s="114"/>
      <c r="B99" s="115"/>
      <c r="C99" s="117"/>
      <c r="D99" s="60"/>
      <c r="E99" s="60"/>
      <c r="F99" s="60"/>
      <c r="G99" s="60"/>
      <c r="H99" s="60"/>
      <c r="I99" s="60"/>
      <c r="J99" s="60"/>
      <c r="K99" s="60"/>
      <c r="L99" s="102"/>
      <c r="M99" s="103"/>
      <c r="N99" s="103"/>
      <c r="O99" s="103"/>
      <c r="P99" s="103"/>
      <c r="Q99" s="103"/>
      <c r="R99" s="103"/>
      <c r="S99" s="103"/>
      <c r="T99" s="103"/>
      <c r="U99" s="103"/>
      <c r="V99" s="104"/>
      <c r="W99" s="104"/>
      <c r="X99" s="55"/>
      <c r="Y99" s="51">
        <f>SUM(D99:W99)</f>
        <v>0</v>
      </c>
      <c r="Z99" s="52">
        <v>26.9</v>
      </c>
      <c r="AA99" s="53">
        <f>Y99*Z99</f>
        <v>0</v>
      </c>
      <c r="AB99" s="54"/>
      <c r="AI99" t="e">
        <f>Y99*VALUE(LEFT(Z99,FIND("$",Z99,1)-1))</f>
        <v>#VALUE!</v>
      </c>
      <c r="AK99" t="e">
        <f>Y99*VALUE(MID(Z99,FIND("$",Z99,1)+3,FIND("р.",Z99,1)-FIND("$",Z99,1)-3))</f>
        <v>#VALUE!</v>
      </c>
    </row>
    <row r="100" spans="1:28" ht="21" customHeight="1" thickTop="1">
      <c r="A100" s="112" t="s">
        <v>71</v>
      </c>
      <c r="B100" s="113"/>
      <c r="C100" s="116">
        <v>141074</v>
      </c>
      <c r="D100" s="59"/>
      <c r="E100" s="61"/>
      <c r="F100" s="61"/>
      <c r="G100" s="61"/>
      <c r="H100" s="61"/>
      <c r="I100" s="61"/>
      <c r="J100" s="61"/>
      <c r="K100" s="61"/>
      <c r="L100" s="105"/>
      <c r="M100" s="105">
        <v>3</v>
      </c>
      <c r="N100" s="105"/>
      <c r="O100" s="105"/>
      <c r="P100" s="105">
        <v>8</v>
      </c>
      <c r="Q100" s="105">
        <v>11</v>
      </c>
      <c r="R100" s="105">
        <v>17</v>
      </c>
      <c r="S100" s="105">
        <v>37</v>
      </c>
      <c r="T100" s="105">
        <v>35</v>
      </c>
      <c r="U100" s="105">
        <v>43</v>
      </c>
      <c r="V100" s="106">
        <v>20</v>
      </c>
      <c r="W100" s="106">
        <v>7</v>
      </c>
      <c r="X100" s="49">
        <f>SUM(D100:W100)-Y101</f>
        <v>181</v>
      </c>
      <c r="Y100" s="56"/>
      <c r="Z100" s="57"/>
      <c r="AA100" s="58"/>
      <c r="AB100" s="50"/>
    </row>
    <row r="101" spans="1:37" ht="21" customHeight="1" thickBot="1">
      <c r="A101" s="114"/>
      <c r="B101" s="115"/>
      <c r="C101" s="117"/>
      <c r="D101" s="60"/>
      <c r="E101" s="60"/>
      <c r="F101" s="60"/>
      <c r="G101" s="60"/>
      <c r="H101" s="60"/>
      <c r="I101" s="60"/>
      <c r="J101" s="60"/>
      <c r="K101" s="60"/>
      <c r="L101" s="102"/>
      <c r="M101" s="103"/>
      <c r="N101" s="103"/>
      <c r="O101" s="103"/>
      <c r="P101" s="103"/>
      <c r="Q101" s="103"/>
      <c r="R101" s="103"/>
      <c r="S101" s="103"/>
      <c r="T101" s="103"/>
      <c r="U101" s="103"/>
      <c r="V101" s="104"/>
      <c r="W101" s="104"/>
      <c r="X101" s="55"/>
      <c r="Y101" s="51">
        <f>SUM(D101:W101)</f>
        <v>0</v>
      </c>
      <c r="Z101" s="52">
        <v>26.9</v>
      </c>
      <c r="AA101" s="71">
        <f>Y101*Z101</f>
        <v>0</v>
      </c>
      <c r="AB101" s="54"/>
      <c r="AI101" t="e">
        <f>Y101*VALUE(LEFT(Z101,FIND("$",Z101,1)-1))</f>
        <v>#VALUE!</v>
      </c>
      <c r="AK101" t="e">
        <f>Y101*VALUE(MID(Z101,FIND("$",Z101,1)+3,FIND("р.",Z101,1)-FIND("$",Z101,1)-3))</f>
        <v>#VALUE!</v>
      </c>
    </row>
    <row r="102" spans="1:28" ht="17.25" thickBot="1" thickTop="1">
      <c r="A102" s="118" t="s">
        <v>72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20"/>
    </row>
    <row r="103" spans="1:28" ht="21" customHeight="1" thickTop="1">
      <c r="A103" s="112" t="s">
        <v>73</v>
      </c>
      <c r="B103" s="113"/>
      <c r="C103" s="116">
        <v>124001</v>
      </c>
      <c r="D103" s="59"/>
      <c r="E103" s="61"/>
      <c r="F103" s="61"/>
      <c r="G103" s="61"/>
      <c r="H103" s="61"/>
      <c r="I103" s="61"/>
      <c r="J103" s="61"/>
      <c r="K103" s="61"/>
      <c r="L103" s="111">
        <v>36</v>
      </c>
      <c r="M103" s="111">
        <v>64</v>
      </c>
      <c r="N103" s="111">
        <v>51</v>
      </c>
      <c r="O103" s="111">
        <v>38</v>
      </c>
      <c r="P103" s="111">
        <v>49</v>
      </c>
      <c r="Q103" s="111">
        <v>59</v>
      </c>
      <c r="R103" s="61"/>
      <c r="S103" s="61"/>
      <c r="T103" s="61"/>
      <c r="U103" s="61"/>
      <c r="V103" s="63"/>
      <c r="W103" s="63"/>
      <c r="X103" s="49">
        <f>SUM(D103:W103)-Y104</f>
        <v>297</v>
      </c>
      <c r="Y103" s="56"/>
      <c r="Z103" s="57"/>
      <c r="AA103" s="58"/>
      <c r="AB103" s="50"/>
    </row>
    <row r="104" spans="1:37" ht="21" customHeight="1" thickBot="1">
      <c r="A104" s="114"/>
      <c r="B104" s="115"/>
      <c r="C104" s="117"/>
      <c r="D104" s="60"/>
      <c r="E104" s="60"/>
      <c r="F104" s="60"/>
      <c r="G104" s="60"/>
      <c r="H104" s="60"/>
      <c r="I104" s="60"/>
      <c r="J104" s="60"/>
      <c r="K104" s="60"/>
      <c r="L104" s="107"/>
      <c r="M104" s="108"/>
      <c r="N104" s="108"/>
      <c r="O104" s="108"/>
      <c r="P104" s="108"/>
      <c r="Q104" s="108"/>
      <c r="R104" s="62"/>
      <c r="S104" s="62"/>
      <c r="T104" s="62"/>
      <c r="U104" s="62"/>
      <c r="V104" s="64"/>
      <c r="W104" s="64"/>
      <c r="X104" s="55"/>
      <c r="Y104" s="51">
        <f>SUM(D104:W104)</f>
        <v>0</v>
      </c>
      <c r="Z104" s="52">
        <v>26.9</v>
      </c>
      <c r="AA104" s="53">
        <f>Y104*Z104</f>
        <v>0</v>
      </c>
      <c r="AB104" s="54"/>
      <c r="AI104" t="e">
        <f>Y104*VALUE(LEFT(Z104,FIND("$",Z104,1)-1))</f>
        <v>#VALUE!</v>
      </c>
      <c r="AK104" t="e">
        <f>Y104*VALUE(MID(Z104,FIND("$",Z104,1)+3,FIND("р.",Z104,1)-FIND("$",Z104,1)-3))</f>
        <v>#VALUE!</v>
      </c>
    </row>
    <row r="105" spans="1:28" ht="21" customHeight="1" thickTop="1">
      <c r="A105" s="112" t="s">
        <v>74</v>
      </c>
      <c r="B105" s="113"/>
      <c r="C105" s="116">
        <v>124060</v>
      </c>
      <c r="D105" s="59"/>
      <c r="E105" s="61"/>
      <c r="F105" s="61"/>
      <c r="G105" s="61"/>
      <c r="H105" s="61"/>
      <c r="I105" s="61"/>
      <c r="J105" s="61"/>
      <c r="K105" s="61"/>
      <c r="L105" s="111">
        <v>76</v>
      </c>
      <c r="M105" s="111">
        <v>70</v>
      </c>
      <c r="N105" s="111">
        <v>83</v>
      </c>
      <c r="O105" s="111">
        <v>71</v>
      </c>
      <c r="P105" s="111">
        <v>72</v>
      </c>
      <c r="Q105" s="111">
        <v>72</v>
      </c>
      <c r="R105" s="61"/>
      <c r="S105" s="61"/>
      <c r="T105" s="61"/>
      <c r="U105" s="61"/>
      <c r="V105" s="63"/>
      <c r="W105" s="63"/>
      <c r="X105" s="49">
        <f>SUM(D105:W105)-Y106</f>
        <v>444</v>
      </c>
      <c r="Y105" s="56"/>
      <c r="Z105" s="57"/>
      <c r="AA105" s="58"/>
      <c r="AB105" s="50"/>
    </row>
    <row r="106" spans="1:37" ht="21" customHeight="1" thickBot="1">
      <c r="A106" s="114"/>
      <c r="B106" s="115"/>
      <c r="C106" s="117"/>
      <c r="D106" s="60"/>
      <c r="E106" s="60"/>
      <c r="F106" s="60"/>
      <c r="G106" s="60"/>
      <c r="H106" s="60"/>
      <c r="I106" s="60"/>
      <c r="J106" s="60"/>
      <c r="K106" s="60"/>
      <c r="L106" s="107"/>
      <c r="M106" s="108"/>
      <c r="N106" s="108"/>
      <c r="O106" s="108"/>
      <c r="P106" s="108"/>
      <c r="Q106" s="108"/>
      <c r="R106" s="62"/>
      <c r="S106" s="62"/>
      <c r="T106" s="62"/>
      <c r="U106" s="62"/>
      <c r="V106" s="64"/>
      <c r="W106" s="64"/>
      <c r="X106" s="55"/>
      <c r="Y106" s="51">
        <f>SUM(D106:W106)</f>
        <v>0</v>
      </c>
      <c r="Z106" s="52">
        <v>26.9</v>
      </c>
      <c r="AA106" s="53">
        <f>Y106*Z106</f>
        <v>0</v>
      </c>
      <c r="AB106" s="54"/>
      <c r="AI106" t="e">
        <f>Y106*VALUE(LEFT(Z106,FIND("$",Z106,1)-1))</f>
        <v>#VALUE!</v>
      </c>
      <c r="AK106" t="e">
        <f>Y106*VALUE(MID(Z106,FIND("$",Z106,1)+3,FIND("р.",Z106,1)-FIND("$",Z106,1)-3))</f>
        <v>#VALUE!</v>
      </c>
    </row>
    <row r="107" spans="1:28" ht="21" customHeight="1" thickTop="1">
      <c r="A107" s="112" t="s">
        <v>75</v>
      </c>
      <c r="B107" s="113"/>
      <c r="C107" s="116">
        <v>124072</v>
      </c>
      <c r="D107" s="59"/>
      <c r="E107" s="61"/>
      <c r="F107" s="61"/>
      <c r="G107" s="61"/>
      <c r="H107" s="61"/>
      <c r="I107" s="61"/>
      <c r="J107" s="61"/>
      <c r="K107" s="61"/>
      <c r="L107" s="111">
        <v>71</v>
      </c>
      <c r="M107" s="111">
        <v>76</v>
      </c>
      <c r="N107" s="111">
        <v>62</v>
      </c>
      <c r="O107" s="111">
        <v>54</v>
      </c>
      <c r="P107" s="111">
        <v>67</v>
      </c>
      <c r="Q107" s="111">
        <v>61</v>
      </c>
      <c r="R107" s="61"/>
      <c r="S107" s="61"/>
      <c r="T107" s="61"/>
      <c r="U107" s="61"/>
      <c r="V107" s="63"/>
      <c r="W107" s="63"/>
      <c r="X107" s="49">
        <f>SUM(D107:W107)-Y108</f>
        <v>391</v>
      </c>
      <c r="Y107" s="56"/>
      <c r="Z107" s="57"/>
      <c r="AA107" s="58"/>
      <c r="AB107" s="50"/>
    </row>
    <row r="108" spans="1:37" ht="21" customHeight="1" thickBot="1">
      <c r="A108" s="114"/>
      <c r="B108" s="115"/>
      <c r="C108" s="117"/>
      <c r="D108" s="60"/>
      <c r="E108" s="60"/>
      <c r="F108" s="60"/>
      <c r="G108" s="60"/>
      <c r="H108" s="60"/>
      <c r="I108" s="60"/>
      <c r="J108" s="60"/>
      <c r="K108" s="60"/>
      <c r="L108" s="107"/>
      <c r="M108" s="108"/>
      <c r="N108" s="108"/>
      <c r="O108" s="108"/>
      <c r="P108" s="108"/>
      <c r="Q108" s="108"/>
      <c r="R108" s="62"/>
      <c r="S108" s="62"/>
      <c r="T108" s="62"/>
      <c r="U108" s="62"/>
      <c r="V108" s="64"/>
      <c r="W108" s="64"/>
      <c r="X108" s="55"/>
      <c r="Y108" s="51">
        <f>SUM(D108:W108)</f>
        <v>0</v>
      </c>
      <c r="Z108" s="52">
        <v>26.9</v>
      </c>
      <c r="AA108" s="53">
        <f>Y108*Z108</f>
        <v>0</v>
      </c>
      <c r="AB108" s="54"/>
      <c r="AI108" t="e">
        <f>Y108*VALUE(LEFT(Z108,FIND("$",Z108,1)-1))</f>
        <v>#VALUE!</v>
      </c>
      <c r="AK108" t="e">
        <f>Y108*VALUE(MID(Z108,FIND("$",Z108,1)+3,FIND("р.",Z108,1)-FIND("$",Z108,1)-3))</f>
        <v>#VALUE!</v>
      </c>
    </row>
    <row r="109" ht="12" thickTop="1"/>
    <row r="110" spans="1:27" ht="12.7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7"/>
      <c r="R110" s="67"/>
      <c r="S110" s="67"/>
      <c r="T110" s="67"/>
      <c r="U110" s="67"/>
      <c r="V110" s="67"/>
      <c r="W110" s="67"/>
      <c r="Y110"/>
      <c r="Z110"/>
      <c r="AA110"/>
    </row>
    <row r="111" spans="1:27" ht="15">
      <c r="A111" s="127" t="s">
        <v>76</v>
      </c>
      <c r="B111" s="127"/>
      <c r="C111" s="127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67"/>
      <c r="Y111"/>
      <c r="Z111"/>
      <c r="AA111"/>
    </row>
    <row r="112" spans="1:27" ht="15">
      <c r="A112" s="68"/>
      <c r="B112" s="68"/>
      <c r="C112" s="68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67"/>
      <c r="Y112"/>
      <c r="Z112"/>
      <c r="AA112"/>
    </row>
    <row r="113" spans="1:27" ht="15" customHeight="1">
      <c r="A113" s="124" t="s">
        <v>77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72"/>
      <c r="W113" s="67"/>
      <c r="Y113"/>
      <c r="Z113"/>
      <c r="AA113"/>
    </row>
    <row r="114" spans="1:27" ht="1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69"/>
      <c r="W114" s="67"/>
      <c r="Y114"/>
      <c r="Z114"/>
      <c r="AA114"/>
    </row>
    <row r="115" spans="1:27" ht="33.75" customHeight="1">
      <c r="A115" s="125" t="s">
        <v>78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/>
      <c r="U115"/>
      <c r="V115" s="69"/>
      <c r="W115" s="67"/>
      <c r="Y115"/>
      <c r="Z115"/>
      <c r="AA115"/>
    </row>
    <row r="116" spans="1:27" ht="15">
      <c r="A116" s="69"/>
      <c r="C116"/>
      <c r="D116" s="70"/>
      <c r="E116" s="70"/>
      <c r="F116" s="70"/>
      <c r="G116"/>
      <c r="H116" s="1"/>
      <c r="I116" s="2"/>
      <c r="J116" s="2"/>
      <c r="K116"/>
      <c r="L116"/>
      <c r="M116"/>
      <c r="N116"/>
      <c r="O116"/>
      <c r="P116"/>
      <c r="Q116"/>
      <c r="R116"/>
      <c r="S116"/>
      <c r="T116"/>
      <c r="U116"/>
      <c r="V116" s="69"/>
      <c r="W116" s="67"/>
      <c r="Y116"/>
      <c r="Z116"/>
      <c r="AA116"/>
    </row>
    <row r="117" spans="1:27" ht="33.75" customHeight="1">
      <c r="A117" s="125" t="s">
        <v>79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/>
      <c r="U117"/>
      <c r="V117"/>
      <c r="W117" s="67"/>
      <c r="Y117"/>
      <c r="Z117"/>
      <c r="AA117"/>
    </row>
    <row r="118" spans="1:27" ht="15">
      <c r="A118" s="69"/>
      <c r="D118" s="70"/>
      <c r="E118" s="70"/>
      <c r="F118" s="70"/>
      <c r="G118"/>
      <c r="H118" s="1"/>
      <c r="I118" s="2"/>
      <c r="J118" s="2"/>
      <c r="K118"/>
      <c r="L118"/>
      <c r="M118"/>
      <c r="N118"/>
      <c r="O118"/>
      <c r="P118"/>
      <c r="Q118"/>
      <c r="R118"/>
      <c r="S118"/>
      <c r="T118"/>
      <c r="U118"/>
      <c r="V118"/>
      <c r="W118" s="67"/>
      <c r="Y118"/>
      <c r="Z118"/>
      <c r="AA118"/>
    </row>
    <row r="119" spans="1:27" ht="15">
      <c r="A119" s="69"/>
      <c r="D119" s="70"/>
      <c r="E119" s="70"/>
      <c r="F119" s="70"/>
      <c r="G119"/>
      <c r="H119" s="1"/>
      <c r="I119" s="2"/>
      <c r="J119" s="2"/>
      <c r="K119"/>
      <c r="L119"/>
      <c r="M119"/>
      <c r="N119"/>
      <c r="O119"/>
      <c r="P119"/>
      <c r="Q119"/>
      <c r="R119"/>
      <c r="S119"/>
      <c r="T119"/>
      <c r="U119"/>
      <c r="V119"/>
      <c r="W119" s="67"/>
      <c r="Y119"/>
      <c r="Z119"/>
      <c r="AA119"/>
    </row>
    <row r="120" spans="1:27" ht="15">
      <c r="A120" s="69"/>
      <c r="D120" s="70"/>
      <c r="E120" s="70"/>
      <c r="F120" s="70"/>
      <c r="G120"/>
      <c r="H120" s="1"/>
      <c r="I120" s="2"/>
      <c r="J120" s="2"/>
      <c r="K120"/>
      <c r="L120"/>
      <c r="M120"/>
      <c r="N120"/>
      <c r="O120"/>
      <c r="P120"/>
      <c r="Q120"/>
      <c r="R120"/>
      <c r="S120"/>
      <c r="T120"/>
      <c r="U120"/>
      <c r="V120"/>
      <c r="W120" s="67"/>
      <c r="Y120"/>
      <c r="Z120"/>
      <c r="AA120"/>
    </row>
    <row r="121" spans="1:27" ht="15">
      <c r="A121" s="69"/>
      <c r="D121" s="70"/>
      <c r="E121" s="70"/>
      <c r="F121" s="70"/>
      <c r="G121"/>
      <c r="H121" s="1"/>
      <c r="I121" s="2"/>
      <c r="J121" s="2"/>
      <c r="K121"/>
      <c r="L121"/>
      <c r="M121"/>
      <c r="N121"/>
      <c r="O121"/>
      <c r="P121"/>
      <c r="Q121"/>
      <c r="R121"/>
      <c r="S121"/>
      <c r="T121"/>
      <c r="U121"/>
      <c r="V121"/>
      <c r="W121"/>
      <c r="Y121"/>
      <c r="Z121"/>
      <c r="AA121"/>
    </row>
    <row r="122" spans="1:27" ht="15">
      <c r="A122" s="69"/>
      <c r="D122" s="70"/>
      <c r="E122" s="70"/>
      <c r="F122" s="70"/>
      <c r="G122"/>
      <c r="H122" s="1"/>
      <c r="I122" s="2"/>
      <c r="J122" s="2"/>
      <c r="K122"/>
      <c r="L122"/>
      <c r="M122"/>
      <c r="N122"/>
      <c r="O122"/>
      <c r="P122"/>
      <c r="Q122"/>
      <c r="R122"/>
      <c r="S122"/>
      <c r="T122"/>
      <c r="U122"/>
      <c r="V122"/>
      <c r="W122"/>
      <c r="Y122"/>
      <c r="Z122"/>
      <c r="AA122"/>
    </row>
  </sheetData>
  <sheetProtection password="CF66" sheet="1"/>
  <protectedRanges>
    <protectedRange sqref="D2:G4" name="Диапазон5_2"/>
    <protectedRange sqref="D108:W108 D16:K16 D18:K18 D20:K20 D22:K22 D24:K24 D26:W26 D29:K29 D31:K31 D33:K33 D35:K35 D37:K37 D39:W39 L42:W42 L44:W44 L46:W46 R104:W104 D49:K49 D52:K52 D54:K54 D56:K56 D58:K58 D60:K60 D62:K62 D64:K64 D67:K67 D69:K69 D71:K71 D73:K73 D75:K75 D77:K77 D79:K79 D81:K81 D83:K83 D85:K85 D87:K87 D89:K89 D91:K91 D93:K93 D95:K95 D97:K97 D99:K99 D101:K101 D104:K104 D106:K106 R106:W106 R49:W49 W52 W54 W56 W58 W60 W62 W64" name="Диапазон1_19"/>
    <protectedRange sqref="L16:W16 L18:W18 L20:W20 L22:W22 L24:W24" name="Диапазон1_19_1"/>
    <protectedRange sqref="L29:W29 L31:W31 L33:W33 L35:W35 L37:W37" name="Диапазон1_19_2"/>
    <protectedRange sqref="D42:K42 D44:K44 D46:K46" name="Диапазон1_19_3"/>
    <protectedRange sqref="L49:Q49" name="Диапазон1_19_4"/>
    <protectedRange sqref="L52:V52 L54:V54 L56:V56 L58:V58 L60:V60 L62:V62 L64:V64" name="Диапазон1_19_5"/>
    <protectedRange sqref="L67:W67 L69:W69 L71:W71 L73:W73 L75:W75 L77:W77 L79:W79 L81:W81 L83:W83 L85:W85 L87:W87 L89:W89 L91:W91 L93:W93 L95:W95 L97:W97 L99:W99 L101:W101" name="Диапазон1_19_6"/>
    <protectedRange sqref="L104:Q104 L106:Q106" name="Диапазон1_19_7"/>
  </protectedRanges>
  <mergeCells count="121">
    <mergeCell ref="Q2:AA4"/>
    <mergeCell ref="Z12:Z13"/>
    <mergeCell ref="AA12:AA13"/>
    <mergeCell ref="D2:G2"/>
    <mergeCell ref="D4:G4"/>
    <mergeCell ref="D5:G5"/>
    <mergeCell ref="D3:G3"/>
    <mergeCell ref="X9:Y9"/>
    <mergeCell ref="A11:AB11"/>
    <mergeCell ref="AD12:AD13"/>
    <mergeCell ref="U5:AB6"/>
    <mergeCell ref="C12:C13"/>
    <mergeCell ref="AA9:AA10"/>
    <mergeCell ref="X8:Y8"/>
    <mergeCell ref="A12:B13"/>
    <mergeCell ref="D12:W12"/>
    <mergeCell ref="AB12:AB13"/>
    <mergeCell ref="X10:Y10"/>
    <mergeCell ref="E7:T7"/>
    <mergeCell ref="Z9:Z10"/>
    <mergeCell ref="A14:AB14"/>
    <mergeCell ref="A15:B16"/>
    <mergeCell ref="C15:C16"/>
    <mergeCell ref="A17:B18"/>
    <mergeCell ref="C17:C18"/>
    <mergeCell ref="A19:B20"/>
    <mergeCell ref="C19:C20"/>
    <mergeCell ref="A21:B22"/>
    <mergeCell ref="C21:C22"/>
    <mergeCell ref="A23:B24"/>
    <mergeCell ref="C23:C24"/>
    <mergeCell ref="A25:B26"/>
    <mergeCell ref="C25:C26"/>
    <mergeCell ref="A27:AB27"/>
    <mergeCell ref="A28:B29"/>
    <mergeCell ref="C28:C29"/>
    <mergeCell ref="A30:B31"/>
    <mergeCell ref="C30:C31"/>
    <mergeCell ref="C43:C44"/>
    <mergeCell ref="A32:B33"/>
    <mergeCell ref="C32:C33"/>
    <mergeCell ref="A34:B35"/>
    <mergeCell ref="C34:C35"/>
    <mergeCell ref="A36:B37"/>
    <mergeCell ref="C36:C37"/>
    <mergeCell ref="A55:B56"/>
    <mergeCell ref="C55:C56"/>
    <mergeCell ref="A45:B46"/>
    <mergeCell ref="C45:C46"/>
    <mergeCell ref="A47:AB47"/>
    <mergeCell ref="A48:B49"/>
    <mergeCell ref="C48:C49"/>
    <mergeCell ref="A50:AB50"/>
    <mergeCell ref="A51:B52"/>
    <mergeCell ref="C51:C52"/>
    <mergeCell ref="A53:B54"/>
    <mergeCell ref="C53:C54"/>
    <mergeCell ref="A38:B39"/>
    <mergeCell ref="C38:C39"/>
    <mergeCell ref="A40:AB40"/>
    <mergeCell ref="A41:B42"/>
    <mergeCell ref="C41:C42"/>
    <mergeCell ref="A43:B44"/>
    <mergeCell ref="A68:B69"/>
    <mergeCell ref="C68:C69"/>
    <mergeCell ref="A57:B58"/>
    <mergeCell ref="C57:C58"/>
    <mergeCell ref="A59:B60"/>
    <mergeCell ref="C59:C60"/>
    <mergeCell ref="A61:B62"/>
    <mergeCell ref="C61:C62"/>
    <mergeCell ref="C82:C83"/>
    <mergeCell ref="A76:B77"/>
    <mergeCell ref="C76:C77"/>
    <mergeCell ref="A70:B71"/>
    <mergeCell ref="A82:B83"/>
    <mergeCell ref="A63:B64"/>
    <mergeCell ref="C63:C64"/>
    <mergeCell ref="A65:AB65"/>
    <mergeCell ref="A66:B67"/>
    <mergeCell ref="C66:C67"/>
    <mergeCell ref="A80:B81"/>
    <mergeCell ref="C80:C81"/>
    <mergeCell ref="C70:C71"/>
    <mergeCell ref="A72:B73"/>
    <mergeCell ref="C72:C73"/>
    <mergeCell ref="A74:B75"/>
    <mergeCell ref="C74:C75"/>
    <mergeCell ref="A78:B79"/>
    <mergeCell ref="A88:B89"/>
    <mergeCell ref="C88:C89"/>
    <mergeCell ref="A90:B91"/>
    <mergeCell ref="C90:C91"/>
    <mergeCell ref="A84:B85"/>
    <mergeCell ref="C84:C85"/>
    <mergeCell ref="A86:B87"/>
    <mergeCell ref="C86:C87"/>
    <mergeCell ref="C78:C79"/>
    <mergeCell ref="A111:C111"/>
    <mergeCell ref="C94:C95"/>
    <mergeCell ref="A96:B97"/>
    <mergeCell ref="C96:C97"/>
    <mergeCell ref="A98:B99"/>
    <mergeCell ref="C98:C99"/>
    <mergeCell ref="B7:D7"/>
    <mergeCell ref="A114:U114"/>
    <mergeCell ref="A115:S115"/>
    <mergeCell ref="A117:S117"/>
    <mergeCell ref="A113:U113"/>
    <mergeCell ref="A92:B93"/>
    <mergeCell ref="C92:C93"/>
    <mergeCell ref="A105:B106"/>
    <mergeCell ref="C105:C106"/>
    <mergeCell ref="A94:B95"/>
    <mergeCell ref="A100:B101"/>
    <mergeCell ref="C100:C101"/>
    <mergeCell ref="A102:AB102"/>
    <mergeCell ref="A103:B104"/>
    <mergeCell ref="C103:C104"/>
    <mergeCell ref="A107:B108"/>
    <mergeCell ref="C107:C108"/>
  </mergeCells>
  <conditionalFormatting sqref="U5:AB6">
    <cfRule type="cellIs" priority="2" dxfId="1" operator="equal" stopIfTrue="1">
      <formula>$AH$6</formula>
    </cfRule>
    <cfRule type="cellIs" priority="3" dxfId="0" operator="equal" stopIfTrue="1">
      <formula>$AH$5</formula>
    </cfRule>
  </conditionalFormatting>
  <dataValidations count="2">
    <dataValidation type="list" showDropDown="1" sqref="P4 D6:L6 D5 H5:O5">
      <formula1>'Вентилируемые кроссовки'!#REF!</formula1>
    </dataValidation>
    <dataValidation type="whole" operator="lessThanOrEqual" showErrorMessage="1" promptTitle="Внимание! " errorTitle="Так нельзя!" error="Такого количества в остатках нет." sqref="D18:W18 D20:W20 D22:W22 D24:W24 D108:W108 D26:W26 D31:W31 D33:W33 D35:W35 D37:W37 D16:W16 D39:W39 D44:W44 D46:W46 D29:W29 D42:W42 D69:W69 D71:W71 D73:W73 D75:W75 D77:W77 D79:W79 D81:W81 D83:W83 D85:W85 D87:W87 D89:W89 D91:W91 D93:W93 D95:W95 D97:W97 D99:W99 D101:W101 D52:W52 D67:W67 D49:W49 D64:W64 D62:W62 D60:W60 D58:W58 D56:W56 D54:W54 D106:W106 D104:W104">
      <formula1>D17</formula1>
    </dataValidation>
  </dataValidations>
  <hyperlinks>
    <hyperlink ref="C15" r:id="rId1" display="http://www.glagla-russia.com/catalog/106002/"/>
    <hyperlink ref="C17" r:id="rId2" display="http://www.glagla-russia.com/catalog/106011/"/>
    <hyperlink ref="C19" r:id="rId3" display="http://www.glagla-russia.com/catalog/106012/"/>
    <hyperlink ref="C21" r:id="rId4" display="http://www.glagla-russia.com/catalog/106014/"/>
    <hyperlink ref="C23" r:id="rId5" display="http://www.glagla-russia.com/catalog/106016/"/>
    <hyperlink ref="C25" r:id="rId6" display="http://www.glagla-russia.com/catalog/106044/"/>
    <hyperlink ref="C28" r:id="rId7" display="http://www.glagla-russia.com/catalog/119001/"/>
    <hyperlink ref="C30" r:id="rId8" display="http://www.glagla-russia.com/catalog/119002/"/>
    <hyperlink ref="C32" r:id="rId9" display="http://www.glagla-russia.com/catalog/119003/"/>
    <hyperlink ref="C34" r:id="rId10" display="http://www.glagla-russia.com/catalog/119027/"/>
    <hyperlink ref="C36" r:id="rId11" display="http://www.glagla-russia.com/catalog/119054/"/>
    <hyperlink ref="C38" r:id="rId12" display="http://www.glagla-russia.com/catalog/119056/"/>
    <hyperlink ref="C41" r:id="rId13" display="http://www.glagla-russia.com/catalog/102003/"/>
    <hyperlink ref="C43" r:id="rId14" display="http://www.glagla-russia.com/catalog/102012/"/>
    <hyperlink ref="C45" r:id="rId15" display="http://www.glagla-russia.com/catalog/102061/"/>
    <hyperlink ref="C48" r:id="rId16" display="http://www.glagla-russia.com/catalog/126049/"/>
    <hyperlink ref="C51" r:id="rId17" display="http://www.glagla-russia.com/catalog/120001/"/>
    <hyperlink ref="C53" r:id="rId18" display="http://www.glagla-russia.com/catalog/120002/"/>
    <hyperlink ref="C55" r:id="rId19" display="http://www.glagla-russia.com/catalog/120027/"/>
    <hyperlink ref="C57" r:id="rId20" display="http://www.glagla-russia.com/catalog/120042/"/>
    <hyperlink ref="C59" r:id="rId21" display="http://www.glagla-russia.com/catalog/120058/"/>
    <hyperlink ref="C61" r:id="rId22" display="http://www.glagla-russia.com/catalog/120059/"/>
    <hyperlink ref="C63" r:id="rId23" display="http://www.glagla-russia.com/catalog/120064/"/>
    <hyperlink ref="C66" r:id="rId24" display="http://www.glagla-russia.com/catalog/101001/"/>
    <hyperlink ref="C68" r:id="rId25" display="http://www.glagla-russia.com/catalog/101002/"/>
    <hyperlink ref="C70" r:id="rId26" display="http://www.glagla-russia.com/catalog/101003/"/>
    <hyperlink ref="C72" r:id="rId27" display="http://www.glagla-russia.com/catalog/101004/"/>
    <hyperlink ref="C74" r:id="rId28" display="http://www.glagla-russia.com/catalog/101006/"/>
    <hyperlink ref="C76" r:id="rId29" display="http://www.glagla-russia.com/catalog/101010/"/>
    <hyperlink ref="C78" r:id="rId30" display="http://www.glagla-russia.com/catalog/101011/"/>
    <hyperlink ref="C80" r:id="rId31" display="http://www.glagla-russia.com/shoes/101012.jpg"/>
    <hyperlink ref="C82" r:id="rId32" display="http://www.glagla-russia.com/catalog/101027/"/>
    <hyperlink ref="C84" r:id="rId33" display="http://www.glagla-russia.com/catalog/101054/"/>
    <hyperlink ref="C86" r:id="rId34" display="http://www.glagla-russia.com/catalog/101056/"/>
    <hyperlink ref="C88" r:id="rId35" display="http://www.glagla-russia.com/catalog/101063/"/>
    <hyperlink ref="C90" r:id="rId36" display="http://www.glagla-russia.com/catalog/122058/"/>
    <hyperlink ref="C92" r:id="rId37" display="http://www.glagla-russia.com/catalog/122060/"/>
    <hyperlink ref="C94" r:id="rId38" display="http://www.glagla-russia.com/catalog/122068/"/>
    <hyperlink ref="C96" r:id="rId39" display="http://www.glagla-russia.com/catalog/141005/"/>
    <hyperlink ref="C98" r:id="rId40" display="http://www.glagla-russia.com/catalog/141059/"/>
    <hyperlink ref="C100" r:id="rId41" display="http://www.glagla-russia.com/catalog/141074/"/>
    <hyperlink ref="C103" r:id="rId42" display="http://www.glagla-russia.com/catalog/124001/"/>
    <hyperlink ref="C105" r:id="rId43" display="http://www.glagla-russia.com/catalog/124060/"/>
    <hyperlink ref="C107" r:id="rId44" display="http://www.glagla-russia.com/catalog/124072/"/>
  </hyperlinks>
  <printOptions/>
  <pageMargins left="0.2362204724409449" right="0.35433070866141736" top="0.31496062992125984" bottom="0.2755905511811024" header="0.2755905511811024" footer="0.1968503937007874"/>
  <pageSetup fitToHeight="3" fitToWidth="1" horizontalDpi="600" verticalDpi="600" orientation="portrait" paperSize="9" scale="60" r:id="rId46"/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User</cp:lastModifiedBy>
  <dcterms:created xsi:type="dcterms:W3CDTF">2016-04-25T15:26:20Z</dcterms:created>
  <dcterms:modified xsi:type="dcterms:W3CDTF">2016-04-25T15:26:22Z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