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'Лист1'!$A$1:$AF$131</definedName>
  </definedNames>
  <calcPr fullCalcOnLoad="1" refMode="R1C1"/>
</workbook>
</file>

<file path=xl/sharedStrings.xml><?xml version="1.0" encoding="utf-8"?>
<sst xmlns="http://schemas.openxmlformats.org/spreadsheetml/2006/main" count="316" uniqueCount="98">
  <si>
    <t>Кол-во</t>
  </si>
  <si>
    <t>Цена</t>
  </si>
  <si>
    <t>Брюки легкие Trans-Former (46, 2900/коричневый, , )</t>
  </si>
  <si>
    <t>Куртка пуховая Extra Light (50, 1000/черный, , )</t>
  </si>
  <si>
    <t>Куртка утепленная Ultra Light Thl (44, 1000/черный, , )</t>
  </si>
  <si>
    <t>Перчатки Elegia женские (M, 8000/белый, , )</t>
  </si>
  <si>
    <t>Перчатки Elegia женские (M, 9400/фиолетовый, , )</t>
  </si>
  <si>
    <t>Перчатки RF (L, 1000/черный, , )</t>
  </si>
  <si>
    <t>Перчатки WT Pittard (L, 1000/черный, , )</t>
  </si>
  <si>
    <t>Перчатки WT с накладками (L, 1000/черный, , )</t>
  </si>
  <si>
    <t>Рукавицы Polartec (S, 1300/красный, , )</t>
  </si>
  <si>
    <t>Рукавицы Traverse Junior (XL, B300, , )</t>
  </si>
  <si>
    <t>Брюки Penguin Power Stretch W (46, 1075/черный/св.голубой, , )</t>
  </si>
  <si>
    <t>Брюки Penguin Power Stretch М (50, 1000/черный, , )</t>
  </si>
  <si>
    <t>Термобелье костюм Natural Dry (52, 1000/черный, , )</t>
  </si>
  <si>
    <t>Термобелье костюм Natural Dry (48, 1000/черный, , )</t>
  </si>
  <si>
    <t>Термобелье костюм Natural Dry (46, 1000/черный, , )</t>
  </si>
  <si>
    <t>Термобелье костюм Natural Dry (46, 2000/асфальт, , )</t>
  </si>
  <si>
    <t>Термобелье костюм Natural Dry Zip (50, 1000/черный, , )</t>
  </si>
  <si>
    <t>Термобелье костюм Penguin Power Stretch W 08 (44, 1220/т.красный/асфальт, , )</t>
  </si>
  <si>
    <t>Пуловер Penguin Power Stretch W (46, 1080/черный/белый, , )</t>
  </si>
  <si>
    <t>Шапка детс.Pilot (L, 1000/черный, , )</t>
  </si>
  <si>
    <t>Шапка детс.Pilot (M, 8500/голубой, , )</t>
  </si>
  <si>
    <t>Шапка детс.Pilot (L, 8500/голубой, , )</t>
  </si>
  <si>
    <t>Балаклава WB (56, 2000/асфальт, , )</t>
  </si>
  <si>
    <t>Шапка Fleetwood (58, 2000/асфальт, , )</t>
  </si>
  <si>
    <t>Шарф Pipe (, 40S2, , )</t>
  </si>
  <si>
    <t>Шарф Polartec 200 (, 1000/черный, , )</t>
  </si>
  <si>
    <t>Водоотталкивающая пропитка для мембранных тканей TX Direct Wash-in (, , , 300 мл)</t>
  </si>
  <si>
    <t>Водоотталкивающая пропитка для мембранных тканей TX Direct Wash-in (, , , 100 мл)</t>
  </si>
  <si>
    <t>Водоотталкивающая  пропитка для пуха Down Proof (, , , 300 мл)</t>
  </si>
  <si>
    <t>Средство для стирки Loft Tech Wash (, , , 150 мл)</t>
  </si>
  <si>
    <t>Средство для стирки Loft Tech Wash (, , , 300 мл)</t>
  </si>
  <si>
    <t>Средство для стирки пуха Loft Down Wash (, , , 300 мл)</t>
  </si>
  <si>
    <t>Средство для стирки пуха Loft Down Wash (, , , 1 л)</t>
  </si>
  <si>
    <t>Пуловер Penguin Power Stretch M (52, R310/красный марс/черный, , )</t>
  </si>
  <si>
    <r>
      <t>dailylama </t>
    </r>
    <r>
      <rPr>
        <b/>
        <sz val="8"/>
        <color indexed="8"/>
        <rFont val="Verdana"/>
        <family val="2"/>
      </rPr>
      <t>НСК</t>
    </r>
  </si>
  <si>
    <t>НИК</t>
  </si>
  <si>
    <t>michell</t>
  </si>
  <si>
    <t>Stella Eyr.</t>
  </si>
  <si>
    <t>eirnata</t>
  </si>
  <si>
    <t>мамадана </t>
  </si>
  <si>
    <t>luckymama</t>
  </si>
  <si>
    <r>
      <t>Анюта2 </t>
    </r>
    <r>
      <rPr>
        <b/>
        <sz val="9"/>
        <rFont val="Verdana"/>
        <family val="2"/>
      </rPr>
      <t>РВ</t>
    </r>
  </si>
  <si>
    <r>
      <t>Юлия </t>
    </r>
    <r>
      <rPr>
        <b/>
        <sz val="9"/>
        <rFont val="Verdana"/>
        <family val="2"/>
      </rPr>
      <t>РВ</t>
    </r>
    <r>
      <rPr>
        <sz val="9"/>
        <rFont val="Verdana"/>
        <family val="2"/>
      </rPr>
      <t> </t>
    </r>
  </si>
  <si>
    <t>Женина мама</t>
  </si>
  <si>
    <t>Ирина Андрейченко</t>
  </si>
  <si>
    <r>
      <t>dailylama </t>
    </r>
    <r>
      <rPr>
        <b/>
        <sz val="8"/>
        <rFont val="Verdana"/>
        <family val="2"/>
      </rPr>
      <t>НСК</t>
    </r>
  </si>
  <si>
    <t>Тасюля</t>
  </si>
  <si>
    <t>Рукавицы Traverse W (XL, 5043/свинец/желтый)</t>
  </si>
  <si>
    <t>Товар</t>
  </si>
  <si>
    <t>Nastenok</t>
  </si>
  <si>
    <t>polya787</t>
  </si>
  <si>
    <t>Ольга Г.</t>
  </si>
  <si>
    <t>Magнитка</t>
  </si>
  <si>
    <t>Иннна</t>
  </si>
  <si>
    <t>yulya</t>
  </si>
  <si>
    <t>Була</t>
  </si>
  <si>
    <t>Natali_Ign</t>
  </si>
  <si>
    <t>gurami</t>
  </si>
  <si>
    <t>БОС</t>
  </si>
  <si>
    <t>marina 05</t>
  </si>
  <si>
    <t>kopIRA</t>
  </si>
  <si>
    <t>julia_lilac</t>
  </si>
  <si>
    <t>Аульчанка</t>
  </si>
  <si>
    <t>Стервочка</t>
  </si>
  <si>
    <t>Ekaterina1</t>
  </si>
  <si>
    <t>pushistik_yuliya</t>
  </si>
  <si>
    <t>губасова</t>
  </si>
  <si>
    <t>Н@т@ли</t>
  </si>
  <si>
    <t>eka_19</t>
  </si>
  <si>
    <t>OLGA1983</t>
  </si>
  <si>
    <t>Котеус</t>
  </si>
  <si>
    <t>olga6164</t>
  </si>
  <si>
    <t>МариКл</t>
  </si>
  <si>
    <t>~ELEN@~</t>
  </si>
  <si>
    <t>Дино4ка</t>
  </si>
  <si>
    <t>Ola_P</t>
  </si>
  <si>
    <t>TanyaVolferts</t>
  </si>
  <si>
    <t>yana_79</t>
  </si>
  <si>
    <t>Ель</t>
  </si>
  <si>
    <t>Кайя</t>
  </si>
  <si>
    <t>ОльгаМИГ</t>
  </si>
  <si>
    <t>мама_машульки</t>
  </si>
  <si>
    <t>Лизи</t>
  </si>
  <si>
    <t>Ванда</t>
  </si>
  <si>
    <t>abricos25</t>
  </si>
  <si>
    <t>**DIANA**</t>
  </si>
  <si>
    <t>иниша</t>
  </si>
  <si>
    <t>Сумма с ОРГ</t>
  </si>
  <si>
    <t>пристрой</t>
  </si>
  <si>
    <t>Рустика</t>
  </si>
  <si>
    <r>
      <t xml:space="preserve"> Ксеня!  </t>
    </r>
    <r>
      <rPr>
        <b/>
        <sz val="8"/>
        <color indexed="8"/>
        <rFont val="Verdana"/>
        <family val="2"/>
      </rPr>
      <t>НСК</t>
    </r>
  </si>
  <si>
    <t>Итого</t>
  </si>
  <si>
    <t>Сбер</t>
  </si>
  <si>
    <t>ВТБ</t>
  </si>
  <si>
    <t>ksyuxa</t>
  </si>
  <si>
    <r>
      <t xml:space="preserve">ТатьянаСт </t>
    </r>
    <r>
      <rPr>
        <b/>
        <sz val="10"/>
        <rFont val="Arial Cyr"/>
        <family val="0"/>
      </rPr>
      <t>НСК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</si>
</sst>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/>
    </xf>
    <xf numFmtId="0" fontId="0" fillId="0" borderId="3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right" vertical="top"/>
    </xf>
    <xf numFmtId="2" fontId="0" fillId="0" borderId="3" xfId="0" applyNumberFormat="1" applyFont="1" applyBorder="1" applyAlignment="1">
      <alignment horizontal="right" vertical="top"/>
    </xf>
    <xf numFmtId="4" fontId="0" fillId="0" borderId="3" xfId="0" applyNumberFormat="1" applyFont="1" applyBorder="1" applyAlignment="1">
      <alignment horizontal="right" vertical="top"/>
    </xf>
    <xf numFmtId="0" fontId="3" fillId="0" borderId="4" xfId="0" applyFont="1" applyBorder="1" applyAlignment="1">
      <alignment/>
    </xf>
    <xf numFmtId="0" fontId="0" fillId="0" borderId="5" xfId="0" applyNumberFormat="1" applyFont="1" applyBorder="1" applyAlignment="1">
      <alignment horizontal="left" vertical="top" wrapText="1"/>
    </xf>
    <xf numFmtId="1" fontId="0" fillId="0" borderId="5" xfId="0" applyNumberFormat="1" applyFont="1" applyBorder="1" applyAlignment="1">
      <alignment horizontal="right" vertical="top"/>
    </xf>
    <xf numFmtId="2" fontId="0" fillId="0" borderId="5" xfId="0" applyNumberFormat="1" applyFont="1" applyBorder="1" applyAlignment="1">
      <alignment horizontal="right" vertical="top"/>
    </xf>
    <xf numFmtId="4" fontId="0" fillId="0" borderId="5" xfId="0" applyNumberFormat="1" applyFont="1" applyBorder="1" applyAlignment="1">
      <alignment horizontal="right" vertical="top"/>
    </xf>
    <xf numFmtId="2" fontId="12" fillId="0" borderId="6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2" fillId="0" borderId="8" xfId="0" applyNumberFormat="1" applyFont="1" applyBorder="1" applyAlignment="1">
      <alignment/>
    </xf>
    <xf numFmtId="0" fontId="0" fillId="2" borderId="9" xfId="0" applyNumberFormat="1" applyFont="1" applyFill="1" applyBorder="1" applyAlignment="1">
      <alignment horizontal="left" vertical="top" wrapText="1"/>
    </xf>
    <xf numFmtId="1" fontId="0" fillId="2" borderId="9" xfId="0" applyNumberFormat="1" applyFont="1" applyFill="1" applyBorder="1" applyAlignment="1">
      <alignment horizontal="right" vertical="top"/>
    </xf>
    <xf numFmtId="2" fontId="0" fillId="2" borderId="9" xfId="0" applyNumberFormat="1" applyFont="1" applyFill="1" applyBorder="1" applyAlignment="1">
      <alignment horizontal="right" vertical="top"/>
    </xf>
    <xf numFmtId="4" fontId="0" fillId="2" borderId="9" xfId="0" applyNumberFormat="1" applyFont="1" applyFill="1" applyBorder="1" applyAlignment="1">
      <alignment horizontal="right" vertical="top"/>
    </xf>
    <xf numFmtId="0" fontId="0" fillId="2" borderId="0" xfId="0" applyFill="1" applyAlignment="1">
      <alignment/>
    </xf>
    <xf numFmtId="0" fontId="0" fillId="2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right" vertical="top"/>
    </xf>
    <xf numFmtId="2" fontId="0" fillId="2" borderId="10" xfId="0" applyNumberFormat="1" applyFont="1" applyFill="1" applyBorder="1" applyAlignment="1">
      <alignment horizontal="right" vertical="top"/>
    </xf>
    <xf numFmtId="4" fontId="0" fillId="2" borderId="1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/>
    </xf>
    <xf numFmtId="2" fontId="12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15" applyFont="1" applyBorder="1" applyAlignment="1">
      <alignment/>
    </xf>
    <xf numFmtId="0" fontId="0" fillId="0" borderId="4" xfId="15" applyFont="1" applyBorder="1" applyAlignment="1">
      <alignment/>
    </xf>
    <xf numFmtId="0" fontId="0" fillId="2" borderId="2" xfId="15" applyFont="1" applyFill="1" applyBorder="1" applyAlignment="1">
      <alignment/>
    </xf>
    <xf numFmtId="0" fontId="0" fillId="2" borderId="3" xfId="0" applyNumberFormat="1" applyFont="1" applyFill="1" applyBorder="1" applyAlignment="1">
      <alignment horizontal="left" vertical="top" wrapText="1"/>
    </xf>
    <xf numFmtId="1" fontId="0" fillId="2" borderId="3" xfId="0" applyNumberFormat="1" applyFont="1" applyFill="1" applyBorder="1" applyAlignment="1">
      <alignment horizontal="right" vertical="top"/>
    </xf>
    <xf numFmtId="2" fontId="0" fillId="2" borderId="3" xfId="0" applyNumberFormat="1" applyFont="1" applyFill="1" applyBorder="1" applyAlignment="1">
      <alignment horizontal="right" vertical="top"/>
    </xf>
    <xf numFmtId="4" fontId="0" fillId="2" borderId="3" xfId="0" applyNumberFormat="1" applyFont="1" applyFill="1" applyBorder="1" applyAlignment="1">
      <alignment horizontal="right" vertical="top"/>
    </xf>
    <xf numFmtId="2" fontId="12" fillId="2" borderId="6" xfId="0" applyNumberFormat="1" applyFont="1" applyFill="1" applyBorder="1" applyAlignment="1">
      <alignment/>
    </xf>
    <xf numFmtId="0" fontId="0" fillId="2" borderId="11" xfId="15" applyFont="1" applyFill="1" applyBorder="1" applyAlignment="1">
      <alignment/>
    </xf>
    <xf numFmtId="0" fontId="0" fillId="2" borderId="1" xfId="0" applyNumberFormat="1" applyFont="1" applyFill="1" applyBorder="1" applyAlignment="1">
      <alignment horizontal="left" vertical="top" wrapText="1"/>
    </xf>
    <xf numFmtId="1" fontId="0" fillId="2" borderId="1" xfId="0" applyNumberFormat="1" applyFont="1" applyFill="1" applyBorder="1" applyAlignment="1">
      <alignment horizontal="right" vertical="top"/>
    </xf>
    <xf numFmtId="4" fontId="0" fillId="2" borderId="1" xfId="0" applyNumberFormat="1" applyFont="1" applyFill="1" applyBorder="1" applyAlignment="1">
      <alignment horizontal="right" vertical="top"/>
    </xf>
    <xf numFmtId="2" fontId="12" fillId="2" borderId="12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4" xfId="15" applyFont="1" applyFill="1" applyBorder="1" applyAlignment="1">
      <alignment/>
    </xf>
    <xf numFmtId="0" fontId="0" fillId="2" borderId="5" xfId="0" applyNumberFormat="1" applyFont="1" applyFill="1" applyBorder="1" applyAlignment="1">
      <alignment horizontal="left" vertical="top" wrapText="1"/>
    </xf>
    <xf numFmtId="1" fontId="0" fillId="2" borderId="5" xfId="0" applyNumberFormat="1" applyFont="1" applyFill="1" applyBorder="1" applyAlignment="1">
      <alignment horizontal="right" vertical="top"/>
    </xf>
    <xf numFmtId="2" fontId="0" fillId="2" borderId="5" xfId="0" applyNumberFormat="1" applyFont="1" applyFill="1" applyBorder="1" applyAlignment="1">
      <alignment horizontal="right" vertical="top"/>
    </xf>
    <xf numFmtId="4" fontId="0" fillId="2" borderId="5" xfId="0" applyNumberFormat="1" applyFont="1" applyFill="1" applyBorder="1" applyAlignment="1">
      <alignment horizontal="right" vertical="top"/>
    </xf>
    <xf numFmtId="2" fontId="12" fillId="2" borderId="7" xfId="0" applyNumberFormat="1" applyFont="1" applyFill="1" applyBorder="1" applyAlignment="1">
      <alignment/>
    </xf>
    <xf numFmtId="0" fontId="0" fillId="0" borderId="2" xfId="15" applyFont="1" applyBorder="1" applyAlignment="1">
      <alignment/>
    </xf>
    <xf numFmtId="0" fontId="0" fillId="2" borderId="13" xfId="0" applyNumberFormat="1" applyFont="1" applyFill="1" applyBorder="1" applyAlignment="1">
      <alignment horizontal="left" vertical="top" wrapText="1"/>
    </xf>
    <xf numFmtId="1" fontId="0" fillId="2" borderId="13" xfId="0" applyNumberFormat="1" applyFont="1" applyFill="1" applyBorder="1" applyAlignment="1">
      <alignment horizontal="right" vertical="top"/>
    </xf>
    <xf numFmtId="2" fontId="0" fillId="2" borderId="13" xfId="0" applyNumberFormat="1" applyFont="1" applyFill="1" applyBorder="1" applyAlignment="1">
      <alignment horizontal="right" vertical="top"/>
    </xf>
    <xf numFmtId="4" fontId="0" fillId="2" borderId="13" xfId="0" applyNumberFormat="1" applyFont="1" applyFill="1" applyBorder="1" applyAlignment="1">
      <alignment horizontal="right" vertical="top"/>
    </xf>
    <xf numFmtId="0" fontId="0" fillId="0" borderId="14" xfId="15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0" fillId="2" borderId="17" xfId="15" applyFont="1" applyFill="1" applyBorder="1" applyAlignment="1">
      <alignment/>
    </xf>
    <xf numFmtId="2" fontId="12" fillId="2" borderId="18" xfId="0" applyNumberFormat="1" applyFont="1" applyFill="1" applyBorder="1" applyAlignment="1">
      <alignment/>
    </xf>
    <xf numFmtId="0" fontId="0" fillId="2" borderId="19" xfId="15" applyFont="1" applyFill="1" applyBorder="1" applyAlignment="1">
      <alignment/>
    </xf>
    <xf numFmtId="2" fontId="12" fillId="2" borderId="20" xfId="0" applyNumberFormat="1" applyFont="1" applyFill="1" applyBorder="1" applyAlignment="1">
      <alignment/>
    </xf>
    <xf numFmtId="0" fontId="0" fillId="2" borderId="21" xfId="15" applyFont="1" applyFill="1" applyBorder="1" applyAlignment="1">
      <alignment/>
    </xf>
    <xf numFmtId="2" fontId="12" fillId="2" borderId="22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2" fontId="13" fillId="0" borderId="23" xfId="0" applyNumberFormat="1" applyFont="1" applyBorder="1" applyAlignment="1">
      <alignment horizontal="center"/>
    </xf>
    <xf numFmtId="0" fontId="0" fillId="0" borderId="15" xfId="15" applyFont="1" applyBorder="1" applyAlignment="1">
      <alignment/>
    </xf>
    <xf numFmtId="0" fontId="0" fillId="0" borderId="16" xfId="0" applyNumberFormat="1" applyFont="1" applyBorder="1" applyAlignment="1">
      <alignment horizontal="left" vertical="top" wrapText="1"/>
    </xf>
    <xf numFmtId="1" fontId="0" fillId="0" borderId="16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2" fontId="12" fillId="0" borderId="23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NumberFormat="1" applyFont="1" applyFill="1" applyBorder="1" applyAlignment="1">
      <alignment horizontal="left" vertical="top" wrapText="1"/>
    </xf>
    <xf numFmtId="1" fontId="0" fillId="2" borderId="25" xfId="0" applyNumberFormat="1" applyFont="1" applyFill="1" applyBorder="1" applyAlignment="1">
      <alignment horizontal="right" vertical="top"/>
    </xf>
    <xf numFmtId="2" fontId="0" fillId="2" borderId="25" xfId="0" applyNumberFormat="1" applyFont="1" applyFill="1" applyBorder="1" applyAlignment="1">
      <alignment horizontal="right" vertical="top"/>
    </xf>
    <xf numFmtId="4" fontId="0" fillId="2" borderId="25" xfId="0" applyNumberFormat="1" applyFont="1" applyFill="1" applyBorder="1" applyAlignment="1">
      <alignment horizontal="right" vertical="top"/>
    </xf>
    <xf numFmtId="2" fontId="12" fillId="2" borderId="26" xfId="0" applyNumberFormat="1" applyFont="1" applyFill="1" applyBorder="1" applyAlignment="1">
      <alignment/>
    </xf>
    <xf numFmtId="0" fontId="0" fillId="2" borderId="27" xfId="0" applyNumberFormat="1" applyFont="1" applyFill="1" applyBorder="1" applyAlignment="1">
      <alignment horizontal="left" vertical="top" wrapText="1"/>
    </xf>
    <xf numFmtId="1" fontId="0" fillId="2" borderId="27" xfId="0" applyNumberFormat="1" applyFont="1" applyFill="1" applyBorder="1" applyAlignment="1">
      <alignment horizontal="right" vertical="top"/>
    </xf>
    <xf numFmtId="4" fontId="0" fillId="2" borderId="27" xfId="0" applyNumberFormat="1" applyFont="1" applyFill="1" applyBorder="1" applyAlignment="1">
      <alignment horizontal="right" vertical="top"/>
    </xf>
    <xf numFmtId="2" fontId="12" fillId="2" borderId="8" xfId="0" applyNumberFormat="1" applyFont="1" applyFill="1" applyBorder="1" applyAlignment="1">
      <alignment/>
    </xf>
    <xf numFmtId="0" fontId="0" fillId="0" borderId="28" xfId="15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19" xfId="15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12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1" xfId="15" applyFont="1" applyFill="1" applyBorder="1" applyAlignment="1">
      <alignment/>
    </xf>
    <xf numFmtId="0" fontId="0" fillId="0" borderId="13" xfId="0" applyNumberFormat="1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right" vertical="top"/>
    </xf>
    <xf numFmtId="2" fontId="0" fillId="0" borderId="13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top"/>
    </xf>
    <xf numFmtId="2" fontId="12" fillId="0" borderId="22" xfId="0" applyNumberFormat="1" applyFont="1" applyFill="1" applyBorder="1" applyAlignment="1">
      <alignment/>
    </xf>
    <xf numFmtId="0" fontId="0" fillId="2" borderId="29" xfId="15" applyFont="1" applyFill="1" applyBorder="1" applyAlignment="1">
      <alignment/>
    </xf>
    <xf numFmtId="2" fontId="0" fillId="2" borderId="27" xfId="0" applyNumberFormat="1" applyFont="1" applyFill="1" applyBorder="1" applyAlignment="1">
      <alignment horizontal="right" vertical="top"/>
    </xf>
    <xf numFmtId="0" fontId="0" fillId="2" borderId="2" xfId="15" applyFont="1" applyFill="1" applyBorder="1" applyAlignment="1">
      <alignment wrapText="1"/>
    </xf>
    <xf numFmtId="0" fontId="0" fillId="2" borderId="4" xfId="15" applyFont="1" applyFill="1" applyBorder="1" applyAlignment="1">
      <alignment wrapText="1"/>
    </xf>
    <xf numFmtId="0" fontId="0" fillId="0" borderId="11" xfId="15" applyFont="1" applyFill="1" applyBorder="1" applyAlignment="1">
      <alignment/>
    </xf>
    <xf numFmtId="0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12" fillId="0" borderId="12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0" xfId="15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7" xfId="15" applyFont="1" applyFill="1" applyBorder="1" applyAlignment="1">
      <alignment/>
    </xf>
    <xf numFmtId="0" fontId="0" fillId="0" borderId="9" xfId="0" applyNumberFormat="1" applyFont="1" applyFill="1" applyBorder="1" applyAlignment="1">
      <alignment horizontal="left" vertical="top" wrapText="1"/>
    </xf>
    <xf numFmtId="1" fontId="0" fillId="0" borderId="9" xfId="0" applyNumberFormat="1" applyFont="1" applyFill="1" applyBorder="1" applyAlignment="1">
      <alignment horizontal="right" vertical="top"/>
    </xf>
    <xf numFmtId="2" fontId="0" fillId="0" borderId="9" xfId="0" applyNumberFormat="1" applyFont="1" applyFill="1" applyBorder="1" applyAlignment="1">
      <alignment horizontal="right" vertical="top"/>
    </xf>
    <xf numFmtId="4" fontId="0" fillId="0" borderId="9" xfId="0" applyNumberFormat="1" applyFont="1" applyFill="1" applyBorder="1" applyAlignment="1">
      <alignment horizontal="right" vertical="top"/>
    </xf>
    <xf numFmtId="2" fontId="12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5" xfId="0" applyNumberFormat="1" applyFont="1" applyFill="1" applyBorder="1" applyAlignment="1">
      <alignment horizontal="left" vertical="top" wrapText="1"/>
    </xf>
    <xf numFmtId="1" fontId="0" fillId="0" borderId="5" xfId="0" applyNumberFormat="1" applyFont="1" applyFill="1" applyBorder="1" applyAlignment="1">
      <alignment horizontal="right" vertical="top"/>
    </xf>
    <xf numFmtId="2" fontId="0" fillId="0" borderId="5" xfId="0" applyNumberFormat="1" applyFont="1" applyFill="1" applyBorder="1" applyAlignment="1">
      <alignment horizontal="right" vertical="top"/>
    </xf>
    <xf numFmtId="4" fontId="0" fillId="0" borderId="5" xfId="0" applyNumberFormat="1" applyFont="1" applyFill="1" applyBorder="1" applyAlignment="1">
      <alignment horizontal="right" vertical="top"/>
    </xf>
    <xf numFmtId="2" fontId="12" fillId="0" borderId="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left" vertical="top" wrapText="1"/>
    </xf>
    <xf numFmtId="1" fontId="0" fillId="0" borderId="16" xfId="0" applyNumberFormat="1" applyFont="1" applyFill="1" applyBorder="1" applyAlignment="1">
      <alignment horizontal="right" vertical="top"/>
    </xf>
    <xf numFmtId="2" fontId="0" fillId="0" borderId="16" xfId="0" applyNumberFormat="1" applyFont="1" applyFill="1" applyBorder="1" applyAlignment="1">
      <alignment horizontal="right" vertical="top"/>
    </xf>
    <xf numFmtId="4" fontId="0" fillId="0" borderId="16" xfId="0" applyNumberFormat="1" applyFont="1" applyFill="1" applyBorder="1" applyAlignment="1">
      <alignment horizontal="right" vertical="top"/>
    </xf>
    <xf numFmtId="2" fontId="12" fillId="0" borderId="23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2" fillId="0" borderId="26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4" fontId="0" fillId="0" borderId="32" xfId="0" applyNumberFormat="1" applyFill="1" applyBorder="1" applyAlignment="1">
      <alignment/>
    </xf>
    <xf numFmtId="2" fontId="12" fillId="0" borderId="33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2" borderId="14" xfId="15" applyFont="1" applyFill="1" applyBorder="1" applyAlignment="1">
      <alignment/>
    </xf>
    <xf numFmtId="0" fontId="0" fillId="0" borderId="15" xfId="15" applyFont="1" applyFill="1" applyBorder="1" applyAlignment="1">
      <alignment/>
    </xf>
    <xf numFmtId="0" fontId="0" fillId="0" borderId="24" xfId="15" applyFont="1" applyFill="1" applyBorder="1" applyAlignment="1">
      <alignment/>
    </xf>
    <xf numFmtId="0" fontId="0" fillId="2" borderId="11" xfId="15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15" applyFont="1" applyFill="1" applyAlignment="1">
      <alignment/>
    </xf>
    <xf numFmtId="2" fontId="14" fillId="0" borderId="0" xfId="0" applyNumberFormat="1" applyFont="1" applyFill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NumberFormat="1" applyFont="1" applyFill="1" applyBorder="1" applyAlignment="1">
      <alignment horizontal="left" vertical="top" wrapText="1"/>
    </xf>
    <xf numFmtId="1" fontId="0" fillId="0" borderId="25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389311&amp;postdays=0&amp;postorder=asc&amp;start=135" TargetMode="External" /><Relationship Id="rId2" Type="http://schemas.openxmlformats.org/officeDocument/2006/relationships/hyperlink" Target="http://forum.sibmama.ru/viewtopic.php?t=389311&amp;postdays=0&amp;postorder=asc&amp;start=135" TargetMode="External" /><Relationship Id="rId3" Type="http://schemas.openxmlformats.org/officeDocument/2006/relationships/hyperlink" Target="http://forum.sibmama.ru/viewtopic.php?t=389311&amp;postdays=0&amp;postorder=asc&amp;start=135" TargetMode="External" /><Relationship Id="rId4" Type="http://schemas.openxmlformats.org/officeDocument/2006/relationships/hyperlink" Target="http://forum.sibmama.ru/viewtopic.php?t=389311&amp;postdays=0&amp;postorder=asc&amp;start=135" TargetMode="External" /><Relationship Id="rId5" Type="http://schemas.openxmlformats.org/officeDocument/2006/relationships/hyperlink" Target="http://forum.sibmama.ru/viewtopic.php?t=389311&amp;postdays=0&amp;postorder=asc&amp;start=150" TargetMode="External" /><Relationship Id="rId6" Type="http://schemas.openxmlformats.org/officeDocument/2006/relationships/hyperlink" Target="http://forum.sibmama.ru/viewtopic.php?t=389311&amp;postdays=0&amp;postorder=asc&amp;start=135" TargetMode="External" /><Relationship Id="rId7" Type="http://schemas.openxmlformats.org/officeDocument/2006/relationships/hyperlink" Target="http://forum.sibmama.ru/viewtopic.php?t=389311&amp;postdays=0&amp;postorder=asc&amp;start=135" TargetMode="External" /><Relationship Id="rId8" Type="http://schemas.openxmlformats.org/officeDocument/2006/relationships/hyperlink" Target="http://forum.sibmama.ru/viewtopic.php?t=389311&amp;postdays=0&amp;postorder=asc&amp;start=135" TargetMode="External" /><Relationship Id="rId9" Type="http://schemas.openxmlformats.org/officeDocument/2006/relationships/hyperlink" Target="http://forum.sibmama.ru/viewtopic.php?p=15529967&amp;t=389311" TargetMode="External" /><Relationship Id="rId10" Type="http://schemas.openxmlformats.org/officeDocument/2006/relationships/hyperlink" Target="http://forum.sibmama.ru/viewtopic.php?t=389311&amp;postdays=0&amp;postorder=asc&amp;start=30" TargetMode="External" /><Relationship Id="rId11" Type="http://schemas.openxmlformats.org/officeDocument/2006/relationships/hyperlink" Target="http://forum.sibmama.ru/viewtopic.php?t=389311&amp;postdays=0&amp;postorder=asc&amp;start=45" TargetMode="External" /><Relationship Id="rId12" Type="http://schemas.openxmlformats.org/officeDocument/2006/relationships/hyperlink" Target="http://forum.sibmama.ru/viewtopic.php?t=389311&amp;postdays=0&amp;postorder=asc&amp;start=60" TargetMode="External" /><Relationship Id="rId13" Type="http://schemas.openxmlformats.org/officeDocument/2006/relationships/hyperlink" Target="http://forum.sibmama.ru/viewtopic.php?p=15900807&amp;t=389311" TargetMode="External" /><Relationship Id="rId14" Type="http://schemas.openxmlformats.org/officeDocument/2006/relationships/hyperlink" Target="http://forum.sibmama.ru/viewtopic.php?t=389311&amp;postdays=0&amp;postorder=asc&amp;start=120" TargetMode="External" /><Relationship Id="rId15" Type="http://schemas.openxmlformats.org/officeDocument/2006/relationships/hyperlink" Target="http://forum.sibmama.ru/viewtopic.php?t=389311&amp;postdays=0&amp;postorder=asc&amp;start=135" TargetMode="External" /><Relationship Id="rId16" Type="http://schemas.openxmlformats.org/officeDocument/2006/relationships/hyperlink" Target="http://forum.sibmama.ru/viewtopic.php?t=389311&amp;postdays=0&amp;postorder=asc&amp;start=0" TargetMode="External" /><Relationship Id="rId17" Type="http://schemas.openxmlformats.org/officeDocument/2006/relationships/hyperlink" Target="http://forum.sibmama.ru/viewtopic.php?t=389311&amp;postdays=0&amp;postorder=asc&amp;start=30" TargetMode="External" /><Relationship Id="rId18" Type="http://schemas.openxmlformats.org/officeDocument/2006/relationships/hyperlink" Target="http://forum.sibmama.ru/viewtopic.php?t=389311&amp;postdays=0&amp;postorder=asc&amp;start=30" TargetMode="External" /><Relationship Id="rId19" Type="http://schemas.openxmlformats.org/officeDocument/2006/relationships/hyperlink" Target="http://forum.sibmama.ru/viewtopic.php?t=389311&amp;postdays=0&amp;postorder=asc&amp;start=30" TargetMode="External" /><Relationship Id="rId20" Type="http://schemas.openxmlformats.org/officeDocument/2006/relationships/hyperlink" Target="http://forum.sibmama.ru/viewtopic.php?t=389311&amp;postdays=0&amp;postorder=asc&amp;start=45" TargetMode="External" /><Relationship Id="rId21" Type="http://schemas.openxmlformats.org/officeDocument/2006/relationships/hyperlink" Target="http://forum.sibmama.ru/viewtopic.php?t=389311&amp;postdays=0&amp;postorder=asc&amp;start=45" TargetMode="External" /><Relationship Id="rId22" Type="http://schemas.openxmlformats.org/officeDocument/2006/relationships/hyperlink" Target="http://forum.sibmama.ru/viewtopic.php?t=389311&amp;postdays=0&amp;postorder=asc&amp;start=135" TargetMode="External" /><Relationship Id="rId23" Type="http://schemas.openxmlformats.org/officeDocument/2006/relationships/hyperlink" Target="http://forum.sibmama.ru/viewtopic.php?t=389311&amp;postdays=0&amp;postorder=asc&amp;start=150" TargetMode="External" /><Relationship Id="rId24" Type="http://schemas.openxmlformats.org/officeDocument/2006/relationships/hyperlink" Target="http://forum.sibmama.ru/viewtopic.php?t=389311&amp;postdays=0&amp;postorder=asc&amp;start=0" TargetMode="External" /><Relationship Id="rId25" Type="http://schemas.openxmlformats.org/officeDocument/2006/relationships/hyperlink" Target="http://forum.sibmama.ru/viewtopic.php?p=15529967&amp;t=389311" TargetMode="External" /><Relationship Id="rId26" Type="http://schemas.openxmlformats.org/officeDocument/2006/relationships/hyperlink" Target="http://forum.sibmama.ru/viewtopic.php?t=389311&amp;postdays=0&amp;postorder=asc&amp;start=135" TargetMode="External" /><Relationship Id="rId27" Type="http://schemas.openxmlformats.org/officeDocument/2006/relationships/hyperlink" Target="http://forum.sibmama.ru/viewtopic.php?t=389311&amp;postdays=0&amp;postorder=asc&amp;start=135" TargetMode="External" /><Relationship Id="rId28" Type="http://schemas.openxmlformats.org/officeDocument/2006/relationships/hyperlink" Target="http://forum.sibmama.ru/viewtopic.php?t=389311&amp;postdays=0&amp;postorder=asc&amp;start=150" TargetMode="External" /><Relationship Id="rId29" Type="http://schemas.openxmlformats.org/officeDocument/2006/relationships/hyperlink" Target="http://forum.sibmama.ru/viewtopic.php?p=16311695&amp;t=389311" TargetMode="External" /><Relationship Id="rId30" Type="http://schemas.openxmlformats.org/officeDocument/2006/relationships/hyperlink" Target="http://forum.sibmama.ru/viewtopic.php?t=389311&amp;postdays=0&amp;postorder=asc&amp;start=30" TargetMode="External" /><Relationship Id="rId31" Type="http://schemas.openxmlformats.org/officeDocument/2006/relationships/hyperlink" Target="http://forum.sibmama.ru/viewtopic.php?t=389311&amp;postdays=0&amp;postorder=asc&amp;start=30" TargetMode="External" /><Relationship Id="rId32" Type="http://schemas.openxmlformats.org/officeDocument/2006/relationships/hyperlink" Target="http://forum.sibmama.ru/viewtopic.php?t=389311&amp;postdays=0&amp;postorder=asc&amp;start=30" TargetMode="External" /><Relationship Id="rId33" Type="http://schemas.openxmlformats.org/officeDocument/2006/relationships/hyperlink" Target="http://forum.sibmama.ru/viewtopic.php?t=389311&amp;postdays=0&amp;postorder=asc&amp;start=45" TargetMode="External" /><Relationship Id="rId34" Type="http://schemas.openxmlformats.org/officeDocument/2006/relationships/hyperlink" Target="http://forum.sibmama.ru/viewtopic.php?t=389311&amp;postdays=0&amp;postorder=asc&amp;start=60" TargetMode="External" /><Relationship Id="rId35" Type="http://schemas.openxmlformats.org/officeDocument/2006/relationships/hyperlink" Target="http://forum.sibmama.ru/viewtopic.php?t=389311&amp;postdays=0&amp;postorder=asc&amp;start=120" TargetMode="External" /><Relationship Id="rId36" Type="http://schemas.openxmlformats.org/officeDocument/2006/relationships/hyperlink" Target="http://forum.sibmama.ru/viewtopic.php?p=15529967&amp;t=389311" TargetMode="External" /><Relationship Id="rId37" Type="http://schemas.openxmlformats.org/officeDocument/2006/relationships/hyperlink" Target="http://forum.sibmama.ru/viewtopic.php?t=389311&amp;postdays=0&amp;postorder=asc&amp;start=0" TargetMode="External" /><Relationship Id="rId38" Type="http://schemas.openxmlformats.org/officeDocument/2006/relationships/hyperlink" Target="http://forum.sibmama.ru/viewtopic.php?t=389311&amp;postdays=0&amp;postorder=asc&amp;start=0" TargetMode="External" /><Relationship Id="rId39" Type="http://schemas.openxmlformats.org/officeDocument/2006/relationships/hyperlink" Target="http://forum.sibmama.ru/viewtopic.php?t=389311&amp;postdays=0&amp;postorder=asc&amp;start=0" TargetMode="External" /><Relationship Id="rId40" Type="http://schemas.openxmlformats.org/officeDocument/2006/relationships/hyperlink" Target="http://forum.sibmama.ru/viewtopic.php?t=389311&amp;postdays=0&amp;postorder=asc&amp;start=15" TargetMode="External" /><Relationship Id="rId41" Type="http://schemas.openxmlformats.org/officeDocument/2006/relationships/hyperlink" Target="http://forum.sibmama.ru/viewtopic.php?t=389311&amp;postdays=0&amp;postorder=asc&amp;start=30" TargetMode="External" /><Relationship Id="rId42" Type="http://schemas.openxmlformats.org/officeDocument/2006/relationships/hyperlink" Target="http://forum.sibmama.ru/viewtopic.php?t=389311&amp;postdays=0&amp;postorder=asc&amp;start=30" TargetMode="External" /><Relationship Id="rId43" Type="http://schemas.openxmlformats.org/officeDocument/2006/relationships/hyperlink" Target="http://forum.sibmama.ru/viewtopic.php?t=389311&amp;postdays=0&amp;postorder=asc&amp;start=45" TargetMode="External" /><Relationship Id="rId44" Type="http://schemas.openxmlformats.org/officeDocument/2006/relationships/hyperlink" Target="http://forum.sibmama.ru/viewtopic.php?t=389311&amp;postdays=0&amp;postorder=asc&amp;start=45" TargetMode="External" /><Relationship Id="rId45" Type="http://schemas.openxmlformats.org/officeDocument/2006/relationships/hyperlink" Target="http://forum.sibmama.ru/viewtopic.php?t=389311&amp;postdays=0&amp;postorder=asc&amp;start=45" TargetMode="External" /><Relationship Id="rId46" Type="http://schemas.openxmlformats.org/officeDocument/2006/relationships/hyperlink" Target="http://forum.sibmama.ru/viewtopic.php?p=15900807&amp;t=389311" TargetMode="External" /><Relationship Id="rId47" Type="http://schemas.openxmlformats.org/officeDocument/2006/relationships/hyperlink" Target="http://forum.sibmama.ru/viewtopic.php?t=389311&amp;postdays=0&amp;postorder=asc&amp;start=75" TargetMode="External" /><Relationship Id="rId48" Type="http://schemas.openxmlformats.org/officeDocument/2006/relationships/hyperlink" Target="http://forum.sibmama.ru/viewtopic.php?t=389311&amp;postdays=0&amp;postorder=asc&amp;start=120" TargetMode="External" /><Relationship Id="rId49" Type="http://schemas.openxmlformats.org/officeDocument/2006/relationships/hyperlink" Target="http://forum.sibmama.ru/viewtopic.php?t=389311&amp;postdays=0&amp;postorder=asc&amp;start=135" TargetMode="External" /><Relationship Id="rId50" Type="http://schemas.openxmlformats.org/officeDocument/2006/relationships/hyperlink" Target="http://forum.sibmama.ru/viewtopic.php?t=389311&amp;postdays=0&amp;postorder=asc&amp;start=135" TargetMode="External" /><Relationship Id="rId51" Type="http://schemas.openxmlformats.org/officeDocument/2006/relationships/hyperlink" Target="http://forum.sibmama.ru/viewtopic.php?t=389311&amp;postdays=0&amp;postorder=asc&amp;start=45" TargetMode="External" /><Relationship Id="rId52" Type="http://schemas.openxmlformats.org/officeDocument/2006/relationships/hyperlink" Target="http://forum.sibmama.ru/viewtopic.php?p=15900807&amp;t=389311" TargetMode="External" /><Relationship Id="rId53" Type="http://schemas.openxmlformats.org/officeDocument/2006/relationships/hyperlink" Target="http://forum.sibmama.ru/viewtopic.php?t=389311&amp;postdays=0&amp;postorder=asc&amp;start=0" TargetMode="External" /><Relationship Id="rId54" Type="http://schemas.openxmlformats.org/officeDocument/2006/relationships/hyperlink" Target="http://forum.sibmama.ru/viewtopic.php?t=389311&amp;postdays=0&amp;postorder=asc&amp;start=15" TargetMode="External" /><Relationship Id="rId55" Type="http://schemas.openxmlformats.org/officeDocument/2006/relationships/hyperlink" Target="http://forum.sibmama.ru/viewtopic.php?p=15900807&amp;t=389311" TargetMode="External" /><Relationship Id="rId56" Type="http://schemas.openxmlformats.org/officeDocument/2006/relationships/hyperlink" Target="http://forum.sibmama.ru/viewtopic.php?p=15567681" TargetMode="External" /><Relationship Id="rId57" Type="http://schemas.openxmlformats.org/officeDocument/2006/relationships/hyperlink" Target="http://forum.sibmama.ru/viewtopic.php?p=15567681" TargetMode="External" /><Relationship Id="rId58" Type="http://schemas.openxmlformats.org/officeDocument/2006/relationships/hyperlink" Target="http://forum.sibmama.ru/viewtopic.php?t=389311&amp;postdays=0&amp;postorder=asc&amp;start=135" TargetMode="External" /><Relationship Id="rId59" Type="http://schemas.openxmlformats.org/officeDocument/2006/relationships/hyperlink" Target="http://forum.sibmama.ru/viewtopic.php?t=389311&amp;postdays=0&amp;postorder=asc&amp;start=135" TargetMode="External" /><Relationship Id="rId60" Type="http://schemas.openxmlformats.org/officeDocument/2006/relationships/hyperlink" Target="http://forum.sibmama.ru/viewtopic.php?t=389311&amp;postdays=0&amp;postorder=asc&amp;start=135" TargetMode="External" /><Relationship Id="rId61" Type="http://schemas.openxmlformats.org/officeDocument/2006/relationships/hyperlink" Target="http://forum.sibmama.ru/viewtopic.php?t=389311&amp;postdays=0&amp;postorder=asc&amp;start=135" TargetMode="External" /><Relationship Id="rId62" Type="http://schemas.openxmlformats.org/officeDocument/2006/relationships/hyperlink" Target="http://forum.sibmama.ru/viewtopic.php?p=16476971&amp;t=389311" TargetMode="External" /><Relationship Id="rId63" Type="http://schemas.openxmlformats.org/officeDocument/2006/relationships/hyperlink" Target="http://forum.sibmama.ru/viewtopic.php?p=16476971&amp;t=389311" TargetMode="External" /><Relationship Id="rId64" Type="http://schemas.openxmlformats.org/officeDocument/2006/relationships/hyperlink" Target="http://forum.sibmama.ru/viewtopic.php?p=16520428&amp;t=389311" TargetMode="External" /><Relationship Id="rId65" Type="http://schemas.openxmlformats.org/officeDocument/2006/relationships/hyperlink" Target="http://forum.sibmama.ru/viewtopic.php?p=16520428&amp;t=389311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workbookViewId="0" topLeftCell="A112">
      <selection activeCell="H132" sqref="H132"/>
    </sheetView>
  </sheetViews>
  <sheetFormatPr defaultColWidth="9.00390625" defaultRowHeight="12.75"/>
  <cols>
    <col min="1" max="1" width="21.25390625" style="0" customWidth="1"/>
    <col min="2" max="2" width="76.25390625" style="0" customWidth="1"/>
    <col min="3" max="3" width="6.875" style="0" customWidth="1"/>
    <col min="4" max="4" width="13.75390625" style="0" customWidth="1"/>
    <col min="5" max="5" width="14.125" style="0" customWidth="1"/>
    <col min="6" max="6" width="10.125" style="17" customWidth="1"/>
    <col min="7" max="7" width="9.125" style="148" customWidth="1"/>
  </cols>
  <sheetData>
    <row r="1" spans="1:6" ht="13.5" thickBot="1">
      <c r="A1" s="57" t="s">
        <v>37</v>
      </c>
      <c r="B1" s="58" t="s">
        <v>50</v>
      </c>
      <c r="C1" s="58" t="s">
        <v>0</v>
      </c>
      <c r="D1" s="58" t="s">
        <v>1</v>
      </c>
      <c r="E1" s="58" t="s">
        <v>89</v>
      </c>
      <c r="F1" s="67" t="s">
        <v>93</v>
      </c>
    </row>
    <row r="2" spans="1:6" ht="12.75" customHeight="1">
      <c r="A2" s="5" t="s">
        <v>92</v>
      </c>
      <c r="B2" s="6" t="s">
        <v>31</v>
      </c>
      <c r="C2" s="7">
        <v>1</v>
      </c>
      <c r="D2" s="8">
        <v>123.66</v>
      </c>
      <c r="E2" s="9">
        <f aca="true" t="shared" si="0" ref="E2:E7">D2+D2*15/100</f>
        <v>142.209</v>
      </c>
      <c r="F2" s="15"/>
    </row>
    <row r="3" spans="1:8" ht="12.75" customHeight="1" thickBot="1">
      <c r="A3" s="10" t="s">
        <v>92</v>
      </c>
      <c r="B3" s="11" t="s">
        <v>33</v>
      </c>
      <c r="C3" s="12">
        <v>1</v>
      </c>
      <c r="D3" s="13">
        <v>172.04</v>
      </c>
      <c r="E3" s="14">
        <f t="shared" si="0"/>
        <v>197.846</v>
      </c>
      <c r="F3" s="16">
        <f>SUM(E2:E3)</f>
        <v>340.055</v>
      </c>
      <c r="G3" s="148">
        <v>340</v>
      </c>
      <c r="H3" t="s">
        <v>94</v>
      </c>
    </row>
    <row r="4" spans="1:8" s="23" customFormat="1" ht="12.75" customHeight="1" thickBot="1">
      <c r="A4" s="59" t="s">
        <v>87</v>
      </c>
      <c r="B4" s="19" t="s">
        <v>34</v>
      </c>
      <c r="C4" s="20">
        <v>1</v>
      </c>
      <c r="D4" s="21">
        <v>403.23</v>
      </c>
      <c r="E4" s="22">
        <f t="shared" si="0"/>
        <v>463.71450000000004</v>
      </c>
      <c r="F4" s="60">
        <f>SUM(E4)</f>
        <v>463.71450000000004</v>
      </c>
      <c r="G4" s="149">
        <v>464</v>
      </c>
      <c r="H4" s="23" t="s">
        <v>94</v>
      </c>
    </row>
    <row r="5" spans="1:8" ht="13.5" thickBot="1">
      <c r="A5" s="68" t="s">
        <v>75</v>
      </c>
      <c r="B5" s="69" t="s">
        <v>33</v>
      </c>
      <c r="C5" s="70">
        <v>1</v>
      </c>
      <c r="D5" s="71">
        <v>172.04</v>
      </c>
      <c r="E5" s="72">
        <f t="shared" si="0"/>
        <v>197.846</v>
      </c>
      <c r="F5" s="73">
        <f>SUM(E5)</f>
        <v>197.846</v>
      </c>
      <c r="G5" s="148">
        <v>200</v>
      </c>
      <c r="H5" t="s">
        <v>94</v>
      </c>
    </row>
    <row r="6" spans="1:7" s="23" customFormat="1" ht="12.75" customHeight="1">
      <c r="A6" s="74" t="s">
        <v>86</v>
      </c>
      <c r="B6" s="34" t="s">
        <v>30</v>
      </c>
      <c r="C6" s="35">
        <v>1</v>
      </c>
      <c r="D6" s="36">
        <v>225.81</v>
      </c>
      <c r="E6" s="37">
        <f t="shared" si="0"/>
        <v>259.6815</v>
      </c>
      <c r="F6" s="38"/>
      <c r="G6" s="149"/>
    </row>
    <row r="7" spans="1:8" s="23" customFormat="1" ht="12.75" customHeight="1" thickBot="1">
      <c r="A7" s="75" t="s">
        <v>86</v>
      </c>
      <c r="B7" s="76" t="s">
        <v>34</v>
      </c>
      <c r="C7" s="77">
        <v>1</v>
      </c>
      <c r="D7" s="78">
        <v>403.23</v>
      </c>
      <c r="E7" s="79">
        <f t="shared" si="0"/>
        <v>463.71450000000004</v>
      </c>
      <c r="F7" s="80">
        <f>SUM(E6:E7)</f>
        <v>723.3960000000001</v>
      </c>
      <c r="G7" s="149">
        <v>730</v>
      </c>
      <c r="H7" s="23" t="s">
        <v>94</v>
      </c>
    </row>
    <row r="8" spans="1:6" ht="12.75">
      <c r="A8" s="5" t="s">
        <v>36</v>
      </c>
      <c r="B8" s="6" t="s">
        <v>2</v>
      </c>
      <c r="C8" s="7">
        <v>1</v>
      </c>
      <c r="D8" s="9">
        <v>1366.91</v>
      </c>
      <c r="E8" s="9">
        <f>D8+D8*7/100</f>
        <v>1462.5937000000001</v>
      </c>
      <c r="F8" s="15"/>
    </row>
    <row r="9" spans="1:6" ht="12.75">
      <c r="A9" s="28" t="s">
        <v>36</v>
      </c>
      <c r="B9" s="2" t="s">
        <v>4</v>
      </c>
      <c r="C9" s="3">
        <v>1</v>
      </c>
      <c r="D9" s="1">
        <v>4028.78</v>
      </c>
      <c r="E9" s="1">
        <f>D9+D9*7/100</f>
        <v>4310.7946</v>
      </c>
      <c r="F9" s="29"/>
    </row>
    <row r="10" spans="1:6" ht="12.75">
      <c r="A10" s="28" t="s">
        <v>36</v>
      </c>
      <c r="B10" s="2" t="s">
        <v>16</v>
      </c>
      <c r="C10" s="3">
        <v>1</v>
      </c>
      <c r="D10" s="1">
        <v>1582.73</v>
      </c>
      <c r="E10" s="1">
        <f>D10+D10*7/100</f>
        <v>1693.5211</v>
      </c>
      <c r="F10" s="29"/>
    </row>
    <row r="11" spans="1:6" ht="12.75">
      <c r="A11" s="30" t="s">
        <v>47</v>
      </c>
      <c r="B11" s="2" t="s">
        <v>21</v>
      </c>
      <c r="C11" s="3">
        <v>1</v>
      </c>
      <c r="D11" s="4">
        <v>287.77</v>
      </c>
      <c r="E11" s="1">
        <f>D11+D11*7/100</f>
        <v>307.91389999999996</v>
      </c>
      <c r="F11" s="29"/>
    </row>
    <row r="12" spans="1:6" ht="12.75">
      <c r="A12" s="30" t="s">
        <v>47</v>
      </c>
      <c r="B12" s="2" t="s">
        <v>26</v>
      </c>
      <c r="C12" s="3">
        <v>1</v>
      </c>
      <c r="D12" s="4">
        <v>302.16</v>
      </c>
      <c r="E12" s="1">
        <f>D12+D12*7/100</f>
        <v>323.31120000000004</v>
      </c>
      <c r="F12" s="29"/>
    </row>
    <row r="13" spans="1:6" ht="12.75" customHeight="1">
      <c r="A13" s="28" t="s">
        <v>36</v>
      </c>
      <c r="B13" s="2" t="s">
        <v>32</v>
      </c>
      <c r="C13" s="3">
        <v>2</v>
      </c>
      <c r="D13" s="4">
        <f>172.04*2</f>
        <v>344.08</v>
      </c>
      <c r="E13" s="1">
        <f>D13+D13*15/100</f>
        <v>395.692</v>
      </c>
      <c r="F13" s="29"/>
    </row>
    <row r="14" spans="1:6" ht="12.75" customHeight="1">
      <c r="A14" s="28" t="s">
        <v>36</v>
      </c>
      <c r="B14" s="2" t="s">
        <v>28</v>
      </c>
      <c r="C14" s="3">
        <v>1</v>
      </c>
      <c r="D14" s="4">
        <v>252.69</v>
      </c>
      <c r="E14" s="1">
        <f>D14+D14*15/100</f>
        <v>290.5935</v>
      </c>
      <c r="F14" s="29"/>
    </row>
    <row r="15" spans="1:8" ht="12.75" customHeight="1" thickBot="1">
      <c r="A15" s="10" t="s">
        <v>36</v>
      </c>
      <c r="B15" s="11" t="s">
        <v>34</v>
      </c>
      <c r="C15" s="12">
        <v>1</v>
      </c>
      <c r="D15" s="13">
        <v>403.23</v>
      </c>
      <c r="E15" s="14">
        <f>D15+D15*15/100</f>
        <v>463.71450000000004</v>
      </c>
      <c r="F15" s="16">
        <f>SUM(E8:E15)</f>
        <v>9248.1345</v>
      </c>
      <c r="G15" s="148">
        <v>9250</v>
      </c>
      <c r="H15" t="s">
        <v>94</v>
      </c>
    </row>
    <row r="16" spans="1:7" s="23" customFormat="1" ht="12.75" customHeight="1">
      <c r="A16" s="33" t="s">
        <v>40</v>
      </c>
      <c r="B16" s="34" t="s">
        <v>6</v>
      </c>
      <c r="C16" s="35">
        <v>1</v>
      </c>
      <c r="D16" s="36">
        <v>115.11</v>
      </c>
      <c r="E16" s="37">
        <f aca="true" t="shared" si="1" ref="E16:E22">D16</f>
        <v>115.11</v>
      </c>
      <c r="F16" s="38"/>
      <c r="G16" s="149"/>
    </row>
    <row r="17" spans="1:7" s="23" customFormat="1" ht="12.75" customHeight="1">
      <c r="A17" s="39" t="s">
        <v>40</v>
      </c>
      <c r="B17" s="40" t="s">
        <v>15</v>
      </c>
      <c r="C17" s="41">
        <v>1</v>
      </c>
      <c r="D17" s="42">
        <v>1582.73</v>
      </c>
      <c r="E17" s="42">
        <f t="shared" si="1"/>
        <v>1582.73</v>
      </c>
      <c r="F17" s="43"/>
      <c r="G17" s="149"/>
    </row>
    <row r="18" spans="1:7" s="23" customFormat="1" ht="12.75" customHeight="1">
      <c r="A18" s="39" t="s">
        <v>40</v>
      </c>
      <c r="B18" s="40" t="s">
        <v>17</v>
      </c>
      <c r="C18" s="41">
        <v>1</v>
      </c>
      <c r="D18" s="42">
        <v>1582.73</v>
      </c>
      <c r="E18" s="42">
        <f t="shared" si="1"/>
        <v>1582.73</v>
      </c>
      <c r="F18" s="43"/>
      <c r="G18" s="149"/>
    </row>
    <row r="19" spans="1:7" s="23" customFormat="1" ht="12.75" customHeight="1">
      <c r="A19" s="39" t="s">
        <v>40</v>
      </c>
      <c r="B19" s="40" t="s">
        <v>32</v>
      </c>
      <c r="C19" s="41">
        <v>1</v>
      </c>
      <c r="D19" s="44">
        <v>172.04</v>
      </c>
      <c r="E19" s="42">
        <f t="shared" si="1"/>
        <v>172.04</v>
      </c>
      <c r="F19" s="43"/>
      <c r="G19" s="149"/>
    </row>
    <row r="20" spans="1:7" s="23" customFormat="1" ht="12.75" customHeight="1">
      <c r="A20" s="39" t="s">
        <v>40</v>
      </c>
      <c r="B20" s="40" t="s">
        <v>29</v>
      </c>
      <c r="C20" s="41">
        <v>3</v>
      </c>
      <c r="D20" s="44">
        <f>102.15*3</f>
        <v>306.45000000000005</v>
      </c>
      <c r="E20" s="42">
        <f t="shared" si="1"/>
        <v>306.45000000000005</v>
      </c>
      <c r="F20" s="43"/>
      <c r="G20" s="149"/>
    </row>
    <row r="21" spans="1:7" s="23" customFormat="1" ht="12.75" customHeight="1">
      <c r="A21" s="39" t="s">
        <v>40</v>
      </c>
      <c r="B21" s="40" t="s">
        <v>33</v>
      </c>
      <c r="C21" s="41">
        <v>1</v>
      </c>
      <c r="D21" s="44">
        <v>172.04</v>
      </c>
      <c r="E21" s="42">
        <f t="shared" si="1"/>
        <v>172.04</v>
      </c>
      <c r="F21" s="43"/>
      <c r="G21" s="149"/>
    </row>
    <row r="22" spans="1:7" s="23" customFormat="1" ht="12.75" customHeight="1" thickBot="1">
      <c r="A22" s="45" t="s">
        <v>40</v>
      </c>
      <c r="B22" s="46" t="s">
        <v>30</v>
      </c>
      <c r="C22" s="47">
        <v>1</v>
      </c>
      <c r="D22" s="48">
        <v>225.81</v>
      </c>
      <c r="E22" s="49">
        <f t="shared" si="1"/>
        <v>225.81</v>
      </c>
      <c r="F22" s="50">
        <f>SUM(E16:E22)</f>
        <v>4156.91</v>
      </c>
      <c r="G22" s="149"/>
    </row>
    <row r="23" spans="1:6" ht="12.75" customHeight="1">
      <c r="A23" s="51" t="s">
        <v>70</v>
      </c>
      <c r="B23" s="6" t="s">
        <v>32</v>
      </c>
      <c r="C23" s="7">
        <v>1</v>
      </c>
      <c r="D23" s="8">
        <v>172.04</v>
      </c>
      <c r="E23" s="9">
        <f aca="true" t="shared" si="2" ref="E23:E34">D23+D23*15/100</f>
        <v>197.846</v>
      </c>
      <c r="F23" s="15"/>
    </row>
    <row r="24" spans="1:6" ht="12.75" customHeight="1">
      <c r="A24" s="31" t="s">
        <v>70</v>
      </c>
      <c r="B24" s="2" t="s">
        <v>29</v>
      </c>
      <c r="C24" s="3">
        <v>1</v>
      </c>
      <c r="D24" s="4">
        <v>102.15</v>
      </c>
      <c r="E24" s="1">
        <f t="shared" si="2"/>
        <v>117.47250000000001</v>
      </c>
      <c r="F24" s="29"/>
    </row>
    <row r="25" spans="1:6" ht="12.75" customHeight="1">
      <c r="A25" s="31" t="s">
        <v>70</v>
      </c>
      <c r="B25" s="2" t="s">
        <v>34</v>
      </c>
      <c r="C25" s="3">
        <v>1</v>
      </c>
      <c r="D25" s="4">
        <v>403.23</v>
      </c>
      <c r="E25" s="1">
        <f t="shared" si="2"/>
        <v>463.71450000000004</v>
      </c>
      <c r="F25" s="29"/>
    </row>
    <row r="26" spans="1:8" ht="12.75" customHeight="1" thickBot="1">
      <c r="A26" s="32" t="s">
        <v>70</v>
      </c>
      <c r="B26" s="11" t="s">
        <v>30</v>
      </c>
      <c r="C26" s="12">
        <v>1</v>
      </c>
      <c r="D26" s="13">
        <v>225.81</v>
      </c>
      <c r="E26" s="14">
        <f t="shared" si="2"/>
        <v>259.6815</v>
      </c>
      <c r="F26" s="16">
        <f>SUM(E23:E26)</f>
        <v>1038.7145</v>
      </c>
      <c r="G26" s="148">
        <v>1040</v>
      </c>
      <c r="H26" t="s">
        <v>94</v>
      </c>
    </row>
    <row r="27" spans="1:7" s="23" customFormat="1" ht="12.75" customHeight="1">
      <c r="A27" s="61" t="s">
        <v>66</v>
      </c>
      <c r="B27" s="24" t="s">
        <v>32</v>
      </c>
      <c r="C27" s="25">
        <v>1</v>
      </c>
      <c r="D27" s="26">
        <v>172.04</v>
      </c>
      <c r="E27" s="27">
        <f t="shared" si="2"/>
        <v>197.846</v>
      </c>
      <c r="F27" s="62"/>
      <c r="G27" s="149"/>
    </row>
    <row r="28" spans="1:8" s="23" customFormat="1" ht="12.75" customHeight="1" thickBot="1">
      <c r="A28" s="63" t="s">
        <v>66</v>
      </c>
      <c r="B28" s="52" t="s">
        <v>28</v>
      </c>
      <c r="C28" s="53">
        <v>1</v>
      </c>
      <c r="D28" s="54">
        <v>252.69</v>
      </c>
      <c r="E28" s="55">
        <f t="shared" si="2"/>
        <v>290.5935</v>
      </c>
      <c r="F28" s="64">
        <f>SUM(E27:E28)</f>
        <v>488.4395</v>
      </c>
      <c r="G28" s="149">
        <v>488.45</v>
      </c>
      <c r="H28" s="23" t="s">
        <v>94</v>
      </c>
    </row>
    <row r="29" spans="1:6" ht="12.75" customHeight="1">
      <c r="A29" s="51" t="s">
        <v>59</v>
      </c>
      <c r="B29" s="6" t="s">
        <v>32</v>
      </c>
      <c r="C29" s="7">
        <v>1</v>
      </c>
      <c r="D29" s="8">
        <v>172.04</v>
      </c>
      <c r="E29" s="9">
        <f t="shared" si="2"/>
        <v>197.846</v>
      </c>
      <c r="F29" s="15"/>
    </row>
    <row r="30" spans="1:8" ht="12.75" customHeight="1" thickBot="1">
      <c r="A30" s="32" t="s">
        <v>59</v>
      </c>
      <c r="B30" s="11" t="s">
        <v>29</v>
      </c>
      <c r="C30" s="12">
        <v>1</v>
      </c>
      <c r="D30" s="13">
        <v>102.15</v>
      </c>
      <c r="E30" s="14">
        <f t="shared" si="2"/>
        <v>117.47250000000001</v>
      </c>
      <c r="F30" s="16">
        <f>SUM(E29:E30)</f>
        <v>315.31850000000003</v>
      </c>
      <c r="G30" s="148">
        <v>316</v>
      </c>
      <c r="H30" t="s">
        <v>94</v>
      </c>
    </row>
    <row r="31" spans="1:6" ht="12.75" customHeight="1">
      <c r="A31" s="51" t="s">
        <v>63</v>
      </c>
      <c r="B31" s="6" t="s">
        <v>32</v>
      </c>
      <c r="C31" s="7">
        <v>1</v>
      </c>
      <c r="D31" s="8">
        <v>172.04</v>
      </c>
      <c r="E31" s="9">
        <f t="shared" si="2"/>
        <v>197.846</v>
      </c>
      <c r="F31" s="15"/>
    </row>
    <row r="32" spans="1:8" ht="12.75" customHeight="1" thickBot="1">
      <c r="A32" s="32" t="s">
        <v>63</v>
      </c>
      <c r="B32" s="11" t="s">
        <v>28</v>
      </c>
      <c r="C32" s="12">
        <v>1</v>
      </c>
      <c r="D32" s="13">
        <v>252.69</v>
      </c>
      <c r="E32" s="14">
        <f t="shared" si="2"/>
        <v>290.5935</v>
      </c>
      <c r="F32" s="16">
        <f>SUM(E31:E32)</f>
        <v>488.4395</v>
      </c>
      <c r="G32" s="148">
        <v>500</v>
      </c>
      <c r="H32" t="s">
        <v>94</v>
      </c>
    </row>
    <row r="33" spans="1:7" s="23" customFormat="1" ht="12.75" customHeight="1">
      <c r="A33" s="61" t="s">
        <v>62</v>
      </c>
      <c r="B33" s="24" t="s">
        <v>32</v>
      </c>
      <c r="C33" s="25">
        <v>1</v>
      </c>
      <c r="D33" s="26">
        <v>172.04</v>
      </c>
      <c r="E33" s="27">
        <f t="shared" si="2"/>
        <v>197.846</v>
      </c>
      <c r="F33" s="62"/>
      <c r="G33" s="149"/>
    </row>
    <row r="34" spans="1:8" s="23" customFormat="1" ht="12.75" customHeight="1" thickBot="1">
      <c r="A34" s="63" t="s">
        <v>62</v>
      </c>
      <c r="B34" s="52" t="s">
        <v>34</v>
      </c>
      <c r="C34" s="53">
        <v>1</v>
      </c>
      <c r="D34" s="54">
        <v>403.23</v>
      </c>
      <c r="E34" s="55">
        <f t="shared" si="2"/>
        <v>463.71450000000004</v>
      </c>
      <c r="F34" s="64">
        <f>SUM(E33:E34)</f>
        <v>661.5605</v>
      </c>
      <c r="G34" s="149">
        <v>670</v>
      </c>
      <c r="H34" s="23" t="s">
        <v>94</v>
      </c>
    </row>
    <row r="35" spans="1:6" ht="12.75" customHeight="1">
      <c r="A35" s="85" t="s">
        <v>96</v>
      </c>
      <c r="B35" s="6" t="s">
        <v>34</v>
      </c>
      <c r="C35" s="7">
        <v>1</v>
      </c>
      <c r="D35" s="8">
        <v>403.23</v>
      </c>
      <c r="E35" s="9">
        <f>D35+D35*15/100</f>
        <v>463.71450000000004</v>
      </c>
      <c r="F35" s="15"/>
    </row>
    <row r="36" spans="1:8" ht="12.75" customHeight="1" thickBot="1">
      <c r="A36" s="56" t="s">
        <v>96</v>
      </c>
      <c r="B36" s="11" t="s">
        <v>30</v>
      </c>
      <c r="C36" s="12">
        <v>1</v>
      </c>
      <c r="D36" s="13">
        <v>225.81</v>
      </c>
      <c r="E36" s="14">
        <f>D36+D36*15/100</f>
        <v>259.6815</v>
      </c>
      <c r="F36" s="16">
        <f>SUM(E35:E36)</f>
        <v>723.3960000000001</v>
      </c>
      <c r="G36" s="148">
        <v>730</v>
      </c>
      <c r="H36" t="s">
        <v>95</v>
      </c>
    </row>
    <row r="37" spans="1:6" ht="12.75" customHeight="1">
      <c r="A37" s="65" t="s">
        <v>42</v>
      </c>
      <c r="B37" s="24" t="s">
        <v>12</v>
      </c>
      <c r="C37" s="25">
        <v>1</v>
      </c>
      <c r="D37" s="27">
        <v>1582.73</v>
      </c>
      <c r="E37" s="27">
        <f>D37+D37*7/100</f>
        <v>1693.5211</v>
      </c>
      <c r="F37" s="62"/>
    </row>
    <row r="38" spans="1:6" ht="12.75" customHeight="1">
      <c r="A38" s="66" t="s">
        <v>42</v>
      </c>
      <c r="B38" s="40" t="s">
        <v>13</v>
      </c>
      <c r="C38" s="41">
        <v>1</v>
      </c>
      <c r="D38" s="42">
        <v>1582.73</v>
      </c>
      <c r="E38" s="42">
        <f>D38+D38*7/100</f>
        <v>1693.5211</v>
      </c>
      <c r="F38" s="43"/>
    </row>
    <row r="39" spans="1:6" ht="12.75" customHeight="1">
      <c r="A39" s="66" t="s">
        <v>42</v>
      </c>
      <c r="B39" s="40" t="s">
        <v>20</v>
      </c>
      <c r="C39" s="41">
        <v>1</v>
      </c>
      <c r="D39" s="42">
        <v>1942.45</v>
      </c>
      <c r="E39" s="42">
        <f>D39+D39*7/100</f>
        <v>2078.4215</v>
      </c>
      <c r="F39" s="43"/>
    </row>
    <row r="40" spans="1:6" ht="12.75" customHeight="1">
      <c r="A40" s="66" t="s">
        <v>42</v>
      </c>
      <c r="B40" s="40" t="s">
        <v>23</v>
      </c>
      <c r="C40" s="41">
        <v>1</v>
      </c>
      <c r="D40" s="44">
        <v>287.77</v>
      </c>
      <c r="E40" s="42">
        <f>D40+D40*7/100</f>
        <v>307.91389999999996</v>
      </c>
      <c r="F40" s="43"/>
    </row>
    <row r="41" spans="1:8" ht="12.75" customHeight="1" thickBot="1">
      <c r="A41" s="86" t="s">
        <v>42</v>
      </c>
      <c r="B41" s="46" t="s">
        <v>35</v>
      </c>
      <c r="C41" s="47">
        <v>1</v>
      </c>
      <c r="D41" s="49">
        <v>1942.45</v>
      </c>
      <c r="E41" s="49">
        <f>D41+D41*7/100</f>
        <v>2078.4215</v>
      </c>
      <c r="F41" s="50">
        <f>SUM(E37:E41)</f>
        <v>7851.7991</v>
      </c>
      <c r="G41" s="148">
        <v>7860</v>
      </c>
      <c r="H41" t="s">
        <v>94</v>
      </c>
    </row>
    <row r="42" spans="1:7" s="93" customFormat="1" ht="12.75" customHeight="1">
      <c r="A42" s="87" t="s">
        <v>54</v>
      </c>
      <c r="B42" s="88" t="s">
        <v>31</v>
      </c>
      <c r="C42" s="89">
        <v>1</v>
      </c>
      <c r="D42" s="90">
        <v>123.66</v>
      </c>
      <c r="E42" s="91">
        <f>D42+D42*15/100</f>
        <v>142.209</v>
      </c>
      <c r="F42" s="92"/>
      <c r="G42" s="150"/>
    </row>
    <row r="43" spans="1:8" s="93" customFormat="1" ht="12.75" customHeight="1" thickBot="1">
      <c r="A43" s="94" t="s">
        <v>54</v>
      </c>
      <c r="B43" s="95" t="s">
        <v>28</v>
      </c>
      <c r="C43" s="96">
        <v>1</v>
      </c>
      <c r="D43" s="97">
        <v>252.69</v>
      </c>
      <c r="E43" s="98">
        <f>D43+D43*15/100</f>
        <v>290.5935</v>
      </c>
      <c r="F43" s="99">
        <f>SUM(E42:E43)</f>
        <v>432.8025</v>
      </c>
      <c r="G43" s="150">
        <v>440</v>
      </c>
      <c r="H43" s="93" t="s">
        <v>94</v>
      </c>
    </row>
    <row r="44" spans="1:6" ht="12.75" customHeight="1">
      <c r="A44" s="33" t="s">
        <v>61</v>
      </c>
      <c r="B44" s="34" t="s">
        <v>32</v>
      </c>
      <c r="C44" s="35">
        <v>1</v>
      </c>
      <c r="D44" s="36">
        <v>172.04</v>
      </c>
      <c r="E44" s="37">
        <f>D44+D44*15/100</f>
        <v>197.846</v>
      </c>
      <c r="F44" s="38"/>
    </row>
    <row r="45" spans="1:8" ht="12.75" customHeight="1" thickBot="1">
      <c r="A45" s="45" t="s">
        <v>61</v>
      </c>
      <c r="B45" s="46" t="s">
        <v>28</v>
      </c>
      <c r="C45" s="47">
        <v>1</v>
      </c>
      <c r="D45" s="48">
        <v>252.69</v>
      </c>
      <c r="E45" s="49">
        <f>D45+D45*15/100</f>
        <v>290.5935</v>
      </c>
      <c r="F45" s="50">
        <f>SUM(E44:E45)</f>
        <v>488.4395</v>
      </c>
      <c r="G45" s="148">
        <v>500</v>
      </c>
      <c r="H45" t="s">
        <v>94</v>
      </c>
    </row>
    <row r="46" spans="1:7" s="93" customFormat="1" ht="12.75" customHeight="1">
      <c r="A46" s="87" t="s">
        <v>38</v>
      </c>
      <c r="B46" s="88" t="s">
        <v>3</v>
      </c>
      <c r="C46" s="89">
        <v>1</v>
      </c>
      <c r="D46" s="91">
        <v>6978.42</v>
      </c>
      <c r="E46" s="91">
        <f>D46+D46*7/100</f>
        <v>7466.9094000000005</v>
      </c>
      <c r="F46" s="92"/>
      <c r="G46" s="150"/>
    </row>
    <row r="47" spans="1:7" s="93" customFormat="1" ht="12.75" customHeight="1">
      <c r="A47" s="104" t="s">
        <v>38</v>
      </c>
      <c r="B47" s="105" t="s">
        <v>7</v>
      </c>
      <c r="C47" s="106">
        <v>1</v>
      </c>
      <c r="D47" s="107">
        <v>791.37</v>
      </c>
      <c r="E47" s="108">
        <f>D47+D47*7/100</f>
        <v>846.7659</v>
      </c>
      <c r="F47" s="109"/>
      <c r="G47" s="150"/>
    </row>
    <row r="48" spans="1:7" s="93" customFormat="1" ht="12.75" customHeight="1">
      <c r="A48" s="104" t="s">
        <v>38</v>
      </c>
      <c r="B48" s="105" t="s">
        <v>25</v>
      </c>
      <c r="C48" s="106">
        <v>1</v>
      </c>
      <c r="D48" s="107">
        <v>467.63</v>
      </c>
      <c r="E48" s="108">
        <f>D48+D48*7/100</f>
        <v>500.3641</v>
      </c>
      <c r="F48" s="109"/>
      <c r="G48" s="150"/>
    </row>
    <row r="49" spans="1:7" s="93" customFormat="1" ht="12.75" customHeight="1">
      <c r="A49" s="104" t="s">
        <v>38</v>
      </c>
      <c r="B49" s="105" t="s">
        <v>27</v>
      </c>
      <c r="C49" s="106">
        <v>1</v>
      </c>
      <c r="D49" s="107">
        <v>323.74</v>
      </c>
      <c r="E49" s="108">
        <f>D49+D49*7/100</f>
        <v>346.40180000000004</v>
      </c>
      <c r="F49" s="109"/>
      <c r="G49" s="150"/>
    </row>
    <row r="50" spans="1:7" s="93" customFormat="1" ht="12.75" customHeight="1">
      <c r="A50" s="104" t="s">
        <v>38</v>
      </c>
      <c r="B50" s="105" t="s">
        <v>33</v>
      </c>
      <c r="C50" s="106">
        <v>1</v>
      </c>
      <c r="D50" s="107">
        <v>172.04</v>
      </c>
      <c r="E50" s="108">
        <f aca="true" t="shared" si="3" ref="E50:E66">D50+D50*15/100</f>
        <v>197.846</v>
      </c>
      <c r="F50" s="109"/>
      <c r="G50" s="150"/>
    </row>
    <row r="51" spans="1:8" s="93" customFormat="1" ht="12.75" customHeight="1" thickBot="1">
      <c r="A51" s="94" t="s">
        <v>38</v>
      </c>
      <c r="B51" s="95" t="s">
        <v>30</v>
      </c>
      <c r="C51" s="96">
        <v>1</v>
      </c>
      <c r="D51" s="97">
        <v>225.81</v>
      </c>
      <c r="E51" s="98">
        <f t="shared" si="3"/>
        <v>259.6815</v>
      </c>
      <c r="F51" s="99">
        <f>SUM(E46:E51)</f>
        <v>9617.968700000001</v>
      </c>
      <c r="G51" s="150">
        <v>9650</v>
      </c>
      <c r="H51" s="93" t="s">
        <v>94</v>
      </c>
    </row>
    <row r="52" spans="1:6" ht="12.75" customHeight="1">
      <c r="A52" s="33" t="s">
        <v>51</v>
      </c>
      <c r="B52" s="34" t="s">
        <v>31</v>
      </c>
      <c r="C52" s="35">
        <v>1</v>
      </c>
      <c r="D52" s="36">
        <v>123.66</v>
      </c>
      <c r="E52" s="37">
        <f t="shared" si="3"/>
        <v>142.209</v>
      </c>
      <c r="F52" s="15"/>
    </row>
    <row r="53" spans="1:6" ht="12.75" customHeight="1">
      <c r="A53" s="39" t="s">
        <v>51</v>
      </c>
      <c r="B53" s="40" t="s">
        <v>29</v>
      </c>
      <c r="C53" s="41">
        <v>1</v>
      </c>
      <c r="D53" s="44">
        <v>102.15</v>
      </c>
      <c r="E53" s="42">
        <f t="shared" si="3"/>
        <v>117.47250000000001</v>
      </c>
      <c r="F53" s="29"/>
    </row>
    <row r="54" spans="1:8" ht="12.75" customHeight="1" thickBot="1">
      <c r="A54" s="45" t="s">
        <v>51</v>
      </c>
      <c r="B54" s="46" t="s">
        <v>33</v>
      </c>
      <c r="C54" s="47">
        <v>1</v>
      </c>
      <c r="D54" s="48">
        <v>172.04</v>
      </c>
      <c r="E54" s="49">
        <f t="shared" si="3"/>
        <v>197.846</v>
      </c>
      <c r="F54" s="16">
        <f>SUM(E52:E54)</f>
        <v>457.52750000000003</v>
      </c>
      <c r="G54" s="148">
        <v>456</v>
      </c>
      <c r="H54" t="s">
        <v>94</v>
      </c>
    </row>
    <row r="55" spans="1:7" s="93" customFormat="1" ht="12.75" customHeight="1">
      <c r="A55" s="110" t="s">
        <v>58</v>
      </c>
      <c r="B55" s="88" t="s">
        <v>32</v>
      </c>
      <c r="C55" s="89">
        <v>1</v>
      </c>
      <c r="D55" s="90">
        <v>172.04</v>
      </c>
      <c r="E55" s="91">
        <f t="shared" si="3"/>
        <v>197.846</v>
      </c>
      <c r="F55" s="92"/>
      <c r="G55" s="150"/>
    </row>
    <row r="56" spans="1:7" s="93" customFormat="1" ht="12.75" customHeight="1">
      <c r="A56" s="111" t="s">
        <v>58</v>
      </c>
      <c r="B56" s="105" t="s">
        <v>28</v>
      </c>
      <c r="C56" s="106">
        <v>1</v>
      </c>
      <c r="D56" s="107">
        <v>252.69</v>
      </c>
      <c r="E56" s="108">
        <f t="shared" si="3"/>
        <v>290.5935</v>
      </c>
      <c r="F56" s="109"/>
      <c r="G56" s="150"/>
    </row>
    <row r="57" spans="1:7" s="93" customFormat="1" ht="12.75" customHeight="1">
      <c r="A57" s="111" t="s">
        <v>58</v>
      </c>
      <c r="B57" s="105" t="s">
        <v>33</v>
      </c>
      <c r="C57" s="106">
        <v>1</v>
      </c>
      <c r="D57" s="107">
        <v>172.04</v>
      </c>
      <c r="E57" s="108">
        <f t="shared" si="3"/>
        <v>197.846</v>
      </c>
      <c r="F57" s="109"/>
      <c r="G57" s="150"/>
    </row>
    <row r="58" spans="1:8" s="93" customFormat="1" ht="12.75" customHeight="1" thickBot="1">
      <c r="A58" s="112" t="s">
        <v>58</v>
      </c>
      <c r="B58" s="95" t="s">
        <v>30</v>
      </c>
      <c r="C58" s="96">
        <v>1</v>
      </c>
      <c r="D58" s="97">
        <v>225.81</v>
      </c>
      <c r="E58" s="98">
        <f t="shared" si="3"/>
        <v>259.6815</v>
      </c>
      <c r="F58" s="99">
        <f>SUM(E55:E58)</f>
        <v>945.967</v>
      </c>
      <c r="G58" s="150">
        <v>950</v>
      </c>
      <c r="H58" s="93" t="s">
        <v>94</v>
      </c>
    </row>
    <row r="59" spans="1:8" ht="12.75" customHeight="1" thickBot="1">
      <c r="A59" s="100" t="s">
        <v>77</v>
      </c>
      <c r="B59" s="81" t="s">
        <v>33</v>
      </c>
      <c r="C59" s="82">
        <v>1</v>
      </c>
      <c r="D59" s="101">
        <v>172.04</v>
      </c>
      <c r="E59" s="83">
        <f t="shared" si="3"/>
        <v>197.846</v>
      </c>
      <c r="F59" s="18">
        <f>SUM(E59)</f>
        <v>197.846</v>
      </c>
      <c r="G59" s="148">
        <v>200</v>
      </c>
      <c r="H59" t="s">
        <v>94</v>
      </c>
    </row>
    <row r="60" spans="1:7" s="93" customFormat="1" ht="12.75" customHeight="1">
      <c r="A60" s="110" t="s">
        <v>71</v>
      </c>
      <c r="B60" s="88" t="s">
        <v>33</v>
      </c>
      <c r="C60" s="89">
        <v>1</v>
      </c>
      <c r="D60" s="90">
        <v>172.04</v>
      </c>
      <c r="E60" s="91">
        <f t="shared" si="3"/>
        <v>197.846</v>
      </c>
      <c r="F60" s="92"/>
      <c r="G60" s="150"/>
    </row>
    <row r="61" spans="1:8" s="93" customFormat="1" ht="12.75" customHeight="1" thickBot="1">
      <c r="A61" s="112" t="s">
        <v>71</v>
      </c>
      <c r="B61" s="95" t="s">
        <v>30</v>
      </c>
      <c r="C61" s="96">
        <v>1</v>
      </c>
      <c r="D61" s="97">
        <v>225.81</v>
      </c>
      <c r="E61" s="98">
        <f t="shared" si="3"/>
        <v>259.6815</v>
      </c>
      <c r="F61" s="99">
        <f>SUM(E60:E61)</f>
        <v>457.52750000000003</v>
      </c>
      <c r="G61" s="150">
        <v>458</v>
      </c>
      <c r="H61" s="93" t="s">
        <v>94</v>
      </c>
    </row>
    <row r="62" spans="1:6" ht="12.75" customHeight="1">
      <c r="A62" s="33" t="s">
        <v>73</v>
      </c>
      <c r="B62" s="34" t="s">
        <v>33</v>
      </c>
      <c r="C62" s="35">
        <v>1</v>
      </c>
      <c r="D62" s="36">
        <v>172.04</v>
      </c>
      <c r="E62" s="37">
        <f t="shared" si="3"/>
        <v>197.846</v>
      </c>
      <c r="F62" s="15"/>
    </row>
    <row r="63" spans="1:8" ht="12.75" customHeight="1" thickBot="1">
      <c r="A63" s="45" t="s">
        <v>73</v>
      </c>
      <c r="B63" s="46" t="s">
        <v>30</v>
      </c>
      <c r="C63" s="47">
        <v>1</v>
      </c>
      <c r="D63" s="48">
        <v>225.81</v>
      </c>
      <c r="E63" s="49">
        <f t="shared" si="3"/>
        <v>259.6815</v>
      </c>
      <c r="F63" s="16">
        <f>SUM(E62:E63)</f>
        <v>457.52750000000003</v>
      </c>
      <c r="G63" s="148">
        <v>460</v>
      </c>
      <c r="H63" t="s">
        <v>94</v>
      </c>
    </row>
    <row r="64" spans="1:7" s="93" customFormat="1" ht="12.75" customHeight="1">
      <c r="A64" s="87" t="s">
        <v>52</v>
      </c>
      <c r="B64" s="88" t="s">
        <v>31</v>
      </c>
      <c r="C64" s="89">
        <v>1</v>
      </c>
      <c r="D64" s="90">
        <v>123.66</v>
      </c>
      <c r="E64" s="91">
        <f t="shared" si="3"/>
        <v>142.209</v>
      </c>
      <c r="F64" s="92"/>
      <c r="G64" s="150"/>
    </row>
    <row r="65" spans="1:8" s="93" customFormat="1" ht="12.75" customHeight="1" thickBot="1">
      <c r="A65" s="94" t="s">
        <v>52</v>
      </c>
      <c r="B65" s="95" t="s">
        <v>33</v>
      </c>
      <c r="C65" s="96">
        <v>1</v>
      </c>
      <c r="D65" s="97">
        <v>172.04</v>
      </c>
      <c r="E65" s="98">
        <f t="shared" si="3"/>
        <v>197.846</v>
      </c>
      <c r="F65" s="99">
        <f>SUM(E64:E65)</f>
        <v>340.055</v>
      </c>
      <c r="G65" s="150">
        <v>341</v>
      </c>
      <c r="H65" s="93" t="s">
        <v>94</v>
      </c>
    </row>
    <row r="66" spans="1:8" ht="12.75" customHeight="1" thickBot="1">
      <c r="A66" s="100" t="s">
        <v>67</v>
      </c>
      <c r="B66" s="81" t="s">
        <v>32</v>
      </c>
      <c r="C66" s="82">
        <v>1</v>
      </c>
      <c r="D66" s="101">
        <v>172.04</v>
      </c>
      <c r="E66" s="83">
        <f t="shared" si="3"/>
        <v>197.846</v>
      </c>
      <c r="F66" s="18">
        <f>SUM(E66)</f>
        <v>197.846</v>
      </c>
      <c r="G66" s="148">
        <v>200</v>
      </c>
      <c r="H66" t="s">
        <v>94</v>
      </c>
    </row>
    <row r="67" spans="1:7" s="93" customFormat="1" ht="12.75" customHeight="1">
      <c r="A67" s="87" t="s">
        <v>39</v>
      </c>
      <c r="B67" s="88" t="s">
        <v>5</v>
      </c>
      <c r="C67" s="89">
        <v>1</v>
      </c>
      <c r="D67" s="90">
        <v>115.11</v>
      </c>
      <c r="E67" s="91">
        <f aca="true" t="shared" si="4" ref="E67:E73">D67</f>
        <v>115.11</v>
      </c>
      <c r="F67" s="92"/>
      <c r="G67" s="150"/>
    </row>
    <row r="68" spans="1:7" s="93" customFormat="1" ht="12.75" customHeight="1">
      <c r="A68" s="113" t="s">
        <v>39</v>
      </c>
      <c r="B68" s="105" t="s">
        <v>8</v>
      </c>
      <c r="C68" s="106">
        <v>1</v>
      </c>
      <c r="D68" s="107">
        <v>539.57</v>
      </c>
      <c r="E68" s="108">
        <f t="shared" si="4"/>
        <v>539.57</v>
      </c>
      <c r="F68" s="109"/>
      <c r="G68" s="150"/>
    </row>
    <row r="69" spans="1:7" s="93" customFormat="1" ht="12.75" customHeight="1">
      <c r="A69" s="104" t="s">
        <v>39</v>
      </c>
      <c r="B69" s="105" t="s">
        <v>9</v>
      </c>
      <c r="C69" s="106">
        <v>1</v>
      </c>
      <c r="D69" s="107">
        <v>374.1</v>
      </c>
      <c r="E69" s="108">
        <f t="shared" si="4"/>
        <v>374.1</v>
      </c>
      <c r="F69" s="109"/>
      <c r="G69" s="150"/>
    </row>
    <row r="70" spans="1:7" s="93" customFormat="1" ht="12.75" customHeight="1">
      <c r="A70" s="104" t="s">
        <v>39</v>
      </c>
      <c r="B70" s="105" t="s">
        <v>11</v>
      </c>
      <c r="C70" s="106">
        <v>1</v>
      </c>
      <c r="D70" s="107">
        <v>223.02</v>
      </c>
      <c r="E70" s="108">
        <f t="shared" si="4"/>
        <v>223.02</v>
      </c>
      <c r="F70" s="109"/>
      <c r="G70" s="150"/>
    </row>
    <row r="71" spans="1:7" s="93" customFormat="1" ht="12.75" customHeight="1">
      <c r="A71" s="104" t="s">
        <v>39</v>
      </c>
      <c r="B71" s="114" t="s">
        <v>49</v>
      </c>
      <c r="C71" s="115">
        <v>1</v>
      </c>
      <c r="D71" s="115">
        <v>223.02</v>
      </c>
      <c r="E71" s="108">
        <f t="shared" si="4"/>
        <v>223.02</v>
      </c>
      <c r="F71" s="109"/>
      <c r="G71" s="150"/>
    </row>
    <row r="72" spans="1:7" s="93" customFormat="1" ht="12.75" customHeight="1">
      <c r="A72" s="104" t="s">
        <v>39</v>
      </c>
      <c r="B72" s="105" t="s">
        <v>29</v>
      </c>
      <c r="C72" s="106">
        <v>1</v>
      </c>
      <c r="D72" s="107">
        <v>102.15</v>
      </c>
      <c r="E72" s="108">
        <f t="shared" si="4"/>
        <v>102.15</v>
      </c>
      <c r="F72" s="109"/>
      <c r="G72" s="150"/>
    </row>
    <row r="73" spans="1:8" s="93" customFormat="1" ht="12.75" customHeight="1" thickBot="1">
      <c r="A73" s="94" t="s">
        <v>39</v>
      </c>
      <c r="B73" s="95" t="s">
        <v>33</v>
      </c>
      <c r="C73" s="96">
        <v>1</v>
      </c>
      <c r="D73" s="97">
        <v>172.04</v>
      </c>
      <c r="E73" s="98">
        <f t="shared" si="4"/>
        <v>172.04</v>
      </c>
      <c r="F73" s="99">
        <f>SUM(E67:E73)</f>
        <v>1749.0100000000002</v>
      </c>
      <c r="G73" s="150">
        <v>1750</v>
      </c>
      <c r="H73" s="93" t="s">
        <v>94</v>
      </c>
    </row>
    <row r="74" spans="1:8" ht="12.75" customHeight="1" thickBot="1">
      <c r="A74" s="100" t="s">
        <v>78</v>
      </c>
      <c r="B74" s="81" t="s">
        <v>33</v>
      </c>
      <c r="C74" s="82">
        <v>1</v>
      </c>
      <c r="D74" s="101">
        <v>172.04</v>
      </c>
      <c r="E74" s="83">
        <f>D74+D74*15/100</f>
        <v>197.846</v>
      </c>
      <c r="F74" s="18">
        <f>SUM(E74)</f>
        <v>197.846</v>
      </c>
      <c r="G74" s="148">
        <v>200</v>
      </c>
      <c r="H74" t="s">
        <v>94</v>
      </c>
    </row>
    <row r="75" spans="1:8" s="93" customFormat="1" ht="12.75" customHeight="1" thickBot="1">
      <c r="A75" s="116" t="s">
        <v>79</v>
      </c>
      <c r="B75" s="117" t="s">
        <v>33</v>
      </c>
      <c r="C75" s="118">
        <v>1</v>
      </c>
      <c r="D75" s="119">
        <v>172.04</v>
      </c>
      <c r="E75" s="120">
        <f>D75+D75*15/100</f>
        <v>197.846</v>
      </c>
      <c r="F75" s="121">
        <f>SUM(E75)</f>
        <v>197.846</v>
      </c>
      <c r="G75" s="150">
        <v>198</v>
      </c>
      <c r="H75" s="93" t="s">
        <v>94</v>
      </c>
    </row>
    <row r="76" spans="1:6" ht="12.75" customHeight="1">
      <c r="A76" s="33" t="s">
        <v>56</v>
      </c>
      <c r="B76" s="34" t="s">
        <v>31</v>
      </c>
      <c r="C76" s="35">
        <v>5</v>
      </c>
      <c r="D76" s="36">
        <f>123.66*5</f>
        <v>618.3</v>
      </c>
      <c r="E76" s="37">
        <f>D76+D76*15/100</f>
        <v>711.045</v>
      </c>
      <c r="F76" s="15"/>
    </row>
    <row r="77" spans="1:8" ht="12.75" customHeight="1" thickBot="1">
      <c r="A77" s="45" t="s">
        <v>56</v>
      </c>
      <c r="B77" s="46" t="s">
        <v>28</v>
      </c>
      <c r="C77" s="47">
        <v>2</v>
      </c>
      <c r="D77" s="48">
        <f>252.69*2</f>
        <v>505.38</v>
      </c>
      <c r="E77" s="49">
        <f>D77+D77*15/100</f>
        <v>581.187</v>
      </c>
      <c r="F77" s="16">
        <f>SUM(E76:E77)</f>
        <v>1292.232</v>
      </c>
      <c r="G77" s="150">
        <v>1300</v>
      </c>
      <c r="H77" s="93" t="s">
        <v>94</v>
      </c>
    </row>
    <row r="78" spans="1:8" s="93" customFormat="1" ht="12.75" customHeight="1" thickBot="1">
      <c r="A78" s="122" t="s">
        <v>43</v>
      </c>
      <c r="B78" s="117" t="s">
        <v>14</v>
      </c>
      <c r="C78" s="118">
        <v>1</v>
      </c>
      <c r="D78" s="120">
        <v>1582.73</v>
      </c>
      <c r="E78" s="120">
        <f>D78+D78*7/100</f>
        <v>1693.5211</v>
      </c>
      <c r="F78" s="121">
        <f>SUM(E78)</f>
        <v>1693.5211</v>
      </c>
      <c r="G78" s="150">
        <v>1693.52</v>
      </c>
      <c r="H78" s="93" t="s">
        <v>94</v>
      </c>
    </row>
    <row r="79" spans="1:8" ht="12.75" customHeight="1">
      <c r="A79" s="33" t="s">
        <v>64</v>
      </c>
      <c r="B79" s="34" t="s">
        <v>32</v>
      </c>
      <c r="C79" s="35">
        <v>1</v>
      </c>
      <c r="D79" s="36">
        <v>172.04</v>
      </c>
      <c r="E79" s="37">
        <f aca="true" t="shared" si="5" ref="E79:E91">D79+D79*15/100</f>
        <v>197.846</v>
      </c>
      <c r="F79" s="15"/>
      <c r="G79" s="150"/>
      <c r="H79" s="93"/>
    </row>
    <row r="80" spans="1:8" ht="12.75" customHeight="1" thickBot="1">
      <c r="A80" s="45" t="s">
        <v>64</v>
      </c>
      <c r="B80" s="46" t="s">
        <v>28</v>
      </c>
      <c r="C80" s="47">
        <v>1</v>
      </c>
      <c r="D80" s="48">
        <v>252.69</v>
      </c>
      <c r="E80" s="49">
        <f t="shared" si="5"/>
        <v>290.5935</v>
      </c>
      <c r="F80" s="16">
        <f>SUM(E79:E80)</f>
        <v>488.4395</v>
      </c>
      <c r="G80" s="150">
        <v>500</v>
      </c>
      <c r="H80" s="93" t="s">
        <v>94</v>
      </c>
    </row>
    <row r="81" spans="1:7" s="93" customFormat="1" ht="12.75" customHeight="1">
      <c r="A81" s="110" t="s">
        <v>60</v>
      </c>
      <c r="B81" s="88" t="s">
        <v>32</v>
      </c>
      <c r="C81" s="89">
        <v>1</v>
      </c>
      <c r="D81" s="90">
        <v>172.04</v>
      </c>
      <c r="E81" s="91">
        <f t="shared" si="5"/>
        <v>197.846</v>
      </c>
      <c r="F81" s="92"/>
      <c r="G81" s="150"/>
    </row>
    <row r="82" spans="1:8" s="93" customFormat="1" ht="12.75" customHeight="1" thickBot="1">
      <c r="A82" s="112" t="s">
        <v>60</v>
      </c>
      <c r="B82" s="95" t="s">
        <v>28</v>
      </c>
      <c r="C82" s="96">
        <v>1</v>
      </c>
      <c r="D82" s="97">
        <v>252.69</v>
      </c>
      <c r="E82" s="98">
        <f t="shared" si="5"/>
        <v>290.5935</v>
      </c>
      <c r="F82" s="99">
        <f>SUM(E81:E82)</f>
        <v>488.4395</v>
      </c>
      <c r="G82" s="150">
        <v>500</v>
      </c>
      <c r="H82" s="93" t="s">
        <v>94</v>
      </c>
    </row>
    <row r="83" spans="1:8" ht="12.75" customHeight="1">
      <c r="A83" s="33" t="s">
        <v>57</v>
      </c>
      <c r="B83" s="34" t="s">
        <v>31</v>
      </c>
      <c r="C83" s="35">
        <v>1</v>
      </c>
      <c r="D83" s="36">
        <v>123.66</v>
      </c>
      <c r="E83" s="37">
        <f t="shared" si="5"/>
        <v>142.209</v>
      </c>
      <c r="F83" s="15"/>
      <c r="G83" s="150"/>
      <c r="H83" s="93"/>
    </row>
    <row r="84" spans="1:8" ht="12.75" customHeight="1">
      <c r="A84" s="39" t="s">
        <v>57</v>
      </c>
      <c r="B84" s="40" t="s">
        <v>32</v>
      </c>
      <c r="C84" s="41">
        <v>1</v>
      </c>
      <c r="D84" s="44">
        <v>172.04</v>
      </c>
      <c r="E84" s="42">
        <f t="shared" si="5"/>
        <v>197.846</v>
      </c>
      <c r="F84" s="29"/>
      <c r="G84" s="150"/>
      <c r="H84" s="93"/>
    </row>
    <row r="85" spans="1:8" ht="12.75" customHeight="1" thickBot="1">
      <c r="A85" s="45" t="s">
        <v>57</v>
      </c>
      <c r="B85" s="46" t="s">
        <v>29</v>
      </c>
      <c r="C85" s="47">
        <v>2</v>
      </c>
      <c r="D85" s="48">
        <f>102.15*2</f>
        <v>204.3</v>
      </c>
      <c r="E85" s="49">
        <f t="shared" si="5"/>
        <v>234.94500000000002</v>
      </c>
      <c r="F85" s="16">
        <f>SUM(E83:E85)</f>
        <v>575</v>
      </c>
      <c r="G85" s="150">
        <v>575</v>
      </c>
      <c r="H85" s="93" t="s">
        <v>94</v>
      </c>
    </row>
    <row r="86" spans="1:8" s="93" customFormat="1" ht="12.75" customHeight="1" thickBot="1">
      <c r="A86" s="116" t="s">
        <v>85</v>
      </c>
      <c r="B86" s="117" t="s">
        <v>33</v>
      </c>
      <c r="C86" s="118">
        <v>1</v>
      </c>
      <c r="D86" s="119">
        <v>172.04</v>
      </c>
      <c r="E86" s="120">
        <f t="shared" si="5"/>
        <v>197.846</v>
      </c>
      <c r="F86" s="121">
        <f>SUM(E86)</f>
        <v>197.846</v>
      </c>
      <c r="G86" s="150">
        <v>200</v>
      </c>
      <c r="H86" s="93" t="s">
        <v>94</v>
      </c>
    </row>
    <row r="87" spans="1:8" ht="12.75" customHeight="1">
      <c r="A87" s="102" t="s">
        <v>68</v>
      </c>
      <c r="B87" s="34" t="s">
        <v>32</v>
      </c>
      <c r="C87" s="35">
        <v>1</v>
      </c>
      <c r="D87" s="36">
        <v>172.04</v>
      </c>
      <c r="E87" s="37">
        <f t="shared" si="5"/>
        <v>197.846</v>
      </c>
      <c r="F87" s="15"/>
      <c r="G87" s="150"/>
      <c r="H87" s="93"/>
    </row>
    <row r="88" spans="1:8" ht="12.75" customHeight="1" thickBot="1">
      <c r="A88" s="103" t="s">
        <v>68</v>
      </c>
      <c r="B88" s="46" t="s">
        <v>33</v>
      </c>
      <c r="C88" s="47">
        <v>1</v>
      </c>
      <c r="D88" s="48">
        <v>172.04</v>
      </c>
      <c r="E88" s="49">
        <f t="shared" si="5"/>
        <v>197.846</v>
      </c>
      <c r="F88" s="16">
        <f>SUM(E87:E88)</f>
        <v>395.692</v>
      </c>
      <c r="G88" s="150">
        <v>395.68</v>
      </c>
      <c r="H88" s="93" t="s">
        <v>94</v>
      </c>
    </row>
    <row r="89" spans="1:7" s="93" customFormat="1" ht="12.75" customHeight="1">
      <c r="A89" s="87" t="s">
        <v>76</v>
      </c>
      <c r="B89" s="88" t="s">
        <v>33</v>
      </c>
      <c r="C89" s="89">
        <v>1</v>
      </c>
      <c r="D89" s="90">
        <v>172.04</v>
      </c>
      <c r="E89" s="91">
        <f t="shared" si="5"/>
        <v>197.846</v>
      </c>
      <c r="F89" s="92"/>
      <c r="G89" s="150"/>
    </row>
    <row r="90" spans="1:8" s="93" customFormat="1" ht="12.75" customHeight="1" thickBot="1">
      <c r="A90" s="94" t="s">
        <v>76</v>
      </c>
      <c r="B90" s="95" t="s">
        <v>30</v>
      </c>
      <c r="C90" s="96">
        <v>1</v>
      </c>
      <c r="D90" s="97">
        <v>225.81</v>
      </c>
      <c r="E90" s="98">
        <f t="shared" si="5"/>
        <v>259.6815</v>
      </c>
      <c r="F90" s="99">
        <f>SUM(E89:E90)</f>
        <v>457.52750000000003</v>
      </c>
      <c r="G90" s="150">
        <v>457.53</v>
      </c>
      <c r="H90" s="93" t="s">
        <v>94</v>
      </c>
    </row>
    <row r="91" spans="1:8" ht="12.75" customHeight="1" thickBot="1">
      <c r="A91" s="100" t="s">
        <v>80</v>
      </c>
      <c r="B91" s="81" t="s">
        <v>33</v>
      </c>
      <c r="C91" s="82">
        <v>1</v>
      </c>
      <c r="D91" s="101">
        <v>172.04</v>
      </c>
      <c r="E91" s="83">
        <f t="shared" si="5"/>
        <v>197.846</v>
      </c>
      <c r="F91" s="18">
        <f>SUM(E91)</f>
        <v>197.846</v>
      </c>
      <c r="G91" s="150">
        <v>200</v>
      </c>
      <c r="H91" s="93" t="s">
        <v>94</v>
      </c>
    </row>
    <row r="92" spans="1:8" s="93" customFormat="1" ht="12.75" customHeight="1" thickBot="1">
      <c r="A92" s="116" t="s">
        <v>45</v>
      </c>
      <c r="B92" s="117" t="s">
        <v>17</v>
      </c>
      <c r="C92" s="118">
        <v>1</v>
      </c>
      <c r="D92" s="120">
        <v>1582.73</v>
      </c>
      <c r="E92" s="120">
        <f>D92+D92*7/100</f>
        <v>1693.5211</v>
      </c>
      <c r="F92" s="121">
        <f>SUM(E92)</f>
        <v>1693.5211</v>
      </c>
      <c r="G92" s="150">
        <v>1694</v>
      </c>
      <c r="H92" s="93" t="s">
        <v>94</v>
      </c>
    </row>
    <row r="93" spans="1:8" ht="12.75" customHeight="1" thickBot="1">
      <c r="A93" s="100" t="s">
        <v>88</v>
      </c>
      <c r="B93" s="81" t="s">
        <v>34</v>
      </c>
      <c r="C93" s="82">
        <v>1</v>
      </c>
      <c r="D93" s="101">
        <v>403.23</v>
      </c>
      <c r="E93" s="83">
        <f>D93+D93*15/100</f>
        <v>463.71450000000004</v>
      </c>
      <c r="F93" s="18">
        <f>SUM(E93)</f>
        <v>463.71450000000004</v>
      </c>
      <c r="G93" s="148">
        <v>464</v>
      </c>
      <c r="H93" t="s">
        <v>94</v>
      </c>
    </row>
    <row r="94" spans="1:7" s="93" customFormat="1" ht="12.75" customHeight="1">
      <c r="A94" s="87" t="s">
        <v>55</v>
      </c>
      <c r="B94" s="88" t="s">
        <v>31</v>
      </c>
      <c r="C94" s="89">
        <v>1</v>
      </c>
      <c r="D94" s="90">
        <v>123.66</v>
      </c>
      <c r="E94" s="91">
        <f>D94+D94*15/100</f>
        <v>142.209</v>
      </c>
      <c r="F94" s="92"/>
      <c r="G94" s="150"/>
    </row>
    <row r="95" spans="1:8" s="93" customFormat="1" ht="12.75" customHeight="1" thickBot="1">
      <c r="A95" s="104" t="s">
        <v>55</v>
      </c>
      <c r="B95" s="105" t="s">
        <v>34</v>
      </c>
      <c r="C95" s="106">
        <v>1</v>
      </c>
      <c r="D95" s="107">
        <v>403.23</v>
      </c>
      <c r="E95" s="108">
        <f>D95+D95*15/100</f>
        <v>463.71450000000004</v>
      </c>
      <c r="F95" s="109">
        <f>SUM(E94:E95)</f>
        <v>605.9235000000001</v>
      </c>
      <c r="G95" s="150">
        <v>606</v>
      </c>
      <c r="H95" s="93" t="s">
        <v>95</v>
      </c>
    </row>
    <row r="96" spans="1:6" ht="12.75" customHeight="1">
      <c r="A96" s="74" t="s">
        <v>46</v>
      </c>
      <c r="B96" s="34" t="s">
        <v>18</v>
      </c>
      <c r="C96" s="35">
        <v>1</v>
      </c>
      <c r="D96" s="37">
        <v>1798.56</v>
      </c>
      <c r="E96" s="37">
        <f>D96+D96*7/100</f>
        <v>1924.4592</v>
      </c>
      <c r="F96" s="15"/>
    </row>
    <row r="97" spans="1:6" ht="12.75" customHeight="1">
      <c r="A97" s="39" t="s">
        <v>46</v>
      </c>
      <c r="B97" s="40" t="s">
        <v>32</v>
      </c>
      <c r="C97" s="41">
        <v>1</v>
      </c>
      <c r="D97" s="44">
        <v>172.04</v>
      </c>
      <c r="E97" s="42">
        <f aca="true" t="shared" si="6" ref="E97:E103">D97+D97*15/100</f>
        <v>197.846</v>
      </c>
      <c r="F97" s="29"/>
    </row>
    <row r="98" spans="1:6" ht="12.75" customHeight="1">
      <c r="A98" s="39" t="s">
        <v>46</v>
      </c>
      <c r="B98" s="40" t="s">
        <v>28</v>
      </c>
      <c r="C98" s="41">
        <v>1</v>
      </c>
      <c r="D98" s="44">
        <v>252.69</v>
      </c>
      <c r="E98" s="42">
        <f t="shared" si="6"/>
        <v>290.5935</v>
      </c>
      <c r="F98" s="29"/>
    </row>
    <row r="99" spans="1:8" ht="12.75" customHeight="1" thickBot="1">
      <c r="A99" s="45" t="s">
        <v>46</v>
      </c>
      <c r="B99" s="46" t="s">
        <v>34</v>
      </c>
      <c r="C99" s="47">
        <v>1</v>
      </c>
      <c r="D99" s="48">
        <v>403.23</v>
      </c>
      <c r="E99" s="49">
        <f t="shared" si="6"/>
        <v>463.71450000000004</v>
      </c>
      <c r="F99" s="16">
        <f>SUM(E96:E99)</f>
        <v>2876.6132</v>
      </c>
      <c r="G99" s="148">
        <v>2900</v>
      </c>
      <c r="H99" t="s">
        <v>94</v>
      </c>
    </row>
    <row r="100" spans="1:8" s="93" customFormat="1" ht="12.75" customHeight="1" thickBot="1">
      <c r="A100" s="116" t="s">
        <v>81</v>
      </c>
      <c r="B100" s="117" t="s">
        <v>33</v>
      </c>
      <c r="C100" s="118">
        <v>1</v>
      </c>
      <c r="D100" s="119">
        <v>172.04</v>
      </c>
      <c r="E100" s="120">
        <f t="shared" si="6"/>
        <v>197.846</v>
      </c>
      <c r="F100" s="121">
        <f>SUM(E100)</f>
        <v>197.846</v>
      </c>
      <c r="G100" s="150">
        <v>200</v>
      </c>
      <c r="H100" s="93" t="s">
        <v>94</v>
      </c>
    </row>
    <row r="101" spans="1:8" ht="12.75" customHeight="1" thickBot="1">
      <c r="A101" s="100" t="s">
        <v>72</v>
      </c>
      <c r="B101" s="81" t="s">
        <v>33</v>
      </c>
      <c r="C101" s="82">
        <v>1</v>
      </c>
      <c r="D101" s="101">
        <v>172.04</v>
      </c>
      <c r="E101" s="83">
        <f t="shared" si="6"/>
        <v>197.846</v>
      </c>
      <c r="F101" s="18">
        <f>SUM(E101)</f>
        <v>197.846</v>
      </c>
      <c r="G101" s="148">
        <v>200</v>
      </c>
      <c r="H101" t="s">
        <v>94</v>
      </c>
    </row>
    <row r="102" spans="1:8" s="93" customFormat="1" ht="12.75" customHeight="1" thickBot="1">
      <c r="A102" s="116" t="s">
        <v>84</v>
      </c>
      <c r="B102" s="117" t="s">
        <v>33</v>
      </c>
      <c r="C102" s="118">
        <v>1</v>
      </c>
      <c r="D102" s="119">
        <v>172.04</v>
      </c>
      <c r="E102" s="120">
        <f t="shared" si="6"/>
        <v>197.846</v>
      </c>
      <c r="F102" s="121">
        <f>SUM(E102)</f>
        <v>197.846</v>
      </c>
      <c r="G102" s="151">
        <v>198</v>
      </c>
      <c r="H102" s="93" t="s">
        <v>94</v>
      </c>
    </row>
    <row r="103" spans="1:8" ht="12.75" customHeight="1" thickBot="1">
      <c r="A103" s="100" t="s">
        <v>83</v>
      </c>
      <c r="B103" s="81" t="s">
        <v>33</v>
      </c>
      <c r="C103" s="82">
        <v>1</v>
      </c>
      <c r="D103" s="101">
        <v>172.04</v>
      </c>
      <c r="E103" s="83">
        <f t="shared" si="6"/>
        <v>197.846</v>
      </c>
      <c r="F103" s="18">
        <f>SUM(E103)</f>
        <v>197.846</v>
      </c>
      <c r="G103" s="148">
        <v>198</v>
      </c>
      <c r="H103" t="s">
        <v>94</v>
      </c>
    </row>
    <row r="104" spans="1:7" s="93" customFormat="1" ht="12.75" customHeight="1">
      <c r="A104" s="123" t="s">
        <v>41</v>
      </c>
      <c r="B104" s="88" t="s">
        <v>10</v>
      </c>
      <c r="C104" s="89">
        <v>1</v>
      </c>
      <c r="D104" s="90">
        <v>294.96</v>
      </c>
      <c r="E104" s="91">
        <f>D104+D104*7/100</f>
        <v>315.6072</v>
      </c>
      <c r="F104" s="92"/>
      <c r="G104" s="150"/>
    </row>
    <row r="105" spans="1:7" s="93" customFormat="1" ht="12.75" customHeight="1">
      <c r="A105" s="124" t="s">
        <v>41</v>
      </c>
      <c r="B105" s="105" t="s">
        <v>30</v>
      </c>
      <c r="C105" s="106">
        <v>1</v>
      </c>
      <c r="D105" s="107">
        <v>225.81</v>
      </c>
      <c r="E105" s="108">
        <f>D105+D105*15/100</f>
        <v>259.6815</v>
      </c>
      <c r="F105" s="109"/>
      <c r="G105" s="150"/>
    </row>
    <row r="106" spans="1:7" s="93" customFormat="1" ht="12.75" customHeight="1">
      <c r="A106" s="125" t="s">
        <v>41</v>
      </c>
      <c r="B106" s="105" t="s">
        <v>19</v>
      </c>
      <c r="C106" s="106">
        <v>1</v>
      </c>
      <c r="D106" s="108">
        <v>3525.18</v>
      </c>
      <c r="E106" s="108">
        <f>D106+D106*7/100</f>
        <v>3771.9426</v>
      </c>
      <c r="F106" s="109"/>
      <c r="G106" s="150"/>
    </row>
    <row r="107" spans="1:8" s="93" customFormat="1" ht="12.75" customHeight="1" thickBot="1">
      <c r="A107" s="124" t="s">
        <v>41</v>
      </c>
      <c r="B107" s="95" t="s">
        <v>34</v>
      </c>
      <c r="C107" s="96">
        <v>1</v>
      </c>
      <c r="D107" s="97">
        <v>403.23</v>
      </c>
      <c r="E107" s="98">
        <f aca="true" t="shared" si="7" ref="E107:E125">D107+D107*15/100</f>
        <v>463.71450000000004</v>
      </c>
      <c r="F107" s="99">
        <f>SUM(E104:E107)</f>
        <v>4810.9457999999995</v>
      </c>
      <c r="G107" s="150">
        <v>4811</v>
      </c>
      <c r="H107" s="93" t="s">
        <v>94</v>
      </c>
    </row>
    <row r="108" spans="1:8" ht="12.75" customHeight="1" thickBot="1">
      <c r="A108" s="100" t="s">
        <v>74</v>
      </c>
      <c r="B108" s="81" t="s">
        <v>33</v>
      </c>
      <c r="C108" s="82">
        <v>1</v>
      </c>
      <c r="D108" s="101">
        <v>172.04</v>
      </c>
      <c r="E108" s="83">
        <f t="shared" si="7"/>
        <v>197.846</v>
      </c>
      <c r="F108" s="84">
        <f>SUM(E108)</f>
        <v>197.846</v>
      </c>
      <c r="G108" s="148">
        <v>200</v>
      </c>
      <c r="H108" t="s">
        <v>94</v>
      </c>
    </row>
    <row r="109" spans="1:7" s="93" customFormat="1" ht="12.75" customHeight="1">
      <c r="A109" s="87" t="s">
        <v>69</v>
      </c>
      <c r="B109" s="88" t="s">
        <v>32</v>
      </c>
      <c r="C109" s="89">
        <v>1</v>
      </c>
      <c r="D109" s="90">
        <v>172.04</v>
      </c>
      <c r="E109" s="91">
        <f t="shared" si="7"/>
        <v>197.846</v>
      </c>
      <c r="F109" s="92"/>
      <c r="G109" s="150"/>
    </row>
    <row r="110" spans="1:8" s="93" customFormat="1" ht="12.75" customHeight="1" thickBot="1">
      <c r="A110" s="94" t="s">
        <v>69</v>
      </c>
      <c r="B110" s="95" t="s">
        <v>29</v>
      </c>
      <c r="C110" s="96">
        <v>1</v>
      </c>
      <c r="D110" s="97">
        <v>102.15</v>
      </c>
      <c r="E110" s="98">
        <f t="shared" si="7"/>
        <v>117.47250000000001</v>
      </c>
      <c r="F110" s="99">
        <f>SUM(E109:E110)</f>
        <v>315.31850000000003</v>
      </c>
      <c r="G110" s="150">
        <v>320</v>
      </c>
      <c r="H110" s="93" t="s">
        <v>94</v>
      </c>
    </row>
    <row r="111" spans="1:7" s="93" customFormat="1" ht="12.75" customHeight="1">
      <c r="A111" s="33" t="s">
        <v>53</v>
      </c>
      <c r="B111" s="34" t="s">
        <v>31</v>
      </c>
      <c r="C111" s="35">
        <v>1</v>
      </c>
      <c r="D111" s="36">
        <v>123.66</v>
      </c>
      <c r="E111" s="37">
        <f t="shared" si="7"/>
        <v>142.209</v>
      </c>
      <c r="F111" s="38"/>
      <c r="G111" s="150"/>
    </row>
    <row r="112" spans="1:7" s="93" customFormat="1" ht="12.75" customHeight="1">
      <c r="A112" s="39" t="s">
        <v>53</v>
      </c>
      <c r="B112" s="40" t="s">
        <v>29</v>
      </c>
      <c r="C112" s="41">
        <v>1</v>
      </c>
      <c r="D112" s="44">
        <v>102.15</v>
      </c>
      <c r="E112" s="42">
        <f t="shared" si="7"/>
        <v>117.47250000000001</v>
      </c>
      <c r="F112" s="43"/>
      <c r="G112" s="150"/>
    </row>
    <row r="113" spans="1:8" s="93" customFormat="1" ht="13.5" thickBot="1">
      <c r="A113" s="144" t="s">
        <v>53</v>
      </c>
      <c r="B113" s="46" t="s">
        <v>33</v>
      </c>
      <c r="C113" s="47">
        <v>1</v>
      </c>
      <c r="D113" s="48">
        <v>172.04</v>
      </c>
      <c r="E113" s="49">
        <f t="shared" si="7"/>
        <v>197.846</v>
      </c>
      <c r="F113" s="50">
        <f>SUM(E111:E113)</f>
        <v>457.52750000000003</v>
      </c>
      <c r="G113" s="150">
        <v>458</v>
      </c>
      <c r="H113" s="93" t="s">
        <v>94</v>
      </c>
    </row>
    <row r="114" spans="1:7" s="93" customFormat="1" ht="12.75" customHeight="1">
      <c r="A114" s="145" t="s">
        <v>82</v>
      </c>
      <c r="B114" s="131" t="s">
        <v>33</v>
      </c>
      <c r="C114" s="132">
        <v>1</v>
      </c>
      <c r="D114" s="133">
        <v>172.04</v>
      </c>
      <c r="E114" s="134">
        <f t="shared" si="7"/>
        <v>197.846</v>
      </c>
      <c r="F114" s="135"/>
      <c r="G114" s="150"/>
    </row>
    <row r="115" spans="1:8" s="93" customFormat="1" ht="12.75" customHeight="1" thickBot="1">
      <c r="A115" s="146" t="s">
        <v>82</v>
      </c>
      <c r="B115" s="126" t="s">
        <v>30</v>
      </c>
      <c r="C115" s="127">
        <v>1</v>
      </c>
      <c r="D115" s="128">
        <v>225.81</v>
      </c>
      <c r="E115" s="129">
        <f t="shared" si="7"/>
        <v>259.6815</v>
      </c>
      <c r="F115" s="130">
        <f>SUM(E114:E115)</f>
        <v>457.52750000000003</v>
      </c>
      <c r="G115" s="150">
        <v>458</v>
      </c>
      <c r="H115" s="93" t="s">
        <v>94</v>
      </c>
    </row>
    <row r="116" spans="1:7" s="93" customFormat="1" ht="12.75" customHeight="1">
      <c r="A116" s="147" t="s">
        <v>90</v>
      </c>
      <c r="B116" s="40" t="s">
        <v>32</v>
      </c>
      <c r="C116" s="41">
        <v>1</v>
      </c>
      <c r="D116" s="44">
        <v>172.04</v>
      </c>
      <c r="E116" s="42">
        <f t="shared" si="7"/>
        <v>197.846</v>
      </c>
      <c r="F116" s="43"/>
      <c r="G116" s="150"/>
    </row>
    <row r="117" spans="1:7" s="93" customFormat="1" ht="12.75" customHeight="1">
      <c r="A117" s="147" t="s">
        <v>90</v>
      </c>
      <c r="B117" s="40" t="s">
        <v>32</v>
      </c>
      <c r="C117" s="41">
        <v>1</v>
      </c>
      <c r="D117" s="44">
        <v>172.04</v>
      </c>
      <c r="E117" s="42">
        <f t="shared" si="7"/>
        <v>197.846</v>
      </c>
      <c r="F117" s="43"/>
      <c r="G117" s="150"/>
    </row>
    <row r="118" spans="1:7" s="93" customFormat="1" ht="12.75" customHeight="1">
      <c r="A118" s="147" t="s">
        <v>90</v>
      </c>
      <c r="B118" s="40" t="s">
        <v>32</v>
      </c>
      <c r="C118" s="41">
        <v>1</v>
      </c>
      <c r="D118" s="44">
        <v>172.04</v>
      </c>
      <c r="E118" s="42">
        <f t="shared" si="7"/>
        <v>197.846</v>
      </c>
      <c r="F118" s="43"/>
      <c r="G118" s="150"/>
    </row>
    <row r="119" spans="1:7" s="93" customFormat="1" ht="12.75" customHeight="1">
      <c r="A119" s="147" t="s">
        <v>90</v>
      </c>
      <c r="B119" s="40" t="s">
        <v>32</v>
      </c>
      <c r="C119" s="41">
        <v>1</v>
      </c>
      <c r="D119" s="44">
        <v>172.04</v>
      </c>
      <c r="E119" s="42">
        <f t="shared" si="7"/>
        <v>197.846</v>
      </c>
      <c r="F119" s="43"/>
      <c r="G119" s="150"/>
    </row>
    <row r="120" spans="1:7" s="93" customFormat="1" ht="12.75" customHeight="1">
      <c r="A120" s="147" t="s">
        <v>90</v>
      </c>
      <c r="B120" s="40" t="s">
        <v>32</v>
      </c>
      <c r="C120" s="41">
        <v>1</v>
      </c>
      <c r="D120" s="44">
        <v>172.04</v>
      </c>
      <c r="E120" s="42">
        <f t="shared" si="7"/>
        <v>197.846</v>
      </c>
      <c r="F120" s="43"/>
      <c r="G120" s="150"/>
    </row>
    <row r="121" spans="1:8" s="93" customFormat="1" ht="12.75" customHeight="1" thickBot="1">
      <c r="A121" s="86" t="s">
        <v>90</v>
      </c>
      <c r="B121" s="46" t="s">
        <v>30</v>
      </c>
      <c r="C121" s="47">
        <v>1</v>
      </c>
      <c r="D121" s="48">
        <v>225.81</v>
      </c>
      <c r="E121" s="49">
        <f t="shared" si="7"/>
        <v>259.6815</v>
      </c>
      <c r="F121" s="50">
        <f>SUM(E116:E121)</f>
        <v>1248.9115000000002</v>
      </c>
      <c r="G121" s="152"/>
      <c r="H121" s="137"/>
    </row>
    <row r="122" spans="1:7" s="93" customFormat="1" ht="12.75" customHeight="1">
      <c r="A122" s="123" t="s">
        <v>91</v>
      </c>
      <c r="B122" s="88" t="s">
        <v>29</v>
      </c>
      <c r="C122" s="89">
        <v>1</v>
      </c>
      <c r="D122" s="90">
        <v>102.15</v>
      </c>
      <c r="E122" s="91">
        <f t="shared" si="7"/>
        <v>117.47250000000001</v>
      </c>
      <c r="F122" s="92"/>
      <c r="G122" s="150"/>
    </row>
    <row r="123" spans="1:8" s="93" customFormat="1" ht="12.75" customHeight="1" thickBot="1">
      <c r="A123" s="124" t="s">
        <v>91</v>
      </c>
      <c r="B123" s="95" t="s">
        <v>34</v>
      </c>
      <c r="C123" s="96">
        <v>1</v>
      </c>
      <c r="D123" s="97">
        <v>403.23</v>
      </c>
      <c r="E123" s="98">
        <f t="shared" si="7"/>
        <v>463.71450000000004</v>
      </c>
      <c r="F123" s="99">
        <f>SUM(E122:E123)</f>
        <v>581.187</v>
      </c>
      <c r="G123" s="150">
        <v>582</v>
      </c>
      <c r="H123" s="93" t="s">
        <v>95</v>
      </c>
    </row>
    <row r="124" spans="1:7" s="93" customFormat="1" ht="12.75" customHeight="1">
      <c r="A124" s="33" t="s">
        <v>65</v>
      </c>
      <c r="B124" s="34" t="s">
        <v>32</v>
      </c>
      <c r="C124" s="35">
        <v>1</v>
      </c>
      <c r="D124" s="36">
        <v>172.04</v>
      </c>
      <c r="E124" s="37">
        <f t="shared" si="7"/>
        <v>197.846</v>
      </c>
      <c r="F124" s="38"/>
      <c r="G124" s="150"/>
    </row>
    <row r="125" spans="1:8" s="93" customFormat="1" ht="12.75" customHeight="1" thickBot="1">
      <c r="A125" s="45" t="s">
        <v>65</v>
      </c>
      <c r="B125" s="46" t="s">
        <v>28</v>
      </c>
      <c r="C125" s="47">
        <v>1</v>
      </c>
      <c r="D125" s="48">
        <v>252.69</v>
      </c>
      <c r="E125" s="49">
        <f t="shared" si="7"/>
        <v>290.5935</v>
      </c>
      <c r="F125" s="50">
        <f>SUM(E124:E125)</f>
        <v>488.4395</v>
      </c>
      <c r="G125" s="150">
        <v>489</v>
      </c>
      <c r="H125" s="93" t="s">
        <v>94</v>
      </c>
    </row>
    <row r="126" spans="1:7" s="93" customFormat="1" ht="12.75" customHeight="1">
      <c r="A126" s="87" t="s">
        <v>48</v>
      </c>
      <c r="B126" s="88" t="s">
        <v>22</v>
      </c>
      <c r="C126" s="89">
        <v>1</v>
      </c>
      <c r="D126" s="90">
        <v>287.77</v>
      </c>
      <c r="E126" s="91">
        <f>D126+D126*7/100</f>
        <v>307.91389999999996</v>
      </c>
      <c r="F126" s="92"/>
      <c r="G126" s="150"/>
    </row>
    <row r="127" spans="1:8" s="93" customFormat="1" ht="12.75" customHeight="1" thickBot="1">
      <c r="A127" s="94" t="s">
        <v>48</v>
      </c>
      <c r="B127" s="95" t="s">
        <v>24</v>
      </c>
      <c r="C127" s="96">
        <v>1</v>
      </c>
      <c r="D127" s="97">
        <v>446.04</v>
      </c>
      <c r="E127" s="98">
        <f>D127+D127*7/100</f>
        <v>477.2628</v>
      </c>
      <c r="F127" s="99">
        <f>SUM(E126:E127)</f>
        <v>785.1767</v>
      </c>
      <c r="G127" s="150">
        <v>786</v>
      </c>
      <c r="H127" s="93" t="s">
        <v>94</v>
      </c>
    </row>
    <row r="128" spans="1:7" s="93" customFormat="1" ht="12.75" customHeight="1">
      <c r="A128" s="33" t="s">
        <v>97</v>
      </c>
      <c r="B128" s="34" t="s">
        <v>32</v>
      </c>
      <c r="C128" s="35">
        <v>1</v>
      </c>
      <c r="D128" s="36">
        <v>172.04</v>
      </c>
      <c r="E128" s="37">
        <f>D128+D128*15/100</f>
        <v>197.846</v>
      </c>
      <c r="F128" s="38"/>
      <c r="G128" s="150"/>
    </row>
    <row r="129" spans="1:8" s="93" customFormat="1" ht="12.75" customHeight="1" thickBot="1">
      <c r="A129" s="45" t="s">
        <v>97</v>
      </c>
      <c r="B129" s="46" t="s">
        <v>34</v>
      </c>
      <c r="C129" s="47">
        <v>1</v>
      </c>
      <c r="D129" s="48">
        <v>403.23</v>
      </c>
      <c r="E129" s="49">
        <f>D129+D129*15/100</f>
        <v>463.71450000000004</v>
      </c>
      <c r="F129" s="50">
        <f>SUM(E128:E129)</f>
        <v>661.5605</v>
      </c>
      <c r="G129" s="150">
        <v>661</v>
      </c>
      <c r="H129" s="93" t="s">
        <v>94</v>
      </c>
    </row>
    <row r="130" spans="1:8" s="93" customFormat="1" ht="12.75" customHeight="1" thickBot="1">
      <c r="A130" s="153" t="s">
        <v>44</v>
      </c>
      <c r="B130" s="154" t="s">
        <v>15</v>
      </c>
      <c r="C130" s="155">
        <v>1</v>
      </c>
      <c r="D130" s="156">
        <v>1582.73</v>
      </c>
      <c r="E130" s="156">
        <f>D130+D130*7/100</f>
        <v>1693.5211</v>
      </c>
      <c r="F130" s="138">
        <f>SUM(E130)</f>
        <v>1693.5211</v>
      </c>
      <c r="G130" s="150">
        <v>1694</v>
      </c>
      <c r="H130" s="93" t="s">
        <v>94</v>
      </c>
    </row>
    <row r="131" spans="1:7" s="93" customFormat="1" ht="13.5" thickBot="1">
      <c r="A131" s="139"/>
      <c r="B131" s="140"/>
      <c r="C131" s="140"/>
      <c r="D131" s="141">
        <f>SUM(D2:D130)</f>
        <v>60872.13000000007</v>
      </c>
      <c r="E131" s="141">
        <f>SUM(E2:E130)</f>
        <v>66351.59429999994</v>
      </c>
      <c r="F131" s="142">
        <f>SUM(F2:F130)</f>
        <v>66351.59429999997</v>
      </c>
      <c r="G131" s="150">
        <f>SUM(G2:G130)</f>
        <v>61132.17999999999</v>
      </c>
    </row>
    <row r="132" spans="6:7" s="93" customFormat="1" ht="12.75">
      <c r="F132" s="136"/>
      <c r="G132" s="150"/>
    </row>
    <row r="133" spans="4:7" s="93" customFormat="1" ht="12.75">
      <c r="D133" s="143"/>
      <c r="E133" s="137"/>
      <c r="F133" s="136"/>
      <c r="G133" s="150"/>
    </row>
    <row r="134" spans="6:7" s="93" customFormat="1" ht="12.75">
      <c r="F134" s="136"/>
      <c r="G134" s="150"/>
    </row>
    <row r="135" spans="4:7" s="93" customFormat="1" ht="12.75">
      <c r="D135" s="143"/>
      <c r="F135" s="136"/>
      <c r="G135" s="150"/>
    </row>
    <row r="136" spans="4:7" s="93" customFormat="1" ht="12.75">
      <c r="D136" s="143"/>
      <c r="F136" s="136"/>
      <c r="G136" s="150"/>
    </row>
    <row r="137" spans="6:7" s="93" customFormat="1" ht="12.75">
      <c r="F137" s="136"/>
      <c r="G137" s="150"/>
    </row>
    <row r="138" spans="6:7" s="93" customFormat="1" ht="12.75">
      <c r="F138" s="136"/>
      <c r="G138" s="150"/>
    </row>
    <row r="139" spans="6:7" s="93" customFormat="1" ht="12.75">
      <c r="F139" s="136"/>
      <c r="G139" s="150"/>
    </row>
    <row r="140" spans="6:7" s="93" customFormat="1" ht="12.75">
      <c r="F140" s="136"/>
      <c r="G140" s="150"/>
    </row>
    <row r="141" spans="6:7" s="93" customFormat="1" ht="12.75">
      <c r="F141" s="136"/>
      <c r="G141" s="150"/>
    </row>
    <row r="142" spans="6:7" s="93" customFormat="1" ht="12.75">
      <c r="F142" s="136"/>
      <c r="G142" s="150"/>
    </row>
    <row r="143" spans="6:7" s="93" customFormat="1" ht="12.75">
      <c r="F143" s="136"/>
      <c r="G143" s="150"/>
    </row>
    <row r="144" spans="6:7" s="93" customFormat="1" ht="12.75">
      <c r="F144" s="136"/>
      <c r="G144" s="150"/>
    </row>
    <row r="145" spans="6:7" s="93" customFormat="1" ht="12.75">
      <c r="F145" s="136"/>
      <c r="G145" s="150"/>
    </row>
    <row r="146" spans="6:7" s="93" customFormat="1" ht="12.75">
      <c r="F146" s="136"/>
      <c r="G146" s="150"/>
    </row>
    <row r="147" spans="6:7" s="93" customFormat="1" ht="12.75">
      <c r="F147" s="136"/>
      <c r="G147" s="150"/>
    </row>
    <row r="148" spans="6:7" s="93" customFormat="1" ht="12.75">
      <c r="F148" s="136"/>
      <c r="G148" s="150"/>
    </row>
    <row r="149" spans="6:7" s="93" customFormat="1" ht="12.75">
      <c r="F149" s="136"/>
      <c r="G149" s="150"/>
    </row>
    <row r="150" spans="6:7" s="93" customFormat="1" ht="12.75">
      <c r="F150" s="136"/>
      <c r="G150" s="150"/>
    </row>
    <row r="151" spans="6:7" s="93" customFormat="1" ht="12.75">
      <c r="F151" s="136"/>
      <c r="G151" s="150"/>
    </row>
    <row r="152" spans="6:7" s="93" customFormat="1" ht="12.75">
      <c r="F152" s="136"/>
      <c r="G152" s="150"/>
    </row>
    <row r="153" spans="6:7" s="93" customFormat="1" ht="12.75">
      <c r="F153" s="136"/>
      <c r="G153" s="150"/>
    </row>
    <row r="154" spans="6:7" s="93" customFormat="1" ht="12.75">
      <c r="F154" s="136"/>
      <c r="G154" s="150"/>
    </row>
    <row r="155" spans="6:7" s="93" customFormat="1" ht="12.75">
      <c r="F155" s="136"/>
      <c r="G155" s="150"/>
    </row>
    <row r="156" spans="6:7" s="93" customFormat="1" ht="12.75">
      <c r="F156" s="136"/>
      <c r="G156" s="150"/>
    </row>
    <row r="157" spans="6:7" s="93" customFormat="1" ht="12.75">
      <c r="F157" s="136"/>
      <c r="G157" s="150"/>
    </row>
    <row r="158" spans="6:7" s="93" customFormat="1" ht="12.75">
      <c r="F158" s="136"/>
      <c r="G158" s="150"/>
    </row>
    <row r="159" spans="6:7" s="93" customFormat="1" ht="12.75">
      <c r="F159" s="136"/>
      <c r="G159" s="150"/>
    </row>
    <row r="160" spans="6:7" s="93" customFormat="1" ht="12.75">
      <c r="F160" s="136"/>
      <c r="G160" s="150"/>
    </row>
    <row r="161" spans="6:7" s="93" customFormat="1" ht="12.75">
      <c r="F161" s="136"/>
      <c r="G161" s="150"/>
    </row>
    <row r="162" spans="6:7" s="93" customFormat="1" ht="12.75">
      <c r="F162" s="136"/>
      <c r="G162" s="150"/>
    </row>
    <row r="163" spans="6:7" s="93" customFormat="1" ht="12.75">
      <c r="F163" s="136"/>
      <c r="G163" s="150"/>
    </row>
  </sheetData>
  <autoFilter ref="A1:AF131"/>
  <hyperlinks>
    <hyperlink ref="A67" r:id="rId1" display="http://forum.sibmama.ru/viewtopic.php?t=389311&amp;postdays=0&amp;postorder=asc&amp;start=135"/>
    <hyperlink ref="A68" r:id="rId2" display="http://forum.sibmama.ru/viewtopic.php?t=389311&amp;postdays=0&amp;postorder=asc&amp;start=135"/>
    <hyperlink ref="A69" r:id="rId3" display="http://forum.sibmama.ru/viewtopic.php?t=389311&amp;postdays=0&amp;postorder=asc&amp;start=135"/>
    <hyperlink ref="A70" r:id="rId4" display="http://forum.sibmama.ru/viewtopic.php?t=389311&amp;postdays=0&amp;postorder=asc&amp;start=135"/>
    <hyperlink ref="A92" r:id="rId5" display="http://forum.sibmama.ru/viewtopic.php?t=389311&amp;postdays=0&amp;postorder=asc&amp;start=150"/>
    <hyperlink ref="A126" r:id="rId6" display="http://forum.sibmama.ru/viewtopic.php?t=389311&amp;postdays=0&amp;postorder=asc&amp;start=135"/>
    <hyperlink ref="A127" r:id="rId7" display="http://forum.sibmama.ru/viewtopic.php?t=389311&amp;postdays=0&amp;postorder=asc&amp;start=135"/>
    <hyperlink ref="A71" r:id="rId8" display="http://forum.sibmama.ru/viewtopic.php?t=389311&amp;postdays=0&amp;postorder=asc&amp;start=135"/>
    <hyperlink ref="A52" r:id="rId9" display="http://forum.sibmama.ru/viewtopic.php?p=15529967&amp;t=389311"/>
    <hyperlink ref="A64" r:id="rId10" display="http://forum.sibmama.ru/viewtopic.php?t=389311&amp;postdays=0&amp;postorder=asc&amp;start=30"/>
    <hyperlink ref="A111" r:id="rId11" display="http://forum.sibmama.ru/viewtopic.php?t=389311&amp;postdays=0&amp;postorder=asc&amp;start=45"/>
    <hyperlink ref="A42" r:id="rId12" display="http://forum.sibmama.ru/viewtopic.php?t=389311&amp;postdays=0&amp;postorder=asc&amp;start=60"/>
    <hyperlink ref="A94" r:id="rId13" display="http://forum.sibmama.ru/viewtopic.php?p=15900807&amp;t=389311"/>
    <hyperlink ref="A76" r:id="rId14" display="http://forum.sibmama.ru/viewtopic.php?t=389311&amp;postdays=0&amp;postorder=asc&amp;start=120"/>
    <hyperlink ref="A83" r:id="rId15" display="http://forum.sibmama.ru/viewtopic.php?t=389311&amp;postdays=0&amp;postorder=asc&amp;start=135"/>
    <hyperlink ref="A29" r:id="rId16" display="http://forum.sibmama.ru/viewtopic.php?t=389311&amp;postdays=0&amp;postorder=asc&amp;start=0"/>
    <hyperlink ref="A33"/>
    <hyperlink ref="A31"/>
    <hyperlink ref="A79" r:id="rId17" display="http://forum.sibmama.ru/viewtopic.php?t=389311&amp;postdays=0&amp;postorder=asc&amp;start=30"/>
    <hyperlink ref="A124" r:id="rId18" display="http://forum.sibmama.ru/viewtopic.php?t=389311&amp;postdays=0&amp;postorder=asc&amp;start=30"/>
    <hyperlink ref="A27" r:id="rId19" display="http://forum.sibmama.ru/viewtopic.php?t=389311&amp;postdays=0&amp;postorder=asc&amp;start=30"/>
    <hyperlink ref="A97" r:id="rId20" display="http://forum.sibmama.ru/viewtopic.php?t=389311&amp;postdays=0&amp;postorder=asc&amp;start=45"/>
    <hyperlink ref="A66" r:id="rId21" display="http://forum.sibmama.ru/viewtopic.php?t=389311&amp;postdays=0&amp;postorder=asc&amp;start=45"/>
    <hyperlink ref="A84" r:id="rId22" display="http://forum.sibmama.ru/viewtopic.php?t=389311&amp;postdays=0&amp;postorder=asc&amp;start=135"/>
    <hyperlink ref="A109" r:id="rId23" display="http://forum.sibmama.ru/viewtopic.php?t=389311&amp;postdays=0&amp;postorder=asc&amp;start=150"/>
    <hyperlink ref="A30" r:id="rId24" display="http://forum.sibmama.ru/viewtopic.php?t=389311&amp;postdays=0&amp;postorder=asc&amp;start=0"/>
    <hyperlink ref="A53" r:id="rId25" display="http://forum.sibmama.ru/viewtopic.php?p=15529967&amp;t=389311"/>
    <hyperlink ref="A72" r:id="rId26" display="http://forum.sibmama.ru/viewtopic.php?t=389311&amp;postdays=0&amp;postorder=asc&amp;start=135"/>
    <hyperlink ref="A85" r:id="rId27" display="http://forum.sibmama.ru/viewtopic.php?t=389311&amp;postdays=0&amp;postorder=asc&amp;start=135"/>
    <hyperlink ref="A110" r:id="rId28" display="http://forum.sibmama.ru/viewtopic.php?t=389311&amp;postdays=0&amp;postorder=asc&amp;start=150"/>
    <hyperlink ref="A112" r:id="rId29" display="http://forum.sibmama.ru/viewtopic.php?p=16311695&amp;t=389311"/>
    <hyperlink ref="A32"/>
    <hyperlink ref="A80" r:id="rId30" display="http://forum.sibmama.ru/viewtopic.php?t=389311&amp;postdays=0&amp;postorder=asc&amp;start=30"/>
    <hyperlink ref="A125" r:id="rId31" display="http://forum.sibmama.ru/viewtopic.php?t=389311&amp;postdays=0&amp;postorder=asc&amp;start=30"/>
    <hyperlink ref="A28" r:id="rId32" display="http://forum.sibmama.ru/viewtopic.php?t=389311&amp;postdays=0&amp;postorder=asc&amp;start=30"/>
    <hyperlink ref="A98" r:id="rId33" display="http://forum.sibmama.ru/viewtopic.php?t=389311&amp;postdays=0&amp;postorder=asc&amp;start=45"/>
    <hyperlink ref="A43" r:id="rId34" display="http://forum.sibmama.ru/viewtopic.php?t=389311&amp;postdays=0&amp;postorder=asc&amp;start=60"/>
    <hyperlink ref="A77" r:id="rId35" display="http://forum.sibmama.ru/viewtopic.php?t=389311&amp;postdays=0&amp;postorder=asc&amp;start=120"/>
    <hyperlink ref="A54" r:id="rId36" display="http://forum.sibmama.ru/viewtopic.php?p=15529967&amp;t=389311"/>
    <hyperlink ref="A108" r:id="rId37" display="http://forum.sibmama.ru/viewtopic.php?t=389311&amp;postdays=0&amp;postorder=asc&amp;start=0"/>
    <hyperlink ref="A62" r:id="rId38" display="http://forum.sibmama.ru/viewtopic.php?t=389311&amp;postdays=0&amp;postorder=asc&amp;start=0"/>
    <hyperlink ref="A101" r:id="rId39" display="http://forum.sibmama.ru/viewtopic.php?t=389311&amp;postdays=0&amp;postorder=asc&amp;start=0"/>
    <hyperlink ref="A5"/>
    <hyperlink ref="A89" r:id="rId40" display="http://forum.sibmama.ru/viewtopic.php?t=389311&amp;postdays=0&amp;postorder=asc&amp;start=15"/>
    <hyperlink ref="A65" r:id="rId41" display="http://forum.sibmama.ru/viewtopic.php?t=389311&amp;postdays=0&amp;postorder=asc&amp;start=30"/>
    <hyperlink ref="A59" r:id="rId42" display="http://forum.sibmama.ru/viewtopic.php?t=389311&amp;postdays=0&amp;postorder=asc&amp;start=30"/>
    <hyperlink ref="A113" r:id="rId43" display="http://forum.sibmama.ru/viewtopic.php?t=389311&amp;postdays=0&amp;postorder=asc&amp;start=45"/>
    <hyperlink ref="A75" r:id="rId44" display="http://forum.sibmama.ru/viewtopic.php?t=389311&amp;postdays=0&amp;postorder=asc&amp;start=45"/>
    <hyperlink ref="A91" r:id="rId45" display="http://forum.sibmama.ru/viewtopic.php?t=389311&amp;postdays=0&amp;postorder=asc&amp;start=45"/>
    <hyperlink ref="A114" r:id="rId46" display="http://forum.sibmama.ru/viewtopic.php?p=15900807&amp;t=389311"/>
    <hyperlink ref="A103" r:id="rId47" display="http://forum.sibmama.ru/viewtopic.php?t=389311&amp;postdays=0&amp;postorder=asc&amp;start=75"/>
    <hyperlink ref="A102" r:id="rId48" display="http://forum.sibmama.ru/viewtopic.php?t=389311&amp;postdays=0&amp;postorder=asc&amp;start=120"/>
    <hyperlink ref="A73" r:id="rId49" display="http://forum.sibmama.ru/viewtopic.php?t=389311&amp;postdays=0&amp;postorder=asc&amp;start=135"/>
    <hyperlink ref="A86" r:id="rId50" display="http://forum.sibmama.ru/viewtopic.php?t=389311&amp;postdays=0&amp;postorder=asc&amp;start=135"/>
    <hyperlink ref="A4"/>
    <hyperlink ref="A34"/>
    <hyperlink ref="A99" r:id="rId51" display="http://forum.sibmama.ru/viewtopic.php?t=389311&amp;postdays=0&amp;postorder=asc&amp;start=45"/>
    <hyperlink ref="A95" r:id="rId52" display="http://forum.sibmama.ru/viewtopic.php?p=15900807&amp;t=389311"/>
    <hyperlink ref="A63" r:id="rId53" display="http://forum.sibmama.ru/viewtopic.php?t=389311&amp;postdays=0&amp;postorder=asc&amp;start=0"/>
    <hyperlink ref="A90" r:id="rId54" display="http://forum.sibmama.ru/viewtopic.php?t=389311&amp;postdays=0&amp;postorder=asc&amp;start=15"/>
    <hyperlink ref="A115" r:id="rId55" display="http://forum.sibmama.ru/viewtopic.php?p=15900807&amp;t=389311"/>
    <hyperlink ref="A45" r:id="rId56" display="http://forum.sibmama.ru/viewtopic.php?p=15567681"/>
    <hyperlink ref="A44" r:id="rId57" display="http://forum.sibmama.ru/viewtopic.php?p=15567681"/>
    <hyperlink ref="A49" r:id="rId58" display="http://forum.sibmama.ru/viewtopic.php?t=389311&amp;postdays=0&amp;postorder=asc&amp;start=135"/>
    <hyperlink ref="A48" r:id="rId59" display="http://forum.sibmama.ru/viewtopic.php?t=389311&amp;postdays=0&amp;postorder=asc&amp;start=135"/>
    <hyperlink ref="A47" r:id="rId60" display="http://forum.sibmama.ru/viewtopic.php?t=389311&amp;postdays=0&amp;postorder=asc&amp;start=135"/>
    <hyperlink ref="A46" r:id="rId61" display="http://forum.sibmama.ru/viewtopic.php?t=389311&amp;postdays=0&amp;postorder=asc&amp;start=135"/>
    <hyperlink ref="A128" r:id="rId62" display="http://forum.sibmama.ru/viewtopic.php?p=16476971&amp;t=389311"/>
    <hyperlink ref="A129" r:id="rId63" display="http://forum.sibmama.ru/viewtopic.php?p=16476971&amp;t=389311"/>
    <hyperlink ref="A35" r:id="rId64" display="http://forum.sibmama.ru/viewtopic.php?p=16520428&amp;t=389311"/>
    <hyperlink ref="A36" r:id="rId65" display="http://forum.sibmama.ru/viewtopic.php?p=16520428&amp;t=389311"/>
  </hyperlinks>
  <printOptions/>
  <pageMargins left="0.75" right="0.75" top="1" bottom="1" header="0.5" footer="0.5"/>
  <pageSetup horizontalDpi="600" verticalDpi="600" orientation="portrait" paperSize="9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71" sqref="A7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2010-12-20T14:48:32Z</dcterms:created>
  <dcterms:modified xsi:type="dcterms:W3CDTF">2010-12-30T06:56:12Z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