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<sst xmlns="http://schemas.openxmlformats.org/spreadsheetml/2006/main" count="77" uniqueCount="51">
  <si>
    <t>JuliaD_25 </t>
  </si>
  <si>
    <t>01026W Грузоподъемник Люк 12 шт 444,6 </t>
  </si>
  <si>
    <t>85615 @Вертолет на радиоуправлении "Колибри" 12 шт 562,76 </t>
  </si>
  <si>
    <t>козлик </t>
  </si>
  <si>
    <t>88053 Выдра (блист.), M (9 см) 48 шт 84,6 </t>
  </si>
  <si>
    <t>88205 Черная пантера, (блист.),M 48 шт 78,9 </t>
  </si>
  <si>
    <t>88206 Леопард,(блист.), L 48 шт 113,4 </t>
  </si>
  <si>
    <t>88209 Павлин, (блист.),L 12 шт 113,4 </t>
  </si>
  <si>
    <t>88167 Детеныш большой панды (блист.), S (6,1 см) 96 шт 57,6 </t>
  </si>
  <si>
    <t>88363 Кабан, M 48 шт 81,9 </t>
  </si>
  <si>
    <t>igrulka </t>
  </si>
  <si>
    <t>1600608478 (393)Интерактивная развивающая книжка "Tiny Princess" 12 шт 882 </t>
  </si>
  <si>
    <t>ольга абрамова </t>
  </si>
  <si>
    <t>2105K Набор "Малыш Кароль и манеж" 292 </t>
  </si>
  <si>
    <t>МариКл </t>
  </si>
  <si>
    <t>1301307578 (395)Музыкальный мобиль "Классический" 6 шт 2199,3 </t>
  </si>
  <si>
    <t>Аленок </t>
  </si>
  <si>
    <t>62003 6021 Игра"Озорной Пеликан" 4 шт 1012,5 </t>
  </si>
  <si>
    <t>3858T Мой первый верстак 6 шт 1047 </t>
  </si>
  <si>
    <t>6490001 (338)Игрушка-собачка Фрэд "Догони меня" 6 шт 993,6 </t>
  </si>
  <si>
    <t>УмкаU </t>
  </si>
  <si>
    <t>02070W Игровой набор для ванны "Семья Осьминогов" цена 444,6 - 1 шт. </t>
  </si>
  <si>
    <t>мими81 </t>
  </si>
  <si>
    <t>142242 Погремушка-кольцо с подвесками (собака, ключ, телефон) 318,6 </t>
  </si>
  <si>
    <t>12335 Игровой набор "Паркинг. Полиция" 1608 </t>
  </si>
  <si>
    <t>31913 Гитара с кнопками (свет, звук) 756 </t>
  </si>
  <si>
    <t>MaTIsse </t>
  </si>
  <si>
    <t>142013 Развивающая игрушка-подвеска "СЭММИ" 12 шт 588,9</t>
  </si>
  <si>
    <t>142242 Погремушка-кольцо с подвесками (собака, ключ, телефон) 12шт 318,6</t>
  </si>
  <si>
    <t>8Katarina8 </t>
  </si>
  <si>
    <t>KA458 Кубики мягкие "Учись, играя" (на русск. яз.) 12 шт 842,7 </t>
  </si>
  <si>
    <t>Светлана Арцебашева </t>
  </si>
  <si>
    <t>2663 Набор "Спальня Luxury" 830,7 </t>
  </si>
  <si>
    <t>Nadyast </t>
  </si>
  <si>
    <t>86828 Железная дорога 101см*47,5см пластиковая на батарейках с 3-мя моделями 12 шт 572,4 </t>
  </si>
  <si>
    <t>+</t>
  </si>
  <si>
    <t>2008 Ночник "Звездочка" желая звук ,свет</t>
  </si>
  <si>
    <t>81118C Набор "Трак и бульдозер" на р/у, серия "Power in fun"</t>
  </si>
  <si>
    <t>83633 Феррари Фиорано Гоночная машина с мини-пультом управления 1:50</t>
  </si>
  <si>
    <t>30323 Крокодильчик-совок  красный</t>
  </si>
  <si>
    <t>22014 Двусторонняя доска для рисования, с фигурками на липучках - деревянная</t>
  </si>
  <si>
    <t>eirnata</t>
  </si>
  <si>
    <t>НИК</t>
  </si>
  <si>
    <t>Стоимость</t>
  </si>
  <si>
    <t>Итого с орг</t>
  </si>
  <si>
    <t>С орг %</t>
  </si>
  <si>
    <t>Ед</t>
  </si>
  <si>
    <t>Сдано</t>
  </si>
  <si>
    <t xml:space="preserve">ТР </t>
  </si>
  <si>
    <t>Долг</t>
  </si>
  <si>
    <t>Транспорт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</si>
</sst>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Verdana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2" fontId="2" fillId="0" borderId="10" xfId="0" applyNumberFormat="1" applyFont="1" applyBorder="1" applyAlignment="1">
      <alignment vertical="top"/>
    </xf>
    <xf numFmtId="0" fontId="2" fillId="0" borderId="11" xfId="0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0" fontId="42" fillId="0" borderId="11" xfId="0" applyFont="1" applyBorder="1" applyAlignment="1">
      <alignment/>
    </xf>
    <xf numFmtId="0" fontId="0" fillId="0" borderId="11" xfId="0" applyBorder="1" applyAlignment="1">
      <alignment/>
    </xf>
    <xf numFmtId="2" fontId="2" fillId="0" borderId="11" xfId="0" applyNumberFormat="1" applyFont="1" applyBorder="1" applyAlignment="1">
      <alignment vertical="top"/>
    </xf>
    <xf numFmtId="2" fontId="0" fillId="0" borderId="11" xfId="0" applyNumberFormat="1" applyBorder="1" applyAlignment="1">
      <alignment/>
    </xf>
    <xf numFmtId="0" fontId="2" fillId="0" borderId="11" xfId="0" applyFont="1" applyBorder="1" applyAlignment="1">
      <alignment vertical="top" wrapText="1"/>
    </xf>
    <xf numFmtId="4" fontId="2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2" fontId="2" fillId="33" borderId="10" xfId="0" applyNumberFormat="1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2" fontId="45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33" borderId="11" xfId="0" applyFont="1" applyFill="1" applyBorder="1" applyAlignment="1">
      <alignment/>
    </xf>
    <xf numFmtId="2" fontId="8" fillId="33" borderId="11" xfId="0" applyNumberFormat="1" applyFont="1" applyFill="1" applyBorder="1" applyAlignment="1">
      <alignment/>
    </xf>
    <xf numFmtId="2" fontId="8" fillId="0" borderId="11" xfId="0" applyNumberFormat="1" applyFont="1" applyBorder="1" applyAlignment="1">
      <alignment/>
    </xf>
    <xf numFmtId="0" fontId="45" fillId="0" borderId="0" xfId="0" applyFont="1" applyAlignment="1">
      <alignment/>
    </xf>
    <xf numFmtId="164" fontId="7" fillId="0" borderId="11" xfId="0" applyNumberFormat="1" applyFont="1" applyBorder="1" applyAlignment="1">
      <alignment/>
    </xf>
    <xf numFmtId="0" fontId="46" fillId="0" borderId="11" xfId="0" applyFont="1" applyBorder="1" applyAlignment="1">
      <alignment/>
    </xf>
    <xf numFmtId="164" fontId="45" fillId="0" borderId="11" xfId="0" applyNumberFormat="1" applyFont="1" applyBorder="1" applyAlignment="1">
      <alignment/>
    </xf>
    <xf numFmtId="1" fontId="45" fillId="0" borderId="11" xfId="0" applyNumberFormat="1" applyFont="1" applyBorder="1" applyAlignment="1">
      <alignment/>
    </xf>
    <xf numFmtId="0" fontId="42" fillId="8" borderId="11" xfId="0" applyFont="1" applyFill="1" applyBorder="1" applyAlignment="1">
      <alignment/>
    </xf>
    <xf numFmtId="0" fontId="7" fillId="8" borderId="11" xfId="0" applyFont="1" applyFill="1" applyBorder="1" applyAlignment="1">
      <alignment/>
    </xf>
    <xf numFmtId="164" fontId="7" fillId="8" borderId="11" xfId="0" applyNumberFormat="1" applyFont="1" applyFill="1" applyBorder="1" applyAlignment="1">
      <alignment/>
    </xf>
    <xf numFmtId="2" fontId="45" fillId="8" borderId="11" xfId="0" applyNumberFormat="1" applyFont="1" applyFill="1" applyBorder="1" applyAlignment="1">
      <alignment/>
    </xf>
    <xf numFmtId="0" fontId="46" fillId="8" borderId="11" xfId="0" applyFont="1" applyFill="1" applyBorder="1" applyAlignment="1">
      <alignment/>
    </xf>
    <xf numFmtId="0" fontId="45" fillId="8" borderId="11" xfId="0" applyFont="1" applyFill="1" applyBorder="1" applyAlignment="1">
      <alignment/>
    </xf>
    <xf numFmtId="0" fontId="0" fillId="8" borderId="11" xfId="0" applyFill="1" applyBorder="1" applyAlignment="1">
      <alignment/>
    </xf>
    <xf numFmtId="4" fontId="44" fillId="8" borderId="11" xfId="0" applyNumberFormat="1" applyFont="1" applyFill="1" applyBorder="1" applyAlignment="1">
      <alignment/>
    </xf>
    <xf numFmtId="4" fontId="45" fillId="8" borderId="11" xfId="0" applyNumberFormat="1" applyFont="1" applyFill="1" applyBorder="1" applyAlignment="1">
      <alignment/>
    </xf>
    <xf numFmtId="0" fontId="44" fillId="8" borderId="11" xfId="0" applyFont="1" applyFill="1" applyBorder="1" applyAlignment="1">
      <alignment/>
    </xf>
    <xf numFmtId="164" fontId="45" fillId="8" borderId="11" xfId="0" applyNumberFormat="1" applyFont="1" applyFill="1" applyBorder="1" applyAlignment="1">
      <alignment/>
    </xf>
    <xf numFmtId="0" fontId="4" fillId="8" borderId="11" xfId="0" applyFont="1" applyFill="1" applyBorder="1" applyAlignment="1">
      <alignment/>
    </xf>
    <xf numFmtId="0" fontId="3" fillId="8" borderId="11" xfId="0" applyFont="1" applyFill="1" applyBorder="1" applyAlignment="1">
      <alignment/>
    </xf>
    <xf numFmtId="2" fontId="2" fillId="8" borderId="10" xfId="0" applyNumberFormat="1" applyFont="1" applyFill="1" applyBorder="1" applyAlignment="1">
      <alignment vertical="top"/>
    </xf>
    <xf numFmtId="0" fontId="8" fillId="8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10" xfId="0" applyNumberFormat="1" applyFont="1" applyFill="1" applyBorder="1" applyAlignment="1">
      <alignment vertical="top"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164" fontId="7" fillId="0" borderId="11" xfId="0" applyNumberFormat="1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164" fontId="45" fillId="0" borderId="11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8" fillId="34" borderId="0" xfId="0" applyFont="1" applyFill="1" applyAlignment="1">
      <alignment/>
    </xf>
    <xf numFmtId="0" fontId="8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7" fillId="34" borderId="11" xfId="0" applyFont="1" applyFill="1" applyBorder="1" applyAlignment="1">
      <alignment/>
    </xf>
    <xf numFmtId="164" fontId="7" fillId="34" borderId="11" xfId="0" applyNumberFormat="1" applyFont="1" applyFill="1" applyBorder="1" applyAlignment="1">
      <alignment/>
    </xf>
    <xf numFmtId="0" fontId="45" fillId="34" borderId="11" xfId="0" applyFont="1" applyFill="1" applyBorder="1" applyAlignment="1">
      <alignment/>
    </xf>
    <xf numFmtId="16" fontId="7" fillId="0" borderId="11" xfId="0" applyNumberFormat="1" applyFont="1" applyBorder="1" applyAlignment="1">
      <alignment/>
    </xf>
    <xf numFmtId="2" fontId="7" fillId="34" borderId="11" xfId="0" applyNumberFormat="1" applyFont="1" applyFill="1" applyBorder="1" applyAlignment="1">
      <alignment/>
    </xf>
    <xf numFmtId="164" fontId="45" fillId="34" borderId="11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6">
      <selection activeCell="B22" sqref="B22"/>
    </sheetView>
  </sheetViews>
  <sheetFormatPr defaultColWidth="9.140625" defaultRowHeight="15"/>
  <cols>
    <col min="2" max="2" width="79.57421875" style="0" customWidth="1"/>
    <col min="3" max="3" width="10.8515625" style="0" customWidth="1"/>
    <col min="4" max="4" width="10.7109375" style="0" customWidth="1"/>
    <col min="5" max="5" width="12.140625" style="22" customWidth="1"/>
    <col min="7" max="7" width="9.140625" style="22" customWidth="1"/>
    <col min="8" max="8" width="9.140625" style="23" customWidth="1"/>
    <col min="9" max="9" width="9.140625" style="27" customWidth="1"/>
  </cols>
  <sheetData>
    <row r="1" spans="1:9" ht="15">
      <c r="A1" s="59" t="s">
        <v>42</v>
      </c>
      <c r="B1" s="59"/>
      <c r="C1" s="59" t="s">
        <v>43</v>
      </c>
      <c r="D1" s="60" t="s">
        <v>45</v>
      </c>
      <c r="E1" s="60" t="s">
        <v>44</v>
      </c>
      <c r="F1" s="61" t="s">
        <v>47</v>
      </c>
      <c r="G1" s="62" t="s">
        <v>46</v>
      </c>
      <c r="H1" s="63" t="s">
        <v>48</v>
      </c>
      <c r="I1" s="64" t="s">
        <v>49</v>
      </c>
    </row>
    <row r="2" spans="1:9" s="2" customFormat="1" ht="15">
      <c r="A2" s="47" t="s">
        <v>0</v>
      </c>
      <c r="B2" s="48" t="s">
        <v>1</v>
      </c>
      <c r="C2" s="49">
        <v>444.6</v>
      </c>
      <c r="D2" s="50">
        <f>C2*1.15</f>
        <v>511.28999999999996</v>
      </c>
      <c r="E2" s="51"/>
      <c r="F2" s="52"/>
      <c r="G2" s="50">
        <v>3</v>
      </c>
      <c r="H2" s="53">
        <f>9.23*G2</f>
        <v>27.69</v>
      </c>
      <c r="I2" s="54"/>
    </row>
    <row r="3" spans="1:9" ht="15">
      <c r="A3" s="47" t="s">
        <v>0</v>
      </c>
      <c r="B3" s="48"/>
      <c r="C3" s="57"/>
      <c r="D3" s="50"/>
      <c r="E3" s="51">
        <f>SUM(D2:D2)</f>
        <v>511.28999999999996</v>
      </c>
      <c r="F3" s="58">
        <v>520</v>
      </c>
      <c r="G3" s="50"/>
      <c r="H3" s="53"/>
      <c r="I3" s="56">
        <f>F3-E3-H2</f>
        <v>-18.979999999999965</v>
      </c>
    </row>
    <row r="4" spans="1:9" s="2" customFormat="1" ht="15">
      <c r="A4" s="43" t="s">
        <v>3</v>
      </c>
      <c r="B4" s="44" t="s">
        <v>4</v>
      </c>
      <c r="C4" s="45">
        <v>84.6</v>
      </c>
      <c r="D4" s="33">
        <f aca="true" t="shared" si="0" ref="D4:D31">C4*1.15</f>
        <v>97.28999999999999</v>
      </c>
      <c r="E4" s="46"/>
      <c r="F4" s="32"/>
      <c r="G4" s="33">
        <v>1</v>
      </c>
      <c r="H4" s="34">
        <f aca="true" t="shared" si="1" ref="H3:H39">9.23*G4</f>
        <v>9.23</v>
      </c>
      <c r="I4" s="37"/>
    </row>
    <row r="5" spans="1:9" s="2" customFormat="1" ht="15">
      <c r="A5" s="43" t="s">
        <v>3</v>
      </c>
      <c r="B5" s="44" t="s">
        <v>5</v>
      </c>
      <c r="C5" s="45">
        <v>78.9</v>
      </c>
      <c r="D5" s="33">
        <f t="shared" si="0"/>
        <v>90.735</v>
      </c>
      <c r="E5" s="46"/>
      <c r="F5" s="32"/>
      <c r="G5" s="33">
        <v>1</v>
      </c>
      <c r="H5" s="34">
        <f t="shared" si="1"/>
        <v>9.23</v>
      </c>
      <c r="I5" s="37"/>
    </row>
    <row r="6" spans="1:9" s="2" customFormat="1" ht="15">
      <c r="A6" s="43" t="s">
        <v>3</v>
      </c>
      <c r="B6" s="44" t="s">
        <v>6</v>
      </c>
      <c r="C6" s="45">
        <v>113.4</v>
      </c>
      <c r="D6" s="33">
        <f t="shared" si="0"/>
        <v>130.41</v>
      </c>
      <c r="E6" s="46"/>
      <c r="F6" s="32"/>
      <c r="G6" s="33">
        <v>1</v>
      </c>
      <c r="H6" s="34">
        <f t="shared" si="1"/>
        <v>9.23</v>
      </c>
      <c r="I6" s="37"/>
    </row>
    <row r="7" spans="1:9" s="2" customFormat="1" ht="15">
      <c r="A7" s="43" t="s">
        <v>3</v>
      </c>
      <c r="B7" s="44" t="s">
        <v>7</v>
      </c>
      <c r="C7" s="45">
        <v>113.4</v>
      </c>
      <c r="D7" s="33">
        <f t="shared" si="0"/>
        <v>130.41</v>
      </c>
      <c r="E7" s="46"/>
      <c r="F7" s="32"/>
      <c r="G7" s="33">
        <v>1</v>
      </c>
      <c r="H7" s="34">
        <f t="shared" si="1"/>
        <v>9.23</v>
      </c>
      <c r="I7" s="37"/>
    </row>
    <row r="8" spans="1:9" s="2" customFormat="1" ht="15">
      <c r="A8" s="43" t="s">
        <v>3</v>
      </c>
      <c r="B8" s="44" t="s">
        <v>8</v>
      </c>
      <c r="C8" s="45">
        <v>57.6</v>
      </c>
      <c r="D8" s="33">
        <f t="shared" si="0"/>
        <v>66.24</v>
      </c>
      <c r="E8" s="46"/>
      <c r="F8" s="32"/>
      <c r="G8" s="33">
        <v>1</v>
      </c>
      <c r="H8" s="34">
        <f t="shared" si="1"/>
        <v>9.23</v>
      </c>
      <c r="I8" s="37"/>
    </row>
    <row r="9" spans="1:9" s="2" customFormat="1" ht="15">
      <c r="A9" s="43" t="s">
        <v>3</v>
      </c>
      <c r="B9" s="44" t="s">
        <v>9</v>
      </c>
      <c r="C9" s="45">
        <v>81.9</v>
      </c>
      <c r="D9" s="33">
        <f t="shared" si="0"/>
        <v>94.185</v>
      </c>
      <c r="E9" s="46"/>
      <c r="F9" s="32"/>
      <c r="G9" s="33">
        <v>1</v>
      </c>
      <c r="H9" s="34">
        <f t="shared" si="1"/>
        <v>9.23</v>
      </c>
      <c r="I9" s="37"/>
    </row>
    <row r="10" spans="1:9" s="2" customFormat="1" ht="15">
      <c r="A10" s="43" t="s">
        <v>3</v>
      </c>
      <c r="B10" s="44"/>
      <c r="C10" s="45"/>
      <c r="D10" s="33"/>
      <c r="E10" s="46">
        <f>SUM(D4:D9)</f>
        <v>609.27</v>
      </c>
      <c r="F10" s="36">
        <v>610</v>
      </c>
      <c r="G10" s="33"/>
      <c r="H10" s="34"/>
      <c r="I10" s="42">
        <f>F10-E10-H4-H5-H6-H7-H8-H9</f>
        <v>-54.64999999999999</v>
      </c>
    </row>
    <row r="11" spans="1:9" s="2" customFormat="1" ht="15">
      <c r="A11" s="47" t="s">
        <v>10</v>
      </c>
      <c r="B11" s="48" t="s">
        <v>11</v>
      </c>
      <c r="C11" s="49">
        <v>882</v>
      </c>
      <c r="D11" s="50">
        <f t="shared" si="0"/>
        <v>1014.3</v>
      </c>
      <c r="E11" s="51"/>
      <c r="F11" s="52"/>
      <c r="G11" s="50">
        <v>2</v>
      </c>
      <c r="H11" s="53">
        <f t="shared" si="1"/>
        <v>18.46</v>
      </c>
      <c r="I11" s="54"/>
    </row>
    <row r="12" spans="1:9" s="2" customFormat="1" ht="15">
      <c r="A12" s="47" t="s">
        <v>10</v>
      </c>
      <c r="B12" s="48"/>
      <c r="C12" s="49"/>
      <c r="D12" s="50"/>
      <c r="E12" s="51">
        <f>SUM(D11)</f>
        <v>1014.3</v>
      </c>
      <c r="F12" s="55">
        <v>1015</v>
      </c>
      <c r="G12" s="50"/>
      <c r="H12" s="53"/>
      <c r="I12" s="56">
        <f>F12-E12-H11</f>
        <v>-17.759999999999955</v>
      </c>
    </row>
    <row r="13" spans="1:9" s="2" customFormat="1" ht="15">
      <c r="A13" s="43" t="s">
        <v>12</v>
      </c>
      <c r="B13" s="44" t="s">
        <v>13</v>
      </c>
      <c r="C13" s="45">
        <v>292.8</v>
      </c>
      <c r="D13" s="33">
        <f t="shared" si="0"/>
        <v>336.71999999999997</v>
      </c>
      <c r="E13" s="46"/>
      <c r="F13" s="32"/>
      <c r="G13" s="33">
        <v>1</v>
      </c>
      <c r="H13" s="34">
        <f t="shared" si="1"/>
        <v>9.23</v>
      </c>
      <c r="I13" s="37"/>
    </row>
    <row r="14" spans="1:9" s="2" customFormat="1" ht="15">
      <c r="A14" s="43" t="s">
        <v>12</v>
      </c>
      <c r="B14" s="44"/>
      <c r="C14" s="45"/>
      <c r="D14" s="33"/>
      <c r="E14" s="46">
        <f>SUM(D13)</f>
        <v>336.71999999999997</v>
      </c>
      <c r="F14" s="36">
        <v>337</v>
      </c>
      <c r="G14" s="33"/>
      <c r="H14" s="34"/>
      <c r="I14" s="42">
        <f>F14-E14-H13</f>
        <v>-8.94999999999997</v>
      </c>
    </row>
    <row r="15" spans="1:9" s="2" customFormat="1" ht="15">
      <c r="A15" s="14" t="s">
        <v>16</v>
      </c>
      <c r="B15" s="13" t="s">
        <v>18</v>
      </c>
      <c r="C15" s="5">
        <v>1047</v>
      </c>
      <c r="D15" s="12">
        <f t="shared" si="0"/>
        <v>1204.05</v>
      </c>
      <c r="E15" s="15"/>
      <c r="F15" s="6"/>
      <c r="G15" s="12">
        <v>3</v>
      </c>
      <c r="H15" s="28">
        <f t="shared" si="1"/>
        <v>27.69</v>
      </c>
      <c r="I15" s="16"/>
    </row>
    <row r="16" spans="1:9" s="2" customFormat="1" ht="15">
      <c r="A16" s="14" t="s">
        <v>16</v>
      </c>
      <c r="B16" s="13" t="s">
        <v>19</v>
      </c>
      <c r="C16" s="3">
        <v>993.6</v>
      </c>
      <c r="D16" s="12">
        <f t="shared" si="0"/>
        <v>1142.6399999999999</v>
      </c>
      <c r="E16" s="15"/>
      <c r="F16" s="6"/>
      <c r="G16" s="12">
        <v>2</v>
      </c>
      <c r="H16" s="28">
        <f t="shared" si="1"/>
        <v>18.46</v>
      </c>
      <c r="I16" s="16"/>
    </row>
    <row r="17" spans="1:9" s="2" customFormat="1" ht="15">
      <c r="A17" s="14" t="s">
        <v>16</v>
      </c>
      <c r="B17" s="13"/>
      <c r="C17" s="3"/>
      <c r="D17" s="12"/>
      <c r="E17" s="15">
        <f>SUM(D15:D16)</f>
        <v>2346.6899999999996</v>
      </c>
      <c r="F17" s="29">
        <v>2350</v>
      </c>
      <c r="G17" s="12"/>
      <c r="H17" s="28"/>
      <c r="I17" s="30">
        <f>F17-E17-H16-H15</f>
        <v>-42.839999999999606</v>
      </c>
    </row>
    <row r="18" spans="1:9" s="2" customFormat="1" ht="15">
      <c r="A18" s="17" t="s">
        <v>20</v>
      </c>
      <c r="B18" s="18" t="s">
        <v>21</v>
      </c>
      <c r="C18" s="19">
        <v>444.6</v>
      </c>
      <c r="D18" s="20">
        <f t="shared" si="0"/>
        <v>511.28999999999996</v>
      </c>
      <c r="E18" s="24"/>
      <c r="F18" s="32"/>
      <c r="G18" s="33">
        <v>3</v>
      </c>
      <c r="H18" s="34">
        <f t="shared" si="1"/>
        <v>27.69</v>
      </c>
      <c r="I18" s="37"/>
    </row>
    <row r="19" spans="1:9" s="2" customFormat="1" ht="15">
      <c r="A19" s="17" t="s">
        <v>20</v>
      </c>
      <c r="B19" s="18"/>
      <c r="C19" s="19"/>
      <c r="D19" s="20"/>
      <c r="E19" s="24">
        <f>SUM(D18)</f>
        <v>511.28999999999996</v>
      </c>
      <c r="F19" s="41">
        <v>511.3</v>
      </c>
      <c r="G19" s="33"/>
      <c r="H19" s="34"/>
      <c r="I19" s="42">
        <f>F19-E19-H18</f>
        <v>-27.679999999999954</v>
      </c>
    </row>
    <row r="20" spans="1:9" s="2" customFormat="1" ht="15">
      <c r="A20" s="14" t="s">
        <v>22</v>
      </c>
      <c r="B20" s="13" t="s">
        <v>23</v>
      </c>
      <c r="C20" s="3">
        <v>318.6</v>
      </c>
      <c r="D20" s="12">
        <f t="shared" si="0"/>
        <v>366.39</v>
      </c>
      <c r="E20" s="15"/>
      <c r="F20" s="6"/>
      <c r="G20" s="12">
        <v>1</v>
      </c>
      <c r="H20" s="28">
        <f t="shared" si="1"/>
        <v>9.23</v>
      </c>
      <c r="I20" s="16"/>
    </row>
    <row r="21" spans="1:9" s="2" customFormat="1" ht="15">
      <c r="A21" s="14" t="s">
        <v>22</v>
      </c>
      <c r="B21" s="13" t="s">
        <v>24</v>
      </c>
      <c r="C21" s="5">
        <v>1608</v>
      </c>
      <c r="D21" s="12">
        <f t="shared" si="0"/>
        <v>1849.1999999999998</v>
      </c>
      <c r="E21" s="15"/>
      <c r="F21" s="6"/>
      <c r="G21" s="12">
        <v>5</v>
      </c>
      <c r="H21" s="28">
        <f t="shared" si="1"/>
        <v>46.150000000000006</v>
      </c>
      <c r="I21" s="16"/>
    </row>
    <row r="22" spans="1:9" s="2" customFormat="1" ht="15">
      <c r="A22" s="14" t="s">
        <v>22</v>
      </c>
      <c r="B22" s="13" t="s">
        <v>25</v>
      </c>
      <c r="C22" s="3">
        <v>756</v>
      </c>
      <c r="D22" s="12">
        <f t="shared" si="0"/>
        <v>869.4</v>
      </c>
      <c r="E22" s="15"/>
      <c r="F22" s="6"/>
      <c r="G22" s="12">
        <v>4</v>
      </c>
      <c r="H22" s="28">
        <f t="shared" si="1"/>
        <v>36.92</v>
      </c>
      <c r="I22" s="16"/>
    </row>
    <row r="23" spans="1:9" s="2" customFormat="1" ht="15">
      <c r="A23" s="14" t="s">
        <v>22</v>
      </c>
      <c r="B23" s="13"/>
      <c r="C23" s="3"/>
      <c r="D23" s="12"/>
      <c r="E23" s="15">
        <f>SUM(D20:D22)</f>
        <v>3084.99</v>
      </c>
      <c r="F23" s="29">
        <v>3085</v>
      </c>
      <c r="G23" s="12"/>
      <c r="H23" s="28"/>
      <c r="I23" s="30">
        <f>F23-E23-H20-H21-H22</f>
        <v>-92.2899999999998</v>
      </c>
    </row>
    <row r="24" spans="1:9" s="2" customFormat="1" ht="15">
      <c r="A24" s="17" t="s">
        <v>26</v>
      </c>
      <c r="B24" s="18" t="s">
        <v>27</v>
      </c>
      <c r="C24" s="19">
        <v>588.9</v>
      </c>
      <c r="D24" s="20">
        <f t="shared" si="0"/>
        <v>677.2349999999999</v>
      </c>
      <c r="E24" s="24"/>
      <c r="F24" s="32"/>
      <c r="G24" s="33">
        <v>2</v>
      </c>
      <c r="H24" s="34">
        <f t="shared" si="1"/>
        <v>18.46</v>
      </c>
      <c r="I24" s="37"/>
    </row>
    <row r="25" spans="1:9" ht="15">
      <c r="A25" s="17" t="s">
        <v>26</v>
      </c>
      <c r="B25" s="18" t="s">
        <v>28</v>
      </c>
      <c r="C25" s="19">
        <v>318.6</v>
      </c>
      <c r="D25" s="20">
        <f t="shared" si="0"/>
        <v>366.39</v>
      </c>
      <c r="E25" s="24"/>
      <c r="F25" s="38"/>
      <c r="G25" s="33">
        <v>1</v>
      </c>
      <c r="H25" s="34">
        <f t="shared" si="1"/>
        <v>9.23</v>
      </c>
      <c r="I25" s="37"/>
    </row>
    <row r="26" spans="1:9" ht="15">
      <c r="A26" s="17" t="s">
        <v>26</v>
      </c>
      <c r="B26" s="18"/>
      <c r="C26" s="19"/>
      <c r="D26" s="20"/>
      <c r="E26" s="25">
        <f>SUM(D24:D25)</f>
        <v>1043.625</v>
      </c>
      <c r="F26" s="39">
        <v>1043.65</v>
      </c>
      <c r="G26" s="33"/>
      <c r="H26" s="34"/>
      <c r="I26" s="40">
        <f>F26-E26-H24-H25</f>
        <v>-27.66499999999991</v>
      </c>
    </row>
    <row r="27" spans="1:9" s="2" customFormat="1" ht="15">
      <c r="A27" s="14" t="s">
        <v>29</v>
      </c>
      <c r="B27" s="13" t="s">
        <v>30</v>
      </c>
      <c r="C27" s="3">
        <v>842.7</v>
      </c>
      <c r="D27" s="12">
        <f t="shared" si="0"/>
        <v>969.105</v>
      </c>
      <c r="E27" s="15"/>
      <c r="F27" s="6"/>
      <c r="G27" s="12">
        <v>3</v>
      </c>
      <c r="H27" s="28">
        <f t="shared" si="1"/>
        <v>27.69</v>
      </c>
      <c r="I27" s="21"/>
    </row>
    <row r="28" spans="1:9" s="2" customFormat="1" ht="15">
      <c r="A28" s="14" t="s">
        <v>29</v>
      </c>
      <c r="B28" s="13"/>
      <c r="C28" s="3"/>
      <c r="D28" s="12"/>
      <c r="E28" s="26">
        <f>SUM(D27)</f>
        <v>969.105</v>
      </c>
      <c r="F28" s="29">
        <v>970</v>
      </c>
      <c r="G28" s="12"/>
      <c r="H28" s="28"/>
      <c r="I28" s="21">
        <f>F28-E28-H27</f>
        <v>-26.79500000000002</v>
      </c>
    </row>
    <row r="29" spans="1:9" s="2" customFormat="1" ht="15">
      <c r="A29" s="17" t="s">
        <v>31</v>
      </c>
      <c r="B29" s="18" t="s">
        <v>32</v>
      </c>
      <c r="C29" s="19">
        <v>830.7</v>
      </c>
      <c r="D29" s="20">
        <f t="shared" si="0"/>
        <v>955.305</v>
      </c>
      <c r="E29" s="24"/>
      <c r="F29" s="32"/>
      <c r="G29" s="33">
        <v>2</v>
      </c>
      <c r="H29" s="34">
        <f t="shared" si="1"/>
        <v>18.46</v>
      </c>
      <c r="I29" s="35"/>
    </row>
    <row r="30" spans="1:9" s="2" customFormat="1" ht="15">
      <c r="A30" s="17" t="s">
        <v>31</v>
      </c>
      <c r="B30" s="18"/>
      <c r="C30" s="19"/>
      <c r="D30" s="20"/>
      <c r="E30" s="25">
        <f>SUM(D29)</f>
        <v>955.305</v>
      </c>
      <c r="F30" s="36">
        <v>960</v>
      </c>
      <c r="G30" s="33"/>
      <c r="H30" s="34"/>
      <c r="I30" s="35">
        <f>F30-E30-H29</f>
        <v>-13.76499999999995</v>
      </c>
    </row>
    <row r="31" spans="1:9" s="2" customFormat="1" ht="15">
      <c r="A31" s="14" t="s">
        <v>33</v>
      </c>
      <c r="B31" s="13" t="s">
        <v>34</v>
      </c>
      <c r="C31" s="3">
        <v>572.4</v>
      </c>
      <c r="D31" s="12">
        <f t="shared" si="0"/>
        <v>658.2599999999999</v>
      </c>
      <c r="E31" s="15"/>
      <c r="F31" s="6"/>
      <c r="G31" s="12">
        <v>3</v>
      </c>
      <c r="H31" s="28">
        <f t="shared" si="1"/>
        <v>27.69</v>
      </c>
      <c r="I31" s="16"/>
    </row>
    <row r="32" spans="1:9" s="2" customFormat="1" ht="15">
      <c r="A32" s="14" t="s">
        <v>33</v>
      </c>
      <c r="B32" s="13"/>
      <c r="C32" s="3"/>
      <c r="D32" s="12"/>
      <c r="E32" s="15">
        <f>SUM(D31)</f>
        <v>658.2599999999999</v>
      </c>
      <c r="F32" s="29">
        <v>660</v>
      </c>
      <c r="G32" s="12"/>
      <c r="H32" s="28"/>
      <c r="I32" s="31">
        <f>F32-E32-H31</f>
        <v>-25.94999999999988</v>
      </c>
    </row>
    <row r="33" spans="1:9" ht="15">
      <c r="A33" s="62"/>
      <c r="B33" s="62"/>
      <c r="C33" s="66">
        <f>SUM(C2:C31)</f>
        <v>10470.300000000001</v>
      </c>
      <c r="D33" s="62">
        <f>SUM(D2:D31)</f>
        <v>12040.845</v>
      </c>
      <c r="E33" s="66">
        <f>SUM(E2:E32)</f>
        <v>12040.845</v>
      </c>
      <c r="F33" s="61">
        <f>SUM(F3:F32)</f>
        <v>12061.949999999999</v>
      </c>
      <c r="G33" s="62"/>
      <c r="H33" s="63"/>
      <c r="I33" s="64"/>
    </row>
    <row r="34" spans="1:9" ht="15">
      <c r="A34" s="7"/>
      <c r="B34" s="7"/>
      <c r="C34" s="7"/>
      <c r="D34" s="7"/>
      <c r="E34" s="12"/>
      <c r="F34" s="7"/>
      <c r="G34" s="12"/>
      <c r="H34" s="28"/>
      <c r="I34" s="16"/>
    </row>
    <row r="35" spans="1:9" ht="15" customHeight="1">
      <c r="A35" s="10" t="s">
        <v>41</v>
      </c>
      <c r="B35" s="10" t="s">
        <v>36</v>
      </c>
      <c r="C35" s="8">
        <v>660</v>
      </c>
      <c r="D35" s="8"/>
      <c r="E35" s="8"/>
      <c r="F35" s="8"/>
      <c r="G35" s="12">
        <v>1</v>
      </c>
      <c r="H35" s="28">
        <f t="shared" si="1"/>
        <v>9.23</v>
      </c>
      <c r="I35" s="16"/>
    </row>
    <row r="36" spans="1:9" ht="15" customHeight="1">
      <c r="A36" s="10" t="s">
        <v>41</v>
      </c>
      <c r="B36" s="4" t="s">
        <v>37</v>
      </c>
      <c r="C36" s="11">
        <v>1838.7</v>
      </c>
      <c r="D36" s="7"/>
      <c r="E36" s="12"/>
      <c r="F36" s="7"/>
      <c r="G36" s="12">
        <v>4</v>
      </c>
      <c r="H36" s="28">
        <f t="shared" si="1"/>
        <v>36.92</v>
      </c>
      <c r="I36" s="16"/>
    </row>
    <row r="37" spans="1:9" ht="15" customHeight="1">
      <c r="A37" s="10" t="s">
        <v>41</v>
      </c>
      <c r="B37" s="4" t="s">
        <v>38</v>
      </c>
      <c r="C37" s="8">
        <v>700.2</v>
      </c>
      <c r="D37" s="7"/>
      <c r="E37" s="12"/>
      <c r="F37" s="7"/>
      <c r="G37" s="12">
        <v>1</v>
      </c>
      <c r="H37" s="28">
        <f t="shared" si="1"/>
        <v>9.23</v>
      </c>
      <c r="I37" s="16"/>
    </row>
    <row r="38" spans="1:9" ht="15">
      <c r="A38" s="10" t="s">
        <v>41</v>
      </c>
      <c r="B38" s="4" t="s">
        <v>39</v>
      </c>
      <c r="C38" s="8">
        <v>198</v>
      </c>
      <c r="D38" s="7"/>
      <c r="E38" s="12"/>
      <c r="F38" s="7"/>
      <c r="G38" s="12">
        <v>2</v>
      </c>
      <c r="H38" s="28">
        <f t="shared" si="1"/>
        <v>18.46</v>
      </c>
      <c r="I38" s="16"/>
    </row>
    <row r="39" spans="1:9" ht="15">
      <c r="A39" s="10" t="s">
        <v>41</v>
      </c>
      <c r="B39" s="4" t="s">
        <v>40</v>
      </c>
      <c r="C39" s="8">
        <v>985.2</v>
      </c>
      <c r="D39" s="7"/>
      <c r="E39" s="12"/>
      <c r="F39" s="7"/>
      <c r="G39" s="12">
        <v>3</v>
      </c>
      <c r="H39" s="28">
        <f t="shared" si="1"/>
        <v>27.69</v>
      </c>
      <c r="I39" s="31">
        <v>-102</v>
      </c>
    </row>
    <row r="40" spans="1:9" ht="15">
      <c r="A40" s="7"/>
      <c r="B40" s="7"/>
      <c r="C40" s="9">
        <f>SUM(C35:C39)</f>
        <v>4382.099999999999</v>
      </c>
      <c r="D40" s="7"/>
      <c r="E40" s="12"/>
      <c r="F40" s="7"/>
      <c r="G40" s="65"/>
      <c r="H40" s="28"/>
      <c r="I40" s="16"/>
    </row>
    <row r="41" spans="1:9" ht="15">
      <c r="A41" s="61"/>
      <c r="B41" s="61" t="s">
        <v>50</v>
      </c>
      <c r="C41" s="61"/>
      <c r="D41" s="61"/>
      <c r="E41" s="62"/>
      <c r="F41" s="61"/>
      <c r="G41" s="62">
        <f>SUM(G2:G40)</f>
        <v>52</v>
      </c>
      <c r="H41" s="63">
        <f>SUM(H2:H40)</f>
        <v>479.96000000000004</v>
      </c>
      <c r="I41" s="67">
        <f>SUM(I2:I39)</f>
        <v>-459.32499999999897</v>
      </c>
    </row>
    <row r="42" ht="15">
      <c r="G42" s="63">
        <f>480/52</f>
        <v>9.23076923076923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B3" sqref="B3:C3"/>
    </sheetView>
  </sheetViews>
  <sheetFormatPr defaultColWidth="9.140625" defaultRowHeight="15"/>
  <cols>
    <col min="2" max="2" width="59.28125" style="0" customWidth="1"/>
  </cols>
  <sheetData>
    <row r="1" spans="1:8" ht="15">
      <c r="A1" s="1" t="s">
        <v>0</v>
      </c>
      <c r="B1" s="1" t="s">
        <v>2</v>
      </c>
      <c r="H1" t="s">
        <v>35</v>
      </c>
    </row>
    <row r="2" spans="1:2" ht="15">
      <c r="A2" s="1" t="s">
        <v>14</v>
      </c>
      <c r="B2" s="1" t="s">
        <v>15</v>
      </c>
    </row>
    <row r="3" spans="1:2" ht="15">
      <c r="A3" s="1" t="s">
        <v>16</v>
      </c>
      <c r="B3" s="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2011-07-17T16:17:15Z</dcterms:created>
  <dcterms:modified xsi:type="dcterms:W3CDTF">2011-07-23T01:57:58Z</dcterms:modified>
  <cp:category/>
  <cp:version/>
  <cp:contentType/>
  <cp:contentStatus/>
</cp:coreProperties>
</file>