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7955" windowHeight="897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<sst xmlns="http://schemas.openxmlformats.org/spreadsheetml/2006/main" count="202" uniqueCount="118">
  <si>
    <t>НИК</t>
  </si>
  <si>
    <t>Заказ</t>
  </si>
  <si>
    <t>ОПТ</t>
  </si>
  <si>
    <t>Итого</t>
  </si>
  <si>
    <t>Куртка Malden 08   00000011010   42, 8500/голубой, ,       9   3 900,00        2 805,76     2 805,76 </t>
  </si>
  <si>
    <t>Балаклава PS-kid   00000023317   XL, 1000/черный, ,       25   600,00        392,16     392,16     0,00 </t>
  </si>
  <si>
    <t>Комплект Funny fox (1-9 лет)   00000009774   XL, S280, ,       2   1 190,00        777,78     777,78     0,00  </t>
  </si>
  <si>
    <t>Термобелье костюм Cosmos детский 00000010200 128, 9200/синий, , 16 1 500.00 980.39 980.39 0.00 </t>
  </si>
  <si>
    <t>Термобелье костюм Cosmos Light детский 00000029246 116, 8500/голубой, , 8 900.00 588.24 588.24 0.00</t>
  </si>
  <si>
    <t>Перчатки Elegia GW 00000000091 8500/голубой 14 29 290,00 80,00 50</t>
  </si>
  <si>
    <t>eirnata</t>
  </si>
  <si>
    <t xml:space="preserve">Термобелье костюм Cosmos детский 00000010200 104, 8500/голубой, 6 1 500,00 980,39 980,39 </t>
  </si>
  <si>
    <t xml:space="preserve">Ремень Money Belt 00000009576, 1000/черный, 6 190,00  124,18  124,18  0,00  </t>
  </si>
  <si>
    <t>Ремень Money Belt 00000009576, P100/принт,  217 190,00  124,18  124,18  0,00</t>
  </si>
  <si>
    <t xml:space="preserve">Термобелье костюм Cosmos Super Light детский00000029247104, F413/янтарь/красный, , </t>
  </si>
  <si>
    <t>Футболка Cycle Dry Tee 12579, размер 48 4512/бл.желтый/т.красный,</t>
  </si>
  <si>
    <t>Рукавицы Traverse M 1000/черный размер М </t>
  </si>
  <si>
    <t>Рукавицы Traverse M 1000/черный размер S</t>
  </si>
  <si>
    <t>innik</t>
  </si>
  <si>
    <t>Перчатки Elegia GW 00000000091 8500/голубой 14 29 290,00 80,00 50 размер М 80</t>
  </si>
  <si>
    <t>iriska05</t>
  </si>
  <si>
    <t>Термобелье костюм Cosmos детский 00000010200 122, 9100/т.синий, , 3 1 500.00 980.39 980.39 0.00 </t>
  </si>
  <si>
    <t>Термобелье костюм Cosmos Super Light детский 00000029247 122, 2310/оранжевый/черный, , 13 700.00 457.52 457.52 0.00 </t>
  </si>
  <si>
    <t>Термобелье костюм Pin 00000023311 122, 1080/черный/белый, , 5 2 400.00 1 568.63 1 568.63 0.00</t>
  </si>
  <si>
    <t>jlka</t>
  </si>
  <si>
    <t>Термобелье костюм Queen Dry  50, R300/красный марс,  Замена  Термобелье костюм Queen Dry  50 8200/синий, ,</t>
  </si>
  <si>
    <t>Куртка жен.Салданья 8500/голубой  р-р 44 Замена Куртка жен.Linda 8500/голубой р-р 44 </t>
  </si>
  <si>
    <t>Перчатки Cross W GW 6370/св-серый р-р S  Замена Перчатки Cross W GW  4000/серый р-р S </t>
  </si>
  <si>
    <t>Перчатки Elegia GW 9100/т.синий р-р S </t>
  </si>
  <si>
    <t>lactochka</t>
  </si>
  <si>
    <t>Термобелье костюм Cosmos детский 00000010200  152, 9100/т.синий, , 980,39</t>
  </si>
  <si>
    <t>Термобелье костюм Cosmos детский 00000010200 104, 9200/синий, ,  980,39</t>
  </si>
  <si>
    <t>Термобелье костюм Penguin 100   00000012060   48, 7500/бл.голубой,3 1 900,00  1 241,83  заменам Термобелье костюм Power Dry M 00000012079   48, 6700/сталь, ,    1 1 1600,00        1 045,75 </t>
  </si>
  <si>
    <t>Шорты Dolomite   00000012781   56, 4100/хаки, 3   900,00 588,24 замена Шорты Dolomite   00000012781 56,4800/песок, ,2  900,00  588,24</t>
  </si>
  <si>
    <t>lubasa</t>
  </si>
  <si>
    <t>Мужское термобелье костюм Natural Dry 00000012057 размер 56,  2000/асфальт 1437,91 руб замена Мужское термобелье костюм Natural Dry 00000012056 56,  1000/черный 1437,91 руб  </t>
  </si>
  <si>
    <t>Lubasha72</t>
  </si>
  <si>
    <t>Куртка пуховая Extra Light   00000010570   50, 2010/асфальт/черный, ,       1   9 700,00        6 339,87     6 339,87     0,00</t>
  </si>
  <si>
    <t>luckymama</t>
  </si>
  <si>
    <t>Термобелье костюм Pin 00000023311 116, 2310/оранжевый/черный, , 1 2400,00  1568,63 замена Термобелье костюм Pin 00000023311 116, 1080/черный/белый, , 5 2400,00 1568,63  </t>
  </si>
  <si>
    <t>Брюки утепленные Husky W   00000009637 46, 1000/черный, , 17 3600,00 2352,94  </t>
  </si>
  <si>
    <t>Брюки Alpina 06 00000009588 50, 3000/т.серый, , 56 4 600,00 3 006,54  </t>
  </si>
  <si>
    <t>Куртка Winter Original W II   00000023270 46, 1023/черный/оранжевый, , 18 3300,00 2156,86  </t>
  </si>
  <si>
    <t>Костюм спортивный Mile Runner W 00000010410   50, 8040/белый/, , 3 2630,00 1718,95</t>
  </si>
  <si>
    <t>Термобелье костюм Cosmos Super Light детский 00000029247 110, 5520/салатный/асфальт, , 8 700,00 457,52  </t>
  </si>
  <si>
    <t>Футболка женская Pologo 00000012769 50, 1400/роза, ,    11 890,00 581,70</t>
  </si>
  <si>
    <t>Шапка Amnistia GW 00000000125 8000/белый 11 840,00   0 290,00   190,00 </t>
  </si>
  <si>
    <t>Шапка Classic New   00000000255 2000/асфальт 653 470,00 0 140,00 80,00</t>
  </si>
  <si>
    <t>Перчатки Ice GW   00000000092 4000/серый L   92 450,00 100,00 60,00</t>
  </si>
  <si>
    <t>Средство для стирки пуха Loft Down Wash (, , , 1 л)</t>
  </si>
  <si>
    <t>melissa78</t>
  </si>
  <si>
    <t>Термобелье костюм Power Dry M 00000012079   54, 6700/сталь, ,       13   1 600,00        1045,75</t>
  </si>
  <si>
    <t>Oksana555</t>
  </si>
  <si>
    <t>Шапка  Amnistia GW 00000000125   1000/черный 173    290,00   58р-р (на замену 9100/т.синий)</t>
  </si>
  <si>
    <t>ponOlga</t>
  </si>
  <si>
    <t>Рубашка Paola 07   00000012028   46, A800, 647,06  </t>
  </si>
  <si>
    <t>Бриджи женские Molina 07   00000012785   46, 4100/хаки,    588,24  </t>
  </si>
  <si>
    <t>Термобелье костюм Wool Dry Light W   00000023278   48, Y200/коричневый, 1 176,47 замена Термобелье костюм Penguin 100   00000012060   48, 7500/бл.голубой,  1 241,83 (на крайний случай: одна из этих моделей 48 размера в любом цвете)  </t>
  </si>
  <si>
    <t>Tyapa_Angel</t>
  </si>
  <si>
    <t>Куртка пуховая Venera   00000011147   44, 1300/красный, ,       3   6 800,00        4 444,44     4 444,44</t>
  </si>
  <si>
    <t>Рукавицы Traverse W р-р S, цвет 5013 либо 1380, 1392</t>
  </si>
  <si>
    <t>Перчатки Cross W GW р-р S, цвет 1320 или 4000, 6370</t>
  </si>
  <si>
    <t>Vazhina</t>
  </si>
  <si>
    <t>Термобелье костюм Cosmos Light детский 122, 5300/травяной</t>
  </si>
  <si>
    <t>Куртка жен.Linda 8500/голубой Размер 42-44</t>
  </si>
  <si>
    <t>Шарф Polartec New  S200/снежный</t>
  </si>
  <si>
    <t>Шапка Classic New 1000/черный</t>
  </si>
  <si>
    <t>гала74</t>
  </si>
  <si>
    <t>Куртка жен.Салданья 00000000045 8500/голубой 80 67 32   47 1340,00 469,00 335,00 р-р 46 1шт)</t>
  </si>
  <si>
    <t>Шапка Classic New 00000000255 2000/асфальт 653   470,00 0 140,00 на замену Шапка Classic New 00000000255 1300/красный    298   470,00 0 140,00) р-р 58 </t>
  </si>
  <si>
    <t>Шапка  Amnistia GW 00000000125   1000/черный 173 840,00 0   290,00 190,00 на замену Шапка Amnistia GW 00000000125   5000/свинец 140 840,00 0   290,00 190,00 р-р58</t>
  </si>
  <si>
    <t>Шарф Polartec New 00000000261 1300/красный 94 550,00   0 140,00 80,00 1шт</t>
  </si>
  <si>
    <t>Шапка Amnistia GW 00000000125 1200/т.красный 184   840,00 0 290,00   190,00 р-р 56 1 шт</t>
  </si>
  <si>
    <t>Перчатки Elegia GW 00000000091   ЗАМЕНА 8500/голубой  </t>
  </si>
  <si>
    <t>Елена Петровна</t>
  </si>
  <si>
    <t>Куртка жен.Салданья,1300/красный, р-р 42</t>
  </si>
  <si>
    <t>Лизи </t>
  </si>
  <si>
    <t>Пристрой</t>
  </si>
  <si>
    <t>Перчатки Elegia GW (S, 8500/голубой, , )</t>
  </si>
  <si>
    <t>Рукавицы Traverse M (S, 1000/черный, , )</t>
  </si>
  <si>
    <t>Саша</t>
  </si>
  <si>
    <t>Термобелье костюм Penguin 100 Micro W 00000012064 46, 2200/кирпич, , 4 2 200,00 1 437,91 1 437,91 </t>
  </si>
  <si>
    <t>Юлия РВ</t>
  </si>
  <si>
    <t>Термобелье костюм Penguin Power Stretch W 0800000012070 44, 7020/св.серый/асфальт</t>
  </si>
  <si>
    <t>Куртка жен.Салданья 8500/голубой размер 44 </t>
  </si>
  <si>
    <t>Куртка пуховая муж.Snow Pro 1000/черный размер 48 </t>
  </si>
  <si>
    <t xml:space="preserve">Шарф Polartec New S200/снежный </t>
  </si>
  <si>
    <t>Шарф Polartec New 2046/асфальт/св.беж </t>
  </si>
  <si>
    <t>Шапка Classic New 2000/асфальт размер 58 </t>
  </si>
  <si>
    <t>Шапка Classic New 7500/бл.голубой размер 56 (но если есть 52-54 - лучше их, у меня голова маленькая, ношу детский размер </t>
  </si>
  <si>
    <t>Рукавицы Traverse W 5013/свинец/красный размер S </t>
  </si>
  <si>
    <t>Перчатки Elegia GW 8500/голубой размер S </t>
  </si>
  <si>
    <t>Перчатки WindBloc   00000013277   L, 1000/черный, ,       544   560,00        402,88     402,88     0,00</t>
  </si>
  <si>
    <t>Шапка Classic New 00000000255   1000/черный 140 </t>
  </si>
  <si>
    <t>Шапка Classic New 00000000255  2300/оранжевый </t>
  </si>
  <si>
    <t>Шапка Classic New 00000000255  2000/асфальт </t>
  </si>
  <si>
    <t>Перчатки Ice GW 00000000092   4000/серый,100р р-р L</t>
  </si>
  <si>
    <t>Перчатки Elegia GW (S, 9100/т.синий, , )</t>
  </si>
  <si>
    <t>Рукавицы Traverse M (L, 1000/черный, , )</t>
  </si>
  <si>
    <t>ЮлияГеннадьевна</t>
  </si>
  <si>
    <t>Мафеста</t>
  </si>
  <si>
    <t>anytca</t>
  </si>
  <si>
    <t>Средство для стирки пуха Loft Down Wash (, , , 300 л)</t>
  </si>
  <si>
    <r>
      <t xml:space="preserve">Юлия_Ч </t>
    </r>
    <r>
      <rPr>
        <b/>
        <sz val="10"/>
        <rFont val="Arial"/>
        <family val="2"/>
      </rPr>
      <t>НСК</t>
    </r>
  </si>
  <si>
    <r>
      <t xml:space="preserve">dailylamaт </t>
    </r>
    <r>
      <rPr>
        <b/>
        <sz val="10"/>
        <rFont val="Arial"/>
        <family val="2"/>
      </rPr>
      <t>НСК</t>
    </r>
  </si>
  <si>
    <t>tat-rus</t>
  </si>
  <si>
    <t>Светочик</t>
  </si>
  <si>
    <t>Сдано</t>
  </si>
  <si>
    <t>ТР</t>
  </si>
  <si>
    <t>XL</t>
  </si>
  <si>
    <t>S</t>
  </si>
  <si>
    <t>M</t>
  </si>
  <si>
    <t>L</t>
  </si>
  <si>
    <t>Р-р</t>
  </si>
  <si>
    <t>С орг</t>
  </si>
  <si>
    <t>1=7,2</t>
  </si>
  <si>
    <t>(-) Вы должны,(+) Я, округлила до рубля</t>
  </si>
  <si>
    <t>НЕТ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</si>
</sst>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10">
    <font>
      <sz val="10"/>
      <name val="Arial Cyr"/>
      <family val="0"/>
    </font>
    <font>
      <b/>
      <sz val="10"/>
      <color indexed="62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9"/>
      <color indexed="8"/>
      <name val="Verdana"/>
      <family val="2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2" fontId="0" fillId="2" borderId="1" xfId="0" applyNumberFormat="1" applyFill="1" applyBorder="1" applyAlignment="1">
      <alignment/>
    </xf>
    <xf numFmtId="0" fontId="2" fillId="0" borderId="1" xfId="0" applyFont="1" applyBorder="1" applyAlignment="1">
      <alignment/>
    </xf>
    <xf numFmtId="2" fontId="0" fillId="0" borderId="1" xfId="0" applyNumberFormat="1" applyFill="1" applyBorder="1" applyAlignment="1">
      <alignment/>
    </xf>
    <xf numFmtId="49" fontId="2" fillId="0" borderId="1" xfId="0" applyNumberFormat="1" applyFont="1" applyFill="1" applyBorder="1" applyAlignment="1">
      <alignment horizontal="left"/>
    </xf>
    <xf numFmtId="0" fontId="2" fillId="0" borderId="1" xfId="0" applyFont="1" applyBorder="1" applyAlignment="1">
      <alignment/>
    </xf>
    <xf numFmtId="2" fontId="2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2" fontId="2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/>
    </xf>
    <xf numFmtId="2" fontId="0" fillId="0" borderId="1" xfId="0" applyNumberFormat="1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/>
    </xf>
    <xf numFmtId="2" fontId="0" fillId="2" borderId="1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2" fontId="0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4" fillId="0" borderId="3" xfId="0" applyFont="1" applyBorder="1" applyAlignment="1">
      <alignment/>
    </xf>
    <xf numFmtId="0" fontId="4" fillId="0" borderId="3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2" fillId="2" borderId="4" xfId="15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0" borderId="4" xfId="15" applyFont="1" applyBorder="1" applyAlignment="1">
      <alignment/>
    </xf>
    <xf numFmtId="2" fontId="5" fillId="0" borderId="5" xfId="0" applyNumberFormat="1" applyFont="1" applyBorder="1" applyAlignment="1">
      <alignment/>
    </xf>
    <xf numFmtId="0" fontId="6" fillId="2" borderId="4" xfId="0" applyFont="1" applyFill="1" applyBorder="1" applyAlignment="1">
      <alignment/>
    </xf>
    <xf numFmtId="0" fontId="0" fillId="0" borderId="4" xfId="15" applyFont="1" applyBorder="1" applyAlignment="1">
      <alignment/>
    </xf>
    <xf numFmtId="0" fontId="0" fillId="2" borderId="4" xfId="15" applyFont="1" applyFill="1" applyBorder="1" applyAlignment="1">
      <alignment/>
    </xf>
    <xf numFmtId="0" fontId="2" fillId="0" borderId="4" xfId="0" applyFont="1" applyBorder="1" applyAlignment="1">
      <alignment/>
    </xf>
    <xf numFmtId="0" fontId="2" fillId="2" borderId="4" xfId="0" applyFont="1" applyFill="1" applyBorder="1" applyAlignment="1">
      <alignment/>
    </xf>
    <xf numFmtId="0" fontId="0" fillId="0" borderId="4" xfId="0" applyBorder="1" applyAlignment="1">
      <alignment/>
    </xf>
    <xf numFmtId="0" fontId="2" fillId="0" borderId="6" xfId="15" applyFont="1" applyBorder="1" applyAlignment="1">
      <alignment/>
    </xf>
    <xf numFmtId="0" fontId="2" fillId="0" borderId="7" xfId="0" applyFont="1" applyFill="1" applyBorder="1" applyAlignment="1">
      <alignment/>
    </xf>
    <xf numFmtId="0" fontId="0" fillId="0" borderId="7" xfId="0" applyBorder="1" applyAlignment="1">
      <alignment horizontal="right"/>
    </xf>
    <xf numFmtId="0" fontId="0" fillId="0" borderId="7" xfId="0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Border="1" applyAlignment="1">
      <alignment/>
    </xf>
    <xf numFmtId="0" fontId="4" fillId="2" borderId="1" xfId="0" applyFont="1" applyFill="1" applyBorder="1" applyAlignment="1">
      <alignment/>
    </xf>
    <xf numFmtId="0" fontId="4" fillId="0" borderId="7" xfId="0" applyFont="1" applyBorder="1" applyAlignment="1">
      <alignment/>
    </xf>
    <xf numFmtId="0" fontId="1" fillId="0" borderId="9" xfId="0" applyFont="1" applyFill="1" applyBorder="1" applyAlignment="1">
      <alignment wrapText="1"/>
    </xf>
    <xf numFmtId="1" fontId="5" fillId="2" borderId="5" xfId="0" applyNumberFormat="1" applyFont="1" applyFill="1" applyBorder="1" applyAlignment="1">
      <alignment/>
    </xf>
    <xf numFmtId="1" fontId="5" fillId="0" borderId="5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9" fillId="0" borderId="4" xfId="15" applyFont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right"/>
    </xf>
    <xf numFmtId="2" fontId="5" fillId="0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2" fontId="5" fillId="0" borderId="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421109&amp;postdays=0&amp;postorder=asc&amp;start=30&amp;sid=c05d0878383026c97db5f1ff4013f165" TargetMode="External" /><Relationship Id="rId2" Type="http://schemas.openxmlformats.org/officeDocument/2006/relationships/hyperlink" Target="http://forum.sibmama.ru/viewtopic.php?t=421109&amp;postdays=0&amp;postorder=asc&amp;start=45" TargetMode="External" /><Relationship Id="rId3" Type="http://schemas.openxmlformats.org/officeDocument/2006/relationships/hyperlink" Target="http://forum.sibmama.ru/viewtopic.php?t=421109&amp;postdays=0&amp;postorder=asc&amp;start=45" TargetMode="External" /><Relationship Id="rId4" Type="http://schemas.openxmlformats.org/officeDocument/2006/relationships/hyperlink" Target="http://forum.sibmama.ru/viewtopic.php?t=421109&amp;postdays=0&amp;postorder=asc&amp;start=45" TargetMode="External" /><Relationship Id="rId5" Type="http://schemas.openxmlformats.org/officeDocument/2006/relationships/hyperlink" Target="http://forum.sibmama.ru/viewtopic.php?t=421109&amp;postdays=0&amp;postorder=asc&amp;start=45" TargetMode="External" /><Relationship Id="rId6" Type="http://schemas.openxmlformats.org/officeDocument/2006/relationships/hyperlink" Target="http://forum.sibmama.ru/viewtopic.php?t=421109&amp;postdays=0&amp;postorder=asc&amp;start=45" TargetMode="External" /><Relationship Id="rId7" Type="http://schemas.openxmlformats.org/officeDocument/2006/relationships/hyperlink" Target="http://forum.sibmama.ru/viewtopic.php?t=421109&amp;postdays=0&amp;postorder=asc&amp;start=60" TargetMode="External" /><Relationship Id="rId8" Type="http://schemas.openxmlformats.org/officeDocument/2006/relationships/hyperlink" Target="http://forum.sibmama.ru/viewtopic.php?t=421109&amp;postdays=0&amp;postorder=asc&amp;start=0" TargetMode="External" /><Relationship Id="rId9" Type="http://schemas.openxmlformats.org/officeDocument/2006/relationships/hyperlink" Target="http://forum.sibmama.ru/viewtopic.php?t=421109&amp;postdays=0&amp;postorder=asc&amp;start=15" TargetMode="External" /><Relationship Id="rId10" Type="http://schemas.openxmlformats.org/officeDocument/2006/relationships/hyperlink" Target="http://forum.sibmama.ru/viewtopic.php?t=421109&amp;postdays=0&amp;postorder=asc&amp;start=15" TargetMode="External" /><Relationship Id="rId11" Type="http://schemas.openxmlformats.org/officeDocument/2006/relationships/hyperlink" Target="http://forum.sibmama.ru/viewtopic.php?t=421109&amp;postdays=0&amp;postorder=asc&amp;start=15" TargetMode="External" /><Relationship Id="rId12" Type="http://schemas.openxmlformats.org/officeDocument/2006/relationships/hyperlink" Target="http://forum.sibmama.ru/viewtopic.php?t=421109&amp;postdays=0&amp;postorder=asc&amp;start=15" TargetMode="External" /><Relationship Id="rId13" Type="http://schemas.openxmlformats.org/officeDocument/2006/relationships/hyperlink" Target="http://forum.sibmama.ru/viewtopic.php?t=421109&amp;postdays=0&amp;postorder=asc&amp;start=15" TargetMode="External" /><Relationship Id="rId14" Type="http://schemas.openxmlformats.org/officeDocument/2006/relationships/hyperlink" Target="http://forum.sibmama.ru/viewtopic.php?t=421109&amp;postdays=0&amp;postorder=asc&amp;start=15" TargetMode="External" /><Relationship Id="rId15" Type="http://schemas.openxmlformats.org/officeDocument/2006/relationships/hyperlink" Target="http://forum.sibmama.ru/viewtopic.php?t=421109&amp;postdays=0&amp;postorder=asc&amp;start=30" TargetMode="External" /><Relationship Id="rId16" Type="http://schemas.openxmlformats.org/officeDocument/2006/relationships/hyperlink" Target="http://forum.sibmama.ru/viewtopic.php?t=421109&amp;postdays=0&amp;postorder=asc&amp;start=30" TargetMode="External" /><Relationship Id="rId17" Type="http://schemas.openxmlformats.org/officeDocument/2006/relationships/hyperlink" Target="http://forum.sibmama.ru/viewtopic.php?t=421109&amp;postdays=0&amp;postorder=asc&amp;start=30" TargetMode="External" /><Relationship Id="rId18" Type="http://schemas.openxmlformats.org/officeDocument/2006/relationships/hyperlink" Target="javascript:putName('%D0%AE%D0%BB%D0%B8%D1%8F')" TargetMode="External" /><Relationship Id="rId19" Type="http://schemas.openxmlformats.org/officeDocument/2006/relationships/hyperlink" Target="http://forum.sibmama.ru/viewtopic.php?t=421109&amp;postdays=0&amp;postorder=asc&amp;start=60" TargetMode="External" /><Relationship Id="rId20" Type="http://schemas.openxmlformats.org/officeDocument/2006/relationships/hyperlink" Target="http://forum.sibmama.ru/viewtopic.php?t=421109&amp;postdays=0&amp;postorder=asc&amp;start=75" TargetMode="External" /><Relationship Id="rId21" Type="http://schemas.openxmlformats.org/officeDocument/2006/relationships/hyperlink" Target="http://forum.sibmama.ru/viewtopic.php?t=421109&amp;postdays=0&amp;postorder=asc&amp;start=75" TargetMode="External" /><Relationship Id="rId22" Type="http://schemas.openxmlformats.org/officeDocument/2006/relationships/hyperlink" Target="http://forum.sibmama.ru/viewtopic.php?p=17414114&amp;t=421109" TargetMode="External" /><Relationship Id="rId23" Type="http://schemas.openxmlformats.org/officeDocument/2006/relationships/hyperlink" Target="http://forum.sibmama.ru/viewtopic.php?t=421109&amp;postdays=0&amp;postorder=asc&amp;start=90" TargetMode="External" /><Relationship Id="rId24" Type="http://schemas.openxmlformats.org/officeDocument/2006/relationships/hyperlink" Target="http://forum.sibmama.ru/viewtopic.php?t=421109&amp;postdays=0&amp;postorder=asc&amp;start=60" TargetMode="External" /><Relationship Id="rId25" Type="http://schemas.openxmlformats.org/officeDocument/2006/relationships/hyperlink" Target="javascript:putName('%D0%AE%D0%BB%D0%B8%D1%8F')" TargetMode="External" /><Relationship Id="rId26" Type="http://schemas.openxmlformats.org/officeDocument/2006/relationships/hyperlink" Target="http://forum.sibmama.ru/viewtopic.php?t=421109&amp;postdays=0&amp;postorder=asc&amp;start=75" TargetMode="External" /><Relationship Id="rId27" Type="http://schemas.openxmlformats.org/officeDocument/2006/relationships/hyperlink" Target="http://forum.sibmama.ru/viewtopic.php?t=421109&amp;postdays=0&amp;postorder=asc&amp;start=90" TargetMode="External" /><Relationship Id="rId28" Type="http://schemas.openxmlformats.org/officeDocument/2006/relationships/hyperlink" Target="http://forum.sibmama.ru/viewtopic.php?t=421109&amp;postdays=0&amp;postorder=asc&amp;start=90" TargetMode="External" /><Relationship Id="rId29" Type="http://schemas.openxmlformats.org/officeDocument/2006/relationships/hyperlink" Target="http://forum.sibmama.ru/viewtopic.php?t=421109&amp;postdays=0&amp;postorder=asc&amp;start=45" TargetMode="External" /><Relationship Id="rId30" Type="http://schemas.openxmlformats.org/officeDocument/2006/relationships/hyperlink" Target="http://forum.sibmama.ru/viewtopic.php?t=421109&amp;postdays=0&amp;postorder=asc&amp;start=45" TargetMode="External" /><Relationship Id="rId31" Type="http://schemas.openxmlformats.org/officeDocument/2006/relationships/hyperlink" Target="javascript:putName('%D0%AE%D0%BB%D0%B8%D1%8F')" TargetMode="External" /><Relationship Id="rId32" Type="http://schemas.openxmlformats.org/officeDocument/2006/relationships/hyperlink" Target="javascript:putName('%D0%AE%D0%BB%D0%B8%D1%8F')" TargetMode="External" /><Relationship Id="rId33" Type="http://schemas.openxmlformats.org/officeDocument/2006/relationships/hyperlink" Target="http://forum.sibmama.ru/viewtopic.php?t=421109&amp;postdays=0&amp;postorder=asc&amp;start=90" TargetMode="External" /><Relationship Id="rId34" Type="http://schemas.openxmlformats.org/officeDocument/2006/relationships/hyperlink" Target="http://forum.sibmama.ru/viewtopic.php?t=421109&amp;postdays=0&amp;postorder=asc&amp;start=90" TargetMode="External" /><Relationship Id="rId35" Type="http://schemas.openxmlformats.org/officeDocument/2006/relationships/hyperlink" Target="http://forum.sibmama.ru/viewtopic.php?t=421109&amp;postdays=0&amp;postorder=asc&amp;start=90" TargetMode="External" /><Relationship Id="rId36" Type="http://schemas.openxmlformats.org/officeDocument/2006/relationships/hyperlink" Target="http://forum.sibmama.ru/viewtopic.php?t=421109&amp;postdays=0&amp;postorder=asc&amp;start=90" TargetMode="External" /><Relationship Id="rId37" Type="http://schemas.openxmlformats.org/officeDocument/2006/relationships/hyperlink" Target="http://forum.sibmama.ru/viewtopic.php?t=421109&amp;postdays=0&amp;postorder=asc&amp;start=90" TargetMode="External" /><Relationship Id="rId38" Type="http://schemas.openxmlformats.org/officeDocument/2006/relationships/hyperlink" Target="http://forum.sibmama.ru/viewtopic.php?p=17449174" TargetMode="External" /><Relationship Id="rId39" Type="http://schemas.openxmlformats.org/officeDocument/2006/relationships/hyperlink" Target="http://forum.sibmama.ru/viewtopic.php?t=421109&amp;postdays=0&amp;postorder=asc&amp;start=45" TargetMode="External" /><Relationship Id="rId40" Type="http://schemas.openxmlformats.org/officeDocument/2006/relationships/hyperlink" Target="http://forum.sibmama.ru/viewtopic.php?t=421109&amp;postdays=0&amp;postorder=asc&amp;start=45" TargetMode="External" /><Relationship Id="rId41" Type="http://schemas.openxmlformats.org/officeDocument/2006/relationships/hyperlink" Target="http://forum.sibmama.ru/viewtopic.php?t=421109&amp;postdays=0&amp;postorder=asc&amp;start=60" TargetMode="External" /><Relationship Id="rId42" Type="http://schemas.openxmlformats.org/officeDocument/2006/relationships/hyperlink" Target="javascript:putName('%D0%AE%D0%BB%D0%B8%D1%8F')" TargetMode="External" /><Relationship Id="rId43" Type="http://schemas.openxmlformats.org/officeDocument/2006/relationships/hyperlink" Target="http://forum.sibmama.ru/viewtopic.php?t=421109&amp;postdays=0&amp;postorder=asc&amp;start=75" TargetMode="External" /><Relationship Id="rId44" Type="http://schemas.openxmlformats.org/officeDocument/2006/relationships/hyperlink" Target="javascript:putName('%D0%AE%D0%BB%D0%B8%D1%8F')" TargetMode="External" /><Relationship Id="rId45" Type="http://schemas.openxmlformats.org/officeDocument/2006/relationships/hyperlink" Target="http://forum.sibmama.ru/viewtopic.php?p=17408906&amp;t=421109" TargetMode="External" /><Relationship Id="rId46" Type="http://schemas.openxmlformats.org/officeDocument/2006/relationships/hyperlink" Target="http://forum.sibmama.ru/viewtopic.php?p=17414114&amp;t=421109" TargetMode="External" /><Relationship Id="rId47" Type="http://schemas.openxmlformats.org/officeDocument/2006/relationships/hyperlink" Target="http://forum.sibmama.ru/viewtopic.php?t=421109&amp;postdays=0&amp;postorder=asc&amp;start=30&amp;sid=c05d0878383026c97db5f1ff4013f165" TargetMode="External" /><Relationship Id="rId48" Type="http://schemas.openxmlformats.org/officeDocument/2006/relationships/hyperlink" Target="http://forum.sibmama.ru/viewtopic.php?p=17414114&amp;t=421109" TargetMode="External" /><Relationship Id="rId49" Type="http://schemas.openxmlformats.org/officeDocument/2006/relationships/hyperlink" Target="http://forum.sibmama.ru/viewtopic.php?t=421109&amp;postdays=0&amp;postorder=asc&amp;start=0" TargetMode="External" /><Relationship Id="rId50" Type="http://schemas.openxmlformats.org/officeDocument/2006/relationships/hyperlink" Target="http://forum.sibmama.ru/viewtopic.php?t=421109&amp;postdays=0&amp;postorder=asc&amp;start=0" TargetMode="External" /><Relationship Id="rId5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workbookViewId="0" topLeftCell="A19">
      <selection activeCell="K86" sqref="K86"/>
    </sheetView>
  </sheetViews>
  <sheetFormatPr defaultColWidth="9.00390625" defaultRowHeight="12.75"/>
  <cols>
    <col min="1" max="1" width="14.625" style="0" customWidth="1"/>
    <col min="2" max="2" width="47.25390625" style="0" customWidth="1"/>
    <col min="3" max="3" width="4.00390625" style="20" hidden="1" customWidth="1"/>
    <col min="4" max="4" width="7.375" style="0" customWidth="1"/>
    <col min="5" max="5" width="8.25390625" style="0" customWidth="1"/>
    <col min="6" max="6" width="8.625" style="11" customWidth="1"/>
    <col min="7" max="7" width="8.00390625" style="11" bestFit="1" customWidth="1"/>
    <col min="8" max="8" width="0.12890625" style="0" customWidth="1"/>
    <col min="9" max="9" width="7.00390625" style="0" hidden="1" customWidth="1"/>
    <col min="10" max="10" width="6.00390625" style="21" customWidth="1"/>
  </cols>
  <sheetData>
    <row r="1" spans="1:11" ht="76.5">
      <c r="A1" s="27" t="s">
        <v>0</v>
      </c>
      <c r="B1" s="28" t="s">
        <v>1</v>
      </c>
      <c r="C1" s="29" t="s">
        <v>113</v>
      </c>
      <c r="D1" s="28" t="s">
        <v>2</v>
      </c>
      <c r="E1" s="28" t="s">
        <v>114</v>
      </c>
      <c r="F1" s="30" t="s">
        <v>3</v>
      </c>
      <c r="G1" s="31" t="s">
        <v>107</v>
      </c>
      <c r="H1" s="32" t="s">
        <v>108</v>
      </c>
      <c r="I1" s="32" t="s">
        <v>115</v>
      </c>
      <c r="J1" s="30"/>
      <c r="K1" s="51" t="s">
        <v>116</v>
      </c>
    </row>
    <row r="2" spans="1:11" ht="12.75">
      <c r="A2" s="33" t="s">
        <v>104</v>
      </c>
      <c r="B2" s="1" t="s">
        <v>4</v>
      </c>
      <c r="C2" s="15">
        <v>42</v>
      </c>
      <c r="D2" s="1">
        <v>2549.02</v>
      </c>
      <c r="E2" s="2">
        <f aca="true" t="shared" si="0" ref="E2:E7">D2+D2*7/100</f>
        <v>2727.4514</v>
      </c>
      <c r="F2" s="24"/>
      <c r="G2" s="8"/>
      <c r="H2" s="14">
        <v>3</v>
      </c>
      <c r="I2" s="14">
        <f>H2*7.2</f>
        <v>21.6</v>
      </c>
      <c r="J2" s="49"/>
      <c r="K2" s="34"/>
    </row>
    <row r="3" spans="1:11" ht="12.75">
      <c r="A3" s="33" t="s">
        <v>104</v>
      </c>
      <c r="B3" s="1" t="s">
        <v>5</v>
      </c>
      <c r="C3" s="15" t="s">
        <v>109</v>
      </c>
      <c r="D3" s="1">
        <v>392.16</v>
      </c>
      <c r="E3" s="2">
        <f t="shared" si="0"/>
        <v>419.61120000000005</v>
      </c>
      <c r="F3" s="24"/>
      <c r="G3" s="8"/>
      <c r="H3" s="14">
        <v>1</v>
      </c>
      <c r="I3" s="14">
        <f aca="true" t="shared" si="1" ref="I3:I66">H3*7.2</f>
        <v>7.2</v>
      </c>
      <c r="J3" s="49"/>
      <c r="K3" s="34"/>
    </row>
    <row r="4" spans="1:11" ht="12.75">
      <c r="A4" s="33" t="s">
        <v>104</v>
      </c>
      <c r="B4" s="1" t="s">
        <v>6</v>
      </c>
      <c r="C4" s="15" t="s">
        <v>109</v>
      </c>
      <c r="D4" s="1">
        <v>777.78</v>
      </c>
      <c r="E4" s="2">
        <f t="shared" si="0"/>
        <v>832.2246</v>
      </c>
      <c r="F4" s="24"/>
      <c r="G4" s="8"/>
      <c r="H4" s="14">
        <v>1</v>
      </c>
      <c r="I4" s="14">
        <f t="shared" si="1"/>
        <v>7.2</v>
      </c>
      <c r="J4" s="49"/>
      <c r="K4" s="34"/>
    </row>
    <row r="5" spans="1:11" ht="12.75">
      <c r="A5" s="33" t="s">
        <v>104</v>
      </c>
      <c r="B5" s="1" t="s">
        <v>7</v>
      </c>
      <c r="C5" s="15">
        <v>128</v>
      </c>
      <c r="D5" s="1">
        <v>980.39</v>
      </c>
      <c r="E5" s="2">
        <f t="shared" si="0"/>
        <v>1049.0173</v>
      </c>
      <c r="F5" s="24"/>
      <c r="G5" s="8"/>
      <c r="H5" s="14">
        <v>2</v>
      </c>
      <c r="I5" s="14">
        <f t="shared" si="1"/>
        <v>14.4</v>
      </c>
      <c r="J5" s="49"/>
      <c r="K5" s="34"/>
    </row>
    <row r="6" spans="1:11" ht="12.75">
      <c r="A6" s="33" t="s">
        <v>104</v>
      </c>
      <c r="B6" s="1" t="s">
        <v>8</v>
      </c>
      <c r="C6" s="15">
        <v>116</v>
      </c>
      <c r="D6" s="1">
        <v>588.24</v>
      </c>
      <c r="E6" s="2">
        <f t="shared" si="0"/>
        <v>629.4168</v>
      </c>
      <c r="F6" s="24"/>
      <c r="G6" s="8"/>
      <c r="H6" s="14">
        <v>2</v>
      </c>
      <c r="I6" s="14">
        <f t="shared" si="1"/>
        <v>14.4</v>
      </c>
      <c r="J6" s="49"/>
      <c r="K6" s="34"/>
    </row>
    <row r="7" spans="1:11" ht="12.75">
      <c r="A7" s="33" t="s">
        <v>104</v>
      </c>
      <c r="B7" s="1" t="s">
        <v>9</v>
      </c>
      <c r="C7" s="15" t="s">
        <v>110</v>
      </c>
      <c r="D7" s="1">
        <v>79.75</v>
      </c>
      <c r="E7" s="2">
        <f t="shared" si="0"/>
        <v>85.3325</v>
      </c>
      <c r="F7" s="24">
        <f>SUM(E2:E7)</f>
        <v>5743.053800000001</v>
      </c>
      <c r="G7" s="8">
        <v>5770</v>
      </c>
      <c r="H7" s="14">
        <v>1</v>
      </c>
      <c r="I7" s="14">
        <f t="shared" si="1"/>
        <v>7.2</v>
      </c>
      <c r="J7" s="49">
        <f>SUM(I2:I7)</f>
        <v>72</v>
      </c>
      <c r="K7" s="52">
        <f>G7-F7-J7</f>
        <v>-45.05380000000059</v>
      </c>
    </row>
    <row r="8" spans="1:11" ht="12.75">
      <c r="A8" s="35" t="s">
        <v>10</v>
      </c>
      <c r="B8" s="3" t="s">
        <v>11</v>
      </c>
      <c r="C8" s="16">
        <v>104</v>
      </c>
      <c r="D8" s="3">
        <v>980.39</v>
      </c>
      <c r="E8" s="4">
        <f>D8</f>
        <v>980.39</v>
      </c>
      <c r="F8" s="25"/>
      <c r="G8" s="23"/>
      <c r="H8" s="10">
        <v>2</v>
      </c>
      <c r="I8" s="10">
        <f t="shared" si="1"/>
        <v>14.4</v>
      </c>
      <c r="J8" s="22"/>
      <c r="K8" s="36"/>
    </row>
    <row r="9" spans="1:11" s="59" customFormat="1" ht="12.75">
      <c r="A9" s="55" t="s">
        <v>10</v>
      </c>
      <c r="B9" s="56" t="s">
        <v>12</v>
      </c>
      <c r="C9" s="57"/>
      <c r="D9" s="56">
        <v>124.18</v>
      </c>
      <c r="E9" s="58">
        <f aca="true" t="shared" si="2" ref="E9:E14">D9</f>
        <v>124.18</v>
      </c>
      <c r="F9" s="60" t="s">
        <v>117</v>
      </c>
      <c r="G9" s="54"/>
      <c r="H9" s="54">
        <v>1</v>
      </c>
      <c r="I9" s="54">
        <f t="shared" si="1"/>
        <v>7.2</v>
      </c>
      <c r="J9" s="54"/>
      <c r="K9" s="36"/>
    </row>
    <row r="10" spans="1:11" ht="12.75">
      <c r="A10" s="35" t="s">
        <v>10</v>
      </c>
      <c r="B10" s="3" t="s">
        <v>13</v>
      </c>
      <c r="C10" s="16"/>
      <c r="D10" s="3">
        <v>124.18</v>
      </c>
      <c r="E10" s="4">
        <f t="shared" si="2"/>
        <v>124.18</v>
      </c>
      <c r="F10" s="25"/>
      <c r="G10" s="23"/>
      <c r="H10" s="10">
        <v>1</v>
      </c>
      <c r="I10" s="10">
        <f t="shared" si="1"/>
        <v>7.2</v>
      </c>
      <c r="J10" s="22"/>
      <c r="K10" s="36"/>
    </row>
    <row r="11" spans="1:11" ht="12.75">
      <c r="A11" s="35" t="s">
        <v>10</v>
      </c>
      <c r="B11" s="5" t="s">
        <v>14</v>
      </c>
      <c r="C11" s="16">
        <v>104</v>
      </c>
      <c r="D11" s="3">
        <v>457.52</v>
      </c>
      <c r="E11" s="4">
        <f t="shared" si="2"/>
        <v>457.52</v>
      </c>
      <c r="F11" s="25"/>
      <c r="G11" s="23"/>
      <c r="H11" s="10">
        <v>2</v>
      </c>
      <c r="I11" s="10">
        <f t="shared" si="1"/>
        <v>14.4</v>
      </c>
      <c r="J11" s="22"/>
      <c r="K11" s="36"/>
    </row>
    <row r="12" spans="1:11" ht="12.75">
      <c r="A12" s="35" t="s">
        <v>10</v>
      </c>
      <c r="B12" s="3" t="s">
        <v>15</v>
      </c>
      <c r="C12" s="16">
        <v>48</v>
      </c>
      <c r="D12" s="3">
        <v>392.16</v>
      </c>
      <c r="E12" s="4">
        <f t="shared" si="2"/>
        <v>392.16</v>
      </c>
      <c r="F12" s="25"/>
      <c r="G12" s="23"/>
      <c r="H12" s="10">
        <v>2</v>
      </c>
      <c r="I12" s="10">
        <f t="shared" si="1"/>
        <v>14.4</v>
      </c>
      <c r="J12" s="22"/>
      <c r="K12" s="36"/>
    </row>
    <row r="13" spans="1:11" ht="12.75">
      <c r="A13" s="35" t="s">
        <v>10</v>
      </c>
      <c r="B13" s="3" t="s">
        <v>16</v>
      </c>
      <c r="C13" s="16" t="s">
        <v>111</v>
      </c>
      <c r="D13" s="3">
        <v>134.75</v>
      </c>
      <c r="E13" s="4">
        <f t="shared" si="2"/>
        <v>134.75</v>
      </c>
      <c r="F13" s="25"/>
      <c r="G13" s="23"/>
      <c r="H13" s="10">
        <v>1</v>
      </c>
      <c r="I13" s="10">
        <f t="shared" si="1"/>
        <v>7.2</v>
      </c>
      <c r="J13" s="22"/>
      <c r="K13" s="36"/>
    </row>
    <row r="14" spans="1:11" ht="12.75">
      <c r="A14" s="35" t="s">
        <v>10</v>
      </c>
      <c r="B14" s="3" t="s">
        <v>17</v>
      </c>
      <c r="C14" s="16" t="s">
        <v>110</v>
      </c>
      <c r="D14" s="3">
        <v>134.75</v>
      </c>
      <c r="E14" s="4">
        <f t="shared" si="2"/>
        <v>134.75</v>
      </c>
      <c r="F14" s="25">
        <f>SUM(E8:E14)</f>
        <v>2347.93</v>
      </c>
      <c r="G14" s="23"/>
      <c r="H14" s="10">
        <v>1</v>
      </c>
      <c r="I14" s="10">
        <f t="shared" si="1"/>
        <v>7.2</v>
      </c>
      <c r="J14" s="22">
        <f>SUM(I8:I14)</f>
        <v>72</v>
      </c>
      <c r="K14" s="36"/>
    </row>
    <row r="15" spans="1:11" ht="12.75">
      <c r="A15" s="33" t="s">
        <v>18</v>
      </c>
      <c r="B15" s="1" t="s">
        <v>19</v>
      </c>
      <c r="C15" s="15" t="s">
        <v>111</v>
      </c>
      <c r="D15" s="1">
        <v>79.75</v>
      </c>
      <c r="E15" s="2">
        <f aca="true" t="shared" si="3" ref="E15:E65">D15+D15*15/100</f>
        <v>91.7125</v>
      </c>
      <c r="F15" s="24">
        <f>SUM(E15)</f>
        <v>91.7125</v>
      </c>
      <c r="G15" s="8">
        <v>92</v>
      </c>
      <c r="H15" s="14">
        <v>1</v>
      </c>
      <c r="I15" s="14">
        <f t="shared" si="1"/>
        <v>7.2</v>
      </c>
      <c r="J15" s="49">
        <f>SUM(I15)</f>
        <v>7.2</v>
      </c>
      <c r="K15" s="52">
        <f>G15-F15-J15</f>
        <v>-6.912500000000006</v>
      </c>
    </row>
    <row r="16" spans="1:11" ht="12.75">
      <c r="A16" s="35" t="s">
        <v>20</v>
      </c>
      <c r="B16" s="3" t="s">
        <v>21</v>
      </c>
      <c r="C16" s="16">
        <v>122</v>
      </c>
      <c r="D16" s="3">
        <v>980.39</v>
      </c>
      <c r="E16" s="4">
        <f t="shared" si="3"/>
        <v>1127.4485</v>
      </c>
      <c r="F16" s="25"/>
      <c r="G16" s="23"/>
      <c r="H16" s="10">
        <v>2</v>
      </c>
      <c r="I16" s="10">
        <f t="shared" si="1"/>
        <v>14.4</v>
      </c>
      <c r="J16" s="22"/>
      <c r="K16" s="36"/>
    </row>
    <row r="17" spans="1:11" ht="12.75">
      <c r="A17" s="35" t="s">
        <v>20</v>
      </c>
      <c r="B17" s="3" t="s">
        <v>22</v>
      </c>
      <c r="C17" s="16">
        <v>122</v>
      </c>
      <c r="D17" s="3">
        <v>457.52</v>
      </c>
      <c r="E17" s="4">
        <f t="shared" si="3"/>
        <v>526.1479999999999</v>
      </c>
      <c r="F17" s="25"/>
      <c r="G17" s="23"/>
      <c r="H17" s="10">
        <v>2</v>
      </c>
      <c r="I17" s="10">
        <f t="shared" si="1"/>
        <v>14.4</v>
      </c>
      <c r="J17" s="22"/>
      <c r="K17" s="36"/>
    </row>
    <row r="18" spans="1:11" ht="12.75">
      <c r="A18" s="35" t="s">
        <v>20</v>
      </c>
      <c r="B18" s="3" t="s">
        <v>23</v>
      </c>
      <c r="C18" s="16">
        <v>122</v>
      </c>
      <c r="D18" s="3">
        <v>1568.63</v>
      </c>
      <c r="E18" s="4">
        <f t="shared" si="3"/>
        <v>1803.9245</v>
      </c>
      <c r="F18" s="25">
        <f>SUM(E16:E18)</f>
        <v>3457.5209999999997</v>
      </c>
      <c r="G18" s="23">
        <v>3460</v>
      </c>
      <c r="H18" s="10">
        <v>2</v>
      </c>
      <c r="I18" s="10">
        <f t="shared" si="1"/>
        <v>14.4</v>
      </c>
      <c r="J18" s="22">
        <f>SUM(I16:I18)</f>
        <v>43.2</v>
      </c>
      <c r="K18" s="53">
        <f>G18-F18-J18</f>
        <v>-40.720999999999734</v>
      </c>
    </row>
    <row r="19" spans="1:11" ht="12.75">
      <c r="A19" s="33" t="s">
        <v>24</v>
      </c>
      <c r="B19" s="1" t="s">
        <v>25</v>
      </c>
      <c r="C19" s="15">
        <v>50</v>
      </c>
      <c r="D19" s="1">
        <v>1241.83</v>
      </c>
      <c r="E19" s="2">
        <f t="shared" si="3"/>
        <v>1428.1045</v>
      </c>
      <c r="F19" s="24"/>
      <c r="G19" s="8"/>
      <c r="H19" s="14">
        <v>2</v>
      </c>
      <c r="I19" s="14">
        <f t="shared" si="1"/>
        <v>14.4</v>
      </c>
      <c r="J19" s="49"/>
      <c r="K19" s="52"/>
    </row>
    <row r="20" spans="1:11" ht="12.75">
      <c r="A20" s="33" t="s">
        <v>24</v>
      </c>
      <c r="B20" s="1" t="s">
        <v>26</v>
      </c>
      <c r="C20" s="15">
        <v>44</v>
      </c>
      <c r="D20" s="1">
        <v>469</v>
      </c>
      <c r="E20" s="2">
        <f t="shared" si="3"/>
        <v>539.35</v>
      </c>
      <c r="F20" s="24"/>
      <c r="G20" s="8"/>
      <c r="H20" s="14">
        <v>3</v>
      </c>
      <c r="I20" s="14">
        <f t="shared" si="1"/>
        <v>21.6</v>
      </c>
      <c r="J20" s="49"/>
      <c r="K20" s="52"/>
    </row>
    <row r="21" spans="1:11" ht="12.75">
      <c r="A21" s="33" t="s">
        <v>24</v>
      </c>
      <c r="B21" s="1" t="s">
        <v>27</v>
      </c>
      <c r="C21" s="15" t="s">
        <v>110</v>
      </c>
      <c r="D21" s="1">
        <v>120.05</v>
      </c>
      <c r="E21" s="2">
        <f t="shared" si="3"/>
        <v>138.0575</v>
      </c>
      <c r="F21" s="24"/>
      <c r="G21" s="8"/>
      <c r="H21" s="14">
        <v>1</v>
      </c>
      <c r="I21" s="14">
        <f t="shared" si="1"/>
        <v>7.2</v>
      </c>
      <c r="J21" s="49"/>
      <c r="K21" s="52"/>
    </row>
    <row r="22" spans="1:11" ht="12.75">
      <c r="A22" s="33" t="s">
        <v>24</v>
      </c>
      <c r="B22" s="1" t="s">
        <v>28</v>
      </c>
      <c r="C22" s="15" t="s">
        <v>110</v>
      </c>
      <c r="D22" s="1">
        <v>79.75</v>
      </c>
      <c r="E22" s="2">
        <f t="shared" si="3"/>
        <v>91.7125</v>
      </c>
      <c r="F22" s="24">
        <f>SUM(E19:E22)</f>
        <v>2197.2245</v>
      </c>
      <c r="G22" s="8">
        <v>2200</v>
      </c>
      <c r="H22" s="14">
        <v>1</v>
      </c>
      <c r="I22" s="14">
        <f t="shared" si="1"/>
        <v>7.2</v>
      </c>
      <c r="J22" s="49">
        <f>SUM(I19:I22)</f>
        <v>50.400000000000006</v>
      </c>
      <c r="K22" s="52">
        <f>G22-F22-J22</f>
        <v>-47.62449999999981</v>
      </c>
    </row>
    <row r="23" spans="1:11" ht="12.75">
      <c r="A23" s="35" t="s">
        <v>29</v>
      </c>
      <c r="B23" s="3" t="s">
        <v>30</v>
      </c>
      <c r="C23" s="16">
        <v>152</v>
      </c>
      <c r="D23" s="3">
        <v>980.39</v>
      </c>
      <c r="E23" s="4">
        <f t="shared" si="3"/>
        <v>1127.4485</v>
      </c>
      <c r="F23" s="25"/>
      <c r="G23" s="23"/>
      <c r="H23" s="10">
        <v>2</v>
      </c>
      <c r="I23" s="10">
        <f t="shared" si="1"/>
        <v>14.4</v>
      </c>
      <c r="J23" s="22"/>
      <c r="K23" s="53"/>
    </row>
    <row r="24" spans="1:11" ht="12.75">
      <c r="A24" s="35" t="s">
        <v>29</v>
      </c>
      <c r="B24" s="3" t="s">
        <v>31</v>
      </c>
      <c r="C24" s="16">
        <v>104</v>
      </c>
      <c r="D24" s="3">
        <v>980.39</v>
      </c>
      <c r="E24" s="4">
        <f t="shared" si="3"/>
        <v>1127.4485</v>
      </c>
      <c r="F24" s="25"/>
      <c r="G24" s="23"/>
      <c r="H24" s="10">
        <v>2</v>
      </c>
      <c r="I24" s="10">
        <f t="shared" si="1"/>
        <v>14.4</v>
      </c>
      <c r="J24" s="22"/>
      <c r="K24" s="53"/>
    </row>
    <row r="25" spans="1:11" ht="12.75">
      <c r="A25" s="35" t="s">
        <v>29</v>
      </c>
      <c r="B25" s="3" t="s">
        <v>32</v>
      </c>
      <c r="C25" s="16">
        <v>48</v>
      </c>
      <c r="D25" s="3">
        <v>1241.83</v>
      </c>
      <c r="E25" s="4">
        <f t="shared" si="3"/>
        <v>1428.1045</v>
      </c>
      <c r="F25" s="25"/>
      <c r="G25" s="23"/>
      <c r="H25" s="10">
        <v>2</v>
      </c>
      <c r="I25" s="10">
        <f t="shared" si="1"/>
        <v>14.4</v>
      </c>
      <c r="J25" s="22"/>
      <c r="K25" s="53"/>
    </row>
    <row r="26" spans="1:11" ht="12.75">
      <c r="A26" s="35" t="s">
        <v>29</v>
      </c>
      <c r="B26" s="6" t="s">
        <v>33</v>
      </c>
      <c r="C26" s="16">
        <v>56</v>
      </c>
      <c r="D26" s="3">
        <v>588.24</v>
      </c>
      <c r="E26" s="4">
        <f t="shared" si="3"/>
        <v>676.476</v>
      </c>
      <c r="F26" s="25">
        <f>SUM(E23:E26)</f>
        <v>4359.4775</v>
      </c>
      <c r="G26" s="23">
        <v>4360</v>
      </c>
      <c r="H26" s="10">
        <v>2</v>
      </c>
      <c r="I26" s="10">
        <f t="shared" si="1"/>
        <v>14.4</v>
      </c>
      <c r="J26" s="22">
        <f>SUM(I23:I26)</f>
        <v>57.6</v>
      </c>
      <c r="K26" s="53">
        <f>G26-F26-J26</f>
        <v>-57.077499999999965</v>
      </c>
    </row>
    <row r="27" spans="1:11" ht="12.75">
      <c r="A27" s="33" t="s">
        <v>34</v>
      </c>
      <c r="B27" s="1" t="s">
        <v>35</v>
      </c>
      <c r="C27" s="15">
        <v>56</v>
      </c>
      <c r="D27" s="1">
        <v>1437.91</v>
      </c>
      <c r="E27" s="2">
        <f t="shared" si="3"/>
        <v>1653.5965</v>
      </c>
      <c r="F27" s="24">
        <f>SUM(E27)</f>
        <v>1653.5965</v>
      </c>
      <c r="G27" s="8">
        <v>1654</v>
      </c>
      <c r="H27" s="14">
        <v>2</v>
      </c>
      <c r="I27" s="14">
        <f t="shared" si="1"/>
        <v>14.4</v>
      </c>
      <c r="J27" s="49">
        <f>SUM(I27)</f>
        <v>14.4</v>
      </c>
      <c r="K27" s="52">
        <f>G27-F27-J27</f>
        <v>-13.996500000000106</v>
      </c>
    </row>
    <row r="28" spans="1:11" ht="12.75">
      <c r="A28" s="35" t="s">
        <v>36</v>
      </c>
      <c r="B28" s="3" t="s">
        <v>37</v>
      </c>
      <c r="C28" s="16">
        <v>50</v>
      </c>
      <c r="D28" s="3">
        <v>6339.87</v>
      </c>
      <c r="E28" s="4">
        <f t="shared" si="3"/>
        <v>7290.8505</v>
      </c>
      <c r="F28" s="25">
        <f>SUM(E28)</f>
        <v>7290.8505</v>
      </c>
      <c r="G28" s="23">
        <v>7290.85</v>
      </c>
      <c r="H28" s="10">
        <v>4</v>
      </c>
      <c r="I28" s="10">
        <f t="shared" si="1"/>
        <v>28.8</v>
      </c>
      <c r="J28" s="22">
        <f>SUM(I28)</f>
        <v>28.8</v>
      </c>
      <c r="K28" s="53">
        <f>G28-F28-J28</f>
        <v>-28.800499999999193</v>
      </c>
    </row>
    <row r="29" spans="1:11" ht="12.75">
      <c r="A29" s="33" t="s">
        <v>38</v>
      </c>
      <c r="B29" s="1" t="s">
        <v>39</v>
      </c>
      <c r="C29" s="15">
        <v>116</v>
      </c>
      <c r="D29" s="1">
        <v>1568.63</v>
      </c>
      <c r="E29" s="2">
        <f t="shared" si="3"/>
        <v>1803.9245</v>
      </c>
      <c r="F29" s="24"/>
      <c r="G29" s="8"/>
      <c r="H29" s="14">
        <v>2</v>
      </c>
      <c r="I29" s="14">
        <f t="shared" si="1"/>
        <v>14.4</v>
      </c>
      <c r="J29" s="49"/>
      <c r="K29" s="52"/>
    </row>
    <row r="30" spans="1:11" ht="12.75">
      <c r="A30" s="33" t="s">
        <v>38</v>
      </c>
      <c r="B30" s="1" t="s">
        <v>40</v>
      </c>
      <c r="C30" s="15">
        <v>46</v>
      </c>
      <c r="D30" s="1">
        <v>2352.94</v>
      </c>
      <c r="E30" s="2">
        <f t="shared" si="3"/>
        <v>2705.881</v>
      </c>
      <c r="F30" s="24"/>
      <c r="G30" s="8"/>
      <c r="H30" s="14">
        <v>4</v>
      </c>
      <c r="I30" s="14">
        <f t="shared" si="1"/>
        <v>28.8</v>
      </c>
      <c r="J30" s="49"/>
      <c r="K30" s="52"/>
    </row>
    <row r="31" spans="1:11" ht="12.75">
      <c r="A31" s="33" t="s">
        <v>38</v>
      </c>
      <c r="B31" s="1" t="s">
        <v>41</v>
      </c>
      <c r="C31" s="15">
        <v>50</v>
      </c>
      <c r="D31" s="1">
        <v>3006.54</v>
      </c>
      <c r="E31" s="2">
        <f t="shared" si="3"/>
        <v>3457.5209999999997</v>
      </c>
      <c r="F31" s="24"/>
      <c r="G31" s="8"/>
      <c r="H31" s="14">
        <v>4</v>
      </c>
      <c r="I31" s="14">
        <f t="shared" si="1"/>
        <v>28.8</v>
      </c>
      <c r="J31" s="49"/>
      <c r="K31" s="52"/>
    </row>
    <row r="32" spans="1:11" ht="12.75">
      <c r="A32" s="33" t="s">
        <v>38</v>
      </c>
      <c r="B32" s="1" t="s">
        <v>42</v>
      </c>
      <c r="C32" s="15">
        <v>46</v>
      </c>
      <c r="D32" s="1">
        <v>2156.86</v>
      </c>
      <c r="E32" s="2">
        <f t="shared" si="3"/>
        <v>2480.389</v>
      </c>
      <c r="F32" s="24"/>
      <c r="G32" s="8"/>
      <c r="H32" s="14">
        <v>4</v>
      </c>
      <c r="I32" s="14">
        <f t="shared" si="1"/>
        <v>28.8</v>
      </c>
      <c r="J32" s="49"/>
      <c r="K32" s="52"/>
    </row>
    <row r="33" spans="1:11" ht="12.75">
      <c r="A33" s="33" t="s">
        <v>38</v>
      </c>
      <c r="B33" s="1" t="s">
        <v>43</v>
      </c>
      <c r="C33" s="15">
        <v>50</v>
      </c>
      <c r="D33" s="1">
        <v>1718.95</v>
      </c>
      <c r="E33" s="2">
        <f t="shared" si="3"/>
        <v>1976.7925</v>
      </c>
      <c r="F33" s="24"/>
      <c r="G33" s="8"/>
      <c r="H33" s="14">
        <v>2</v>
      </c>
      <c r="I33" s="14">
        <f t="shared" si="1"/>
        <v>14.4</v>
      </c>
      <c r="J33" s="49"/>
      <c r="K33" s="52"/>
    </row>
    <row r="34" spans="1:11" ht="12.75">
      <c r="A34" s="33" t="s">
        <v>38</v>
      </c>
      <c r="B34" s="1" t="s">
        <v>44</v>
      </c>
      <c r="C34" s="15">
        <v>110</v>
      </c>
      <c r="D34" s="1">
        <v>457.52</v>
      </c>
      <c r="E34" s="2">
        <f t="shared" si="3"/>
        <v>526.1479999999999</v>
      </c>
      <c r="F34" s="24"/>
      <c r="G34" s="8"/>
      <c r="H34" s="14">
        <v>2</v>
      </c>
      <c r="I34" s="14">
        <f t="shared" si="1"/>
        <v>14.4</v>
      </c>
      <c r="J34" s="49"/>
      <c r="K34" s="52"/>
    </row>
    <row r="35" spans="1:11" ht="12.75">
      <c r="A35" s="33" t="s">
        <v>38</v>
      </c>
      <c r="B35" s="1" t="s">
        <v>45</v>
      </c>
      <c r="C35" s="15">
        <v>50</v>
      </c>
      <c r="D35" s="1">
        <v>581.7</v>
      </c>
      <c r="E35" s="2">
        <f t="shared" si="3"/>
        <v>668.955</v>
      </c>
      <c r="F35" s="24"/>
      <c r="G35" s="8"/>
      <c r="H35" s="14">
        <v>2</v>
      </c>
      <c r="I35" s="14">
        <f t="shared" si="1"/>
        <v>14.4</v>
      </c>
      <c r="J35" s="49"/>
      <c r="K35" s="52"/>
    </row>
    <row r="36" spans="1:11" ht="12.75">
      <c r="A36" s="33" t="s">
        <v>38</v>
      </c>
      <c r="B36" s="1" t="s">
        <v>46</v>
      </c>
      <c r="C36" s="15"/>
      <c r="D36" s="7">
        <v>289.8</v>
      </c>
      <c r="E36" s="2">
        <f t="shared" si="3"/>
        <v>333.27</v>
      </c>
      <c r="F36" s="24"/>
      <c r="G36" s="8"/>
      <c r="H36" s="14">
        <v>1</v>
      </c>
      <c r="I36" s="14">
        <f t="shared" si="1"/>
        <v>7.2</v>
      </c>
      <c r="J36" s="49"/>
      <c r="K36" s="52"/>
    </row>
    <row r="37" spans="1:11" ht="12.75">
      <c r="A37" s="33" t="s">
        <v>38</v>
      </c>
      <c r="B37" s="1" t="s">
        <v>47</v>
      </c>
      <c r="C37" s="15"/>
      <c r="D37" s="7">
        <v>141</v>
      </c>
      <c r="E37" s="2">
        <f t="shared" si="3"/>
        <v>162.15</v>
      </c>
      <c r="F37" s="24"/>
      <c r="G37" s="8"/>
      <c r="H37" s="14">
        <v>1</v>
      </c>
      <c r="I37" s="14">
        <f t="shared" si="1"/>
        <v>7.2</v>
      </c>
      <c r="J37" s="49"/>
      <c r="K37" s="52"/>
    </row>
    <row r="38" spans="1:11" ht="12.75">
      <c r="A38" s="33" t="s">
        <v>38</v>
      </c>
      <c r="B38" s="1" t="s">
        <v>48</v>
      </c>
      <c r="C38" s="15" t="s">
        <v>112</v>
      </c>
      <c r="D38" s="1">
        <v>101.25</v>
      </c>
      <c r="E38" s="2">
        <f t="shared" si="3"/>
        <v>116.4375</v>
      </c>
      <c r="F38" s="24"/>
      <c r="G38" s="8"/>
      <c r="H38" s="14">
        <v>1</v>
      </c>
      <c r="I38" s="14">
        <f t="shared" si="1"/>
        <v>7.2</v>
      </c>
      <c r="J38" s="49"/>
      <c r="K38" s="52"/>
    </row>
    <row r="39" spans="1:11" ht="12.75">
      <c r="A39" s="37" t="s">
        <v>38</v>
      </c>
      <c r="B39" s="8" t="s">
        <v>49</v>
      </c>
      <c r="C39" s="17"/>
      <c r="D39" s="1">
        <v>403.23</v>
      </c>
      <c r="E39" s="2">
        <f t="shared" si="3"/>
        <v>463.71450000000004</v>
      </c>
      <c r="F39" s="24">
        <f>SUM(E29:E39)</f>
        <v>14695.182999999999</v>
      </c>
      <c r="G39" s="8">
        <v>14696</v>
      </c>
      <c r="H39" s="14">
        <v>2</v>
      </c>
      <c r="I39" s="14">
        <f>H39*7.2</f>
        <v>14.4</v>
      </c>
      <c r="J39" s="49">
        <f>SUM(I29:I39)</f>
        <v>179.99999999999997</v>
      </c>
      <c r="K39" s="52">
        <f>G39-F39-J39</f>
        <v>-179.18299999999905</v>
      </c>
    </row>
    <row r="40" spans="1:11" ht="12.75">
      <c r="A40" s="35" t="s">
        <v>50</v>
      </c>
      <c r="B40" s="3" t="s">
        <v>51</v>
      </c>
      <c r="C40" s="16">
        <v>54</v>
      </c>
      <c r="D40" s="3">
        <v>1045.75</v>
      </c>
      <c r="E40" s="4">
        <f t="shared" si="3"/>
        <v>1202.6125</v>
      </c>
      <c r="F40" s="25">
        <f>SUM(E40)</f>
        <v>1202.6125</v>
      </c>
      <c r="G40" s="23">
        <v>1202.61</v>
      </c>
      <c r="H40" s="10">
        <v>2</v>
      </c>
      <c r="I40" s="10">
        <f t="shared" si="1"/>
        <v>14.4</v>
      </c>
      <c r="J40" s="22">
        <f>SUM(I40)</f>
        <v>14.4</v>
      </c>
      <c r="K40" s="53">
        <f>G40-F40-J40</f>
        <v>-14.402500000000055</v>
      </c>
    </row>
    <row r="41" spans="1:11" ht="12.75">
      <c r="A41" s="33" t="s">
        <v>52</v>
      </c>
      <c r="B41" s="1" t="s">
        <v>53</v>
      </c>
      <c r="C41" s="15">
        <v>58</v>
      </c>
      <c r="D41" s="7">
        <v>289.8</v>
      </c>
      <c r="E41" s="2">
        <f t="shared" si="3"/>
        <v>333.27</v>
      </c>
      <c r="F41" s="24">
        <f>SUM(E41)</f>
        <v>333.27</v>
      </c>
      <c r="G41" s="8">
        <v>335</v>
      </c>
      <c r="H41" s="14">
        <v>1</v>
      </c>
      <c r="I41" s="14">
        <f t="shared" si="1"/>
        <v>7.2</v>
      </c>
      <c r="J41" s="49">
        <f>SUM(I41)</f>
        <v>7.2</v>
      </c>
      <c r="K41" s="52">
        <f>G41-F41-J41</f>
        <v>-5.469999999999982</v>
      </c>
    </row>
    <row r="42" spans="1:11" ht="12.75">
      <c r="A42" s="35" t="s">
        <v>54</v>
      </c>
      <c r="B42" s="3" t="s">
        <v>55</v>
      </c>
      <c r="C42" s="16">
        <v>46</v>
      </c>
      <c r="D42" s="3">
        <v>647.06</v>
      </c>
      <c r="E42" s="4">
        <f t="shared" si="3"/>
        <v>744.1189999999999</v>
      </c>
      <c r="F42" s="25"/>
      <c r="G42" s="23"/>
      <c r="H42" s="10">
        <v>2</v>
      </c>
      <c r="I42" s="10">
        <f>H42*7.2</f>
        <v>14.4</v>
      </c>
      <c r="J42" s="22"/>
      <c r="K42" s="53"/>
    </row>
    <row r="43" spans="1:11" ht="12.75">
      <c r="A43" s="35" t="s">
        <v>54</v>
      </c>
      <c r="B43" s="3" t="s">
        <v>56</v>
      </c>
      <c r="C43" s="16">
        <v>46</v>
      </c>
      <c r="D43" s="3">
        <v>588.24</v>
      </c>
      <c r="E43" s="4">
        <f t="shared" si="3"/>
        <v>676.476</v>
      </c>
      <c r="F43" s="25"/>
      <c r="G43" s="23"/>
      <c r="H43" s="10">
        <v>2</v>
      </c>
      <c r="I43" s="10">
        <f t="shared" si="1"/>
        <v>14.4</v>
      </c>
      <c r="J43" s="22"/>
      <c r="K43" s="53"/>
    </row>
    <row r="44" spans="1:11" ht="12.75">
      <c r="A44" s="35" t="s">
        <v>54</v>
      </c>
      <c r="B44" s="3" t="s">
        <v>57</v>
      </c>
      <c r="C44" s="16">
        <v>48</v>
      </c>
      <c r="D44" s="3">
        <v>1176.47</v>
      </c>
      <c r="E44" s="4">
        <f t="shared" si="3"/>
        <v>1352.9405</v>
      </c>
      <c r="F44" s="25">
        <f>SUM(E42:E44)</f>
        <v>2773.5355</v>
      </c>
      <c r="G44" s="23">
        <v>2773.54</v>
      </c>
      <c r="H44" s="10">
        <v>2</v>
      </c>
      <c r="I44" s="10">
        <f>H44*7.2</f>
        <v>14.4</v>
      </c>
      <c r="J44" s="22">
        <f>SUM(I42:I44)</f>
        <v>43.2</v>
      </c>
      <c r="K44" s="53">
        <f>G44-F44-J44</f>
        <v>-43.195499999999996</v>
      </c>
    </row>
    <row r="45" spans="1:11" ht="12.75">
      <c r="A45" s="33" t="s">
        <v>58</v>
      </c>
      <c r="B45" s="1" t="s">
        <v>59</v>
      </c>
      <c r="C45" s="15">
        <v>44</v>
      </c>
      <c r="D45" s="1">
        <v>4444.44</v>
      </c>
      <c r="E45" s="2">
        <f t="shared" si="3"/>
        <v>5111.106</v>
      </c>
      <c r="F45" s="24"/>
      <c r="G45" s="8"/>
      <c r="H45" s="14">
        <v>4</v>
      </c>
      <c r="I45" s="14">
        <f t="shared" si="1"/>
        <v>28.8</v>
      </c>
      <c r="J45" s="49"/>
      <c r="K45" s="52"/>
    </row>
    <row r="46" spans="1:11" ht="12.75">
      <c r="A46" s="33" t="s">
        <v>58</v>
      </c>
      <c r="B46" s="1" t="s">
        <v>60</v>
      </c>
      <c r="C46" s="15" t="s">
        <v>110</v>
      </c>
      <c r="D46" s="1">
        <v>75.95</v>
      </c>
      <c r="E46" s="2">
        <f t="shared" si="3"/>
        <v>87.3425</v>
      </c>
      <c r="F46" s="24"/>
      <c r="G46" s="8"/>
      <c r="H46" s="14">
        <v>1</v>
      </c>
      <c r="I46" s="14">
        <f t="shared" si="1"/>
        <v>7.2</v>
      </c>
      <c r="J46" s="49"/>
      <c r="K46" s="52"/>
    </row>
    <row r="47" spans="1:11" ht="12.75">
      <c r="A47" s="33" t="s">
        <v>58</v>
      </c>
      <c r="B47" s="1" t="s">
        <v>61</v>
      </c>
      <c r="C47" s="15" t="s">
        <v>110</v>
      </c>
      <c r="D47" s="1">
        <v>120.05</v>
      </c>
      <c r="E47" s="2">
        <f t="shared" si="3"/>
        <v>138.0575</v>
      </c>
      <c r="F47" s="24">
        <f>SUM(E45:E47)</f>
        <v>5336.505999999999</v>
      </c>
      <c r="G47" s="8">
        <v>5340</v>
      </c>
      <c r="H47" s="14">
        <v>1</v>
      </c>
      <c r="I47" s="14">
        <f t="shared" si="1"/>
        <v>7.2</v>
      </c>
      <c r="J47" s="49">
        <f>SUM(I45:I47)</f>
        <v>43.2</v>
      </c>
      <c r="K47" s="52">
        <f>G47-F47-J47</f>
        <v>-39.705999999999406</v>
      </c>
    </row>
    <row r="48" spans="1:11" ht="12.75">
      <c r="A48" s="35" t="s">
        <v>62</v>
      </c>
      <c r="B48" s="3" t="s">
        <v>63</v>
      </c>
      <c r="C48" s="16">
        <v>122</v>
      </c>
      <c r="D48" s="3">
        <v>588.24</v>
      </c>
      <c r="E48" s="4">
        <f t="shared" si="3"/>
        <v>676.476</v>
      </c>
      <c r="F48" s="25"/>
      <c r="G48" s="23"/>
      <c r="H48" s="10">
        <v>2</v>
      </c>
      <c r="I48" s="10">
        <f t="shared" si="1"/>
        <v>14.4</v>
      </c>
      <c r="J48" s="22"/>
      <c r="K48" s="53"/>
    </row>
    <row r="49" spans="1:11" ht="12.75">
      <c r="A49" s="35" t="s">
        <v>62</v>
      </c>
      <c r="B49" s="3" t="s">
        <v>64</v>
      </c>
      <c r="C49" s="16">
        <v>42</v>
      </c>
      <c r="D49" s="3">
        <v>699.65</v>
      </c>
      <c r="E49" s="4">
        <f t="shared" si="3"/>
        <v>804.5975</v>
      </c>
      <c r="F49" s="25"/>
      <c r="G49" s="23"/>
      <c r="H49" s="10">
        <v>3</v>
      </c>
      <c r="I49" s="10">
        <f t="shared" si="1"/>
        <v>21.6</v>
      </c>
      <c r="J49" s="22"/>
      <c r="K49" s="53"/>
    </row>
    <row r="50" spans="1:11" ht="12.75">
      <c r="A50" s="35" t="s">
        <v>62</v>
      </c>
      <c r="B50" s="3" t="s">
        <v>65</v>
      </c>
      <c r="C50" s="16"/>
      <c r="D50" s="9">
        <v>140.8</v>
      </c>
      <c r="E50" s="4">
        <f t="shared" si="3"/>
        <v>161.92000000000002</v>
      </c>
      <c r="F50" s="25"/>
      <c r="G50" s="23"/>
      <c r="H50" s="10">
        <v>1</v>
      </c>
      <c r="I50" s="10">
        <f t="shared" si="1"/>
        <v>7.2</v>
      </c>
      <c r="J50" s="22"/>
      <c r="K50" s="53"/>
    </row>
    <row r="51" spans="1:11" ht="12.75">
      <c r="A51" s="35" t="s">
        <v>62</v>
      </c>
      <c r="B51" s="3" t="s">
        <v>66</v>
      </c>
      <c r="C51" s="16"/>
      <c r="D51" s="9">
        <v>141</v>
      </c>
      <c r="E51" s="4">
        <f t="shared" si="3"/>
        <v>162.15</v>
      </c>
      <c r="F51" s="25">
        <f>SUM(E48:E51)</f>
        <v>1805.1435000000001</v>
      </c>
      <c r="G51" s="23">
        <v>1806</v>
      </c>
      <c r="H51" s="10">
        <v>1</v>
      </c>
      <c r="I51" s="10">
        <f t="shared" si="1"/>
        <v>7.2</v>
      </c>
      <c r="J51" s="22">
        <f>SUM(I48:I51)</f>
        <v>50.400000000000006</v>
      </c>
      <c r="K51" s="53">
        <f>G51-F51-J51</f>
        <v>-49.54350000000014</v>
      </c>
    </row>
    <row r="52" spans="1:11" ht="12.75">
      <c r="A52" s="33" t="s">
        <v>67</v>
      </c>
      <c r="B52" s="1" t="s">
        <v>68</v>
      </c>
      <c r="C52" s="15">
        <v>46</v>
      </c>
      <c r="D52" s="1">
        <v>469</v>
      </c>
      <c r="E52" s="2">
        <f t="shared" si="3"/>
        <v>539.35</v>
      </c>
      <c r="F52" s="24"/>
      <c r="G52" s="8"/>
      <c r="H52" s="14">
        <v>3</v>
      </c>
      <c r="I52" s="14">
        <f t="shared" si="1"/>
        <v>21.6</v>
      </c>
      <c r="J52" s="49"/>
      <c r="K52" s="52"/>
    </row>
    <row r="53" spans="1:11" ht="12.75">
      <c r="A53" s="33" t="s">
        <v>67</v>
      </c>
      <c r="B53" s="1" t="s">
        <v>69</v>
      </c>
      <c r="C53" s="15"/>
      <c r="D53" s="7">
        <v>141</v>
      </c>
      <c r="E53" s="2">
        <f t="shared" si="3"/>
        <v>162.15</v>
      </c>
      <c r="F53" s="24"/>
      <c r="G53" s="8"/>
      <c r="H53" s="14">
        <v>1</v>
      </c>
      <c r="I53" s="14">
        <f t="shared" si="1"/>
        <v>7.2</v>
      </c>
      <c r="J53" s="49"/>
      <c r="K53" s="52"/>
    </row>
    <row r="54" spans="1:11" ht="12.75">
      <c r="A54" s="33" t="s">
        <v>67</v>
      </c>
      <c r="B54" s="1" t="s">
        <v>70</v>
      </c>
      <c r="C54" s="15"/>
      <c r="D54" s="7">
        <v>289.8</v>
      </c>
      <c r="E54" s="2">
        <f t="shared" si="3"/>
        <v>333.27</v>
      </c>
      <c r="F54" s="24"/>
      <c r="G54" s="8"/>
      <c r="H54" s="14">
        <v>1</v>
      </c>
      <c r="I54" s="14">
        <f t="shared" si="1"/>
        <v>7.2</v>
      </c>
      <c r="J54" s="49"/>
      <c r="K54" s="52"/>
    </row>
    <row r="55" spans="1:11" ht="12.75">
      <c r="A55" s="33" t="s">
        <v>67</v>
      </c>
      <c r="B55" s="1" t="s">
        <v>71</v>
      </c>
      <c r="C55" s="15"/>
      <c r="D55" s="7">
        <v>140.8</v>
      </c>
      <c r="E55" s="2">
        <f t="shared" si="3"/>
        <v>161.92000000000002</v>
      </c>
      <c r="F55" s="24"/>
      <c r="G55" s="8"/>
      <c r="H55" s="14">
        <v>1</v>
      </c>
      <c r="I55" s="14">
        <f t="shared" si="1"/>
        <v>7.2</v>
      </c>
      <c r="J55" s="49"/>
      <c r="K55" s="52"/>
    </row>
    <row r="56" spans="1:11" ht="12.75">
      <c r="A56" s="33" t="s">
        <v>67</v>
      </c>
      <c r="B56" s="1" t="s">
        <v>72</v>
      </c>
      <c r="C56" s="15"/>
      <c r="D56" s="7">
        <v>289.8</v>
      </c>
      <c r="E56" s="2">
        <f t="shared" si="3"/>
        <v>333.27</v>
      </c>
      <c r="F56" s="24"/>
      <c r="G56" s="8"/>
      <c r="H56" s="14">
        <v>1</v>
      </c>
      <c r="I56" s="14">
        <f t="shared" si="1"/>
        <v>7.2</v>
      </c>
      <c r="J56" s="49"/>
      <c r="K56" s="52"/>
    </row>
    <row r="57" spans="1:11" ht="12.75">
      <c r="A57" s="33" t="s">
        <v>67</v>
      </c>
      <c r="B57" s="1" t="s">
        <v>73</v>
      </c>
      <c r="C57" s="15" t="s">
        <v>111</v>
      </c>
      <c r="D57" s="1">
        <v>79.75</v>
      </c>
      <c r="E57" s="2">
        <f t="shared" si="3"/>
        <v>91.7125</v>
      </c>
      <c r="F57" s="24">
        <f>SUM(E52:E57)</f>
        <v>1621.6725000000001</v>
      </c>
      <c r="G57" s="8">
        <v>1621.67</v>
      </c>
      <c r="H57" s="14">
        <v>1</v>
      </c>
      <c r="I57" s="14">
        <f t="shared" si="1"/>
        <v>7.2</v>
      </c>
      <c r="J57" s="49">
        <f>SUM(I52:I57)</f>
        <v>57.60000000000001</v>
      </c>
      <c r="K57" s="52">
        <f>G57-F57-J57</f>
        <v>-57.60250000000006</v>
      </c>
    </row>
    <row r="58" spans="1:11" ht="12.75">
      <c r="A58" s="35" t="s">
        <v>74</v>
      </c>
      <c r="B58" s="3" t="s">
        <v>75</v>
      </c>
      <c r="C58" s="16">
        <v>42</v>
      </c>
      <c r="D58" s="3">
        <v>469</v>
      </c>
      <c r="E58" s="4">
        <f t="shared" si="3"/>
        <v>539.35</v>
      </c>
      <c r="F58" s="25">
        <f>SUM(E58)</f>
        <v>539.35</v>
      </c>
      <c r="G58" s="23">
        <v>540</v>
      </c>
      <c r="H58" s="10">
        <v>3</v>
      </c>
      <c r="I58" s="10">
        <f t="shared" si="1"/>
        <v>21.6</v>
      </c>
      <c r="J58" s="22">
        <f>SUM(I58)</f>
        <v>21.6</v>
      </c>
      <c r="K58" s="53">
        <f>G58-F58-J58</f>
        <v>-20.950000000000024</v>
      </c>
    </row>
    <row r="59" spans="1:11" ht="12.75">
      <c r="A59" s="37" t="s">
        <v>76</v>
      </c>
      <c r="B59" s="8" t="s">
        <v>49</v>
      </c>
      <c r="C59" s="17"/>
      <c r="D59" s="1">
        <v>403.23</v>
      </c>
      <c r="E59" s="2">
        <f t="shared" si="3"/>
        <v>463.71450000000004</v>
      </c>
      <c r="F59" s="24">
        <f>SUM(E59)</f>
        <v>463.71450000000004</v>
      </c>
      <c r="G59" s="8">
        <v>464</v>
      </c>
      <c r="H59" s="14">
        <v>2</v>
      </c>
      <c r="I59" s="14">
        <f t="shared" si="1"/>
        <v>14.4</v>
      </c>
      <c r="J59" s="49">
        <f>SUM(I59)</f>
        <v>14.4</v>
      </c>
      <c r="K59" s="52">
        <f>G59-F59-J59</f>
        <v>-14.114500000000044</v>
      </c>
    </row>
    <row r="60" spans="1:11" ht="12.75">
      <c r="A60" s="38" t="s">
        <v>101</v>
      </c>
      <c r="B60" s="3" t="s">
        <v>78</v>
      </c>
      <c r="C60" s="16" t="s">
        <v>110</v>
      </c>
      <c r="D60" s="12">
        <v>79.75</v>
      </c>
      <c r="E60" s="4">
        <f t="shared" si="3"/>
        <v>91.7125</v>
      </c>
      <c r="F60" s="25">
        <v>91.71</v>
      </c>
      <c r="G60" s="23">
        <v>92</v>
      </c>
      <c r="H60" s="10">
        <v>1</v>
      </c>
      <c r="I60" s="10">
        <f t="shared" si="1"/>
        <v>7.2</v>
      </c>
      <c r="J60" s="22">
        <f>SUM(I60)</f>
        <v>7.2</v>
      </c>
      <c r="K60" s="53">
        <f>G60-F60-J60</f>
        <v>-6.909999999999994</v>
      </c>
    </row>
    <row r="61" spans="1:11" ht="12.75">
      <c r="A61" s="39" t="s">
        <v>100</v>
      </c>
      <c r="B61" s="1" t="s">
        <v>79</v>
      </c>
      <c r="C61" s="15" t="s">
        <v>110</v>
      </c>
      <c r="D61" s="1">
        <v>134.75</v>
      </c>
      <c r="E61" s="2">
        <f t="shared" si="3"/>
        <v>154.9625</v>
      </c>
      <c r="F61" s="24">
        <v>154.96</v>
      </c>
      <c r="G61" s="8">
        <v>155</v>
      </c>
      <c r="H61" s="14">
        <v>1</v>
      </c>
      <c r="I61" s="14">
        <f t="shared" si="1"/>
        <v>7.2</v>
      </c>
      <c r="J61" s="49">
        <f>SUM(I61)</f>
        <v>7.2</v>
      </c>
      <c r="K61" s="52">
        <f>G61-F61-J61</f>
        <v>-7.160000000000008</v>
      </c>
    </row>
    <row r="62" spans="1:11" ht="12.75">
      <c r="A62" s="38" t="s">
        <v>106</v>
      </c>
      <c r="B62" s="10" t="s">
        <v>49</v>
      </c>
      <c r="C62" s="18"/>
      <c r="D62" s="3">
        <v>403.23</v>
      </c>
      <c r="E62" s="4">
        <f t="shared" si="3"/>
        <v>463.71450000000004</v>
      </c>
      <c r="F62" s="25">
        <v>464</v>
      </c>
      <c r="G62" s="23"/>
      <c r="H62" s="10">
        <v>2</v>
      </c>
      <c r="I62" s="10">
        <f t="shared" si="1"/>
        <v>14.4</v>
      </c>
      <c r="J62" s="22"/>
      <c r="K62" s="53"/>
    </row>
    <row r="63" spans="1:11" ht="12.75">
      <c r="A63" s="39" t="s">
        <v>105</v>
      </c>
      <c r="B63" s="14" t="s">
        <v>49</v>
      </c>
      <c r="C63" s="19"/>
      <c r="D63" s="1">
        <v>403.23</v>
      </c>
      <c r="E63" s="2">
        <f t="shared" si="3"/>
        <v>463.71450000000004</v>
      </c>
      <c r="F63" s="24">
        <v>464</v>
      </c>
      <c r="G63" s="8">
        <v>464</v>
      </c>
      <c r="H63" s="14">
        <v>2</v>
      </c>
      <c r="I63" s="14">
        <f t="shared" si="1"/>
        <v>14.4</v>
      </c>
      <c r="J63" s="49">
        <f>SUM(I63)</f>
        <v>14.4</v>
      </c>
      <c r="K63" s="52">
        <f>G63-F63-J63</f>
        <v>-14.4</v>
      </c>
    </row>
    <row r="64" spans="1:11" ht="12.75">
      <c r="A64" s="40" t="s">
        <v>77</v>
      </c>
      <c r="B64" s="10" t="s">
        <v>49</v>
      </c>
      <c r="C64" s="18"/>
      <c r="D64" s="3">
        <v>403.23</v>
      </c>
      <c r="E64" s="4">
        <f t="shared" si="3"/>
        <v>463.71450000000004</v>
      </c>
      <c r="F64" s="25"/>
      <c r="G64" s="23"/>
      <c r="H64" s="10">
        <v>2</v>
      </c>
      <c r="I64" s="10">
        <f t="shared" si="1"/>
        <v>14.4</v>
      </c>
      <c r="J64" s="22"/>
      <c r="K64" s="53"/>
    </row>
    <row r="65" spans="1:11" ht="12.75">
      <c r="A65" s="40" t="s">
        <v>77</v>
      </c>
      <c r="B65" s="10" t="s">
        <v>49</v>
      </c>
      <c r="C65" s="18"/>
      <c r="D65" s="3">
        <v>403.23</v>
      </c>
      <c r="E65" s="4">
        <f t="shared" si="3"/>
        <v>463.71450000000004</v>
      </c>
      <c r="F65" s="25">
        <f>SUM(E64:E65)</f>
        <v>927.4290000000001</v>
      </c>
      <c r="G65" s="23"/>
      <c r="H65" s="10">
        <v>2</v>
      </c>
      <c r="I65" s="10">
        <f t="shared" si="1"/>
        <v>14.4</v>
      </c>
      <c r="J65" s="22">
        <v>28.8</v>
      </c>
      <c r="K65" s="53"/>
    </row>
    <row r="66" spans="1:11" ht="12.75">
      <c r="A66" s="41" t="s">
        <v>80</v>
      </c>
      <c r="B66" s="1" t="s">
        <v>11</v>
      </c>
      <c r="C66" s="15">
        <v>104</v>
      </c>
      <c r="D66" s="1">
        <v>980.39</v>
      </c>
      <c r="E66" s="2">
        <f>D66</f>
        <v>980.39</v>
      </c>
      <c r="F66" s="24"/>
      <c r="G66" s="8"/>
      <c r="H66" s="14">
        <v>2</v>
      </c>
      <c r="I66" s="14">
        <f t="shared" si="1"/>
        <v>14.4</v>
      </c>
      <c r="J66" s="49"/>
      <c r="K66" s="52"/>
    </row>
    <row r="67" spans="1:11" ht="12.75">
      <c r="A67" s="41" t="s">
        <v>80</v>
      </c>
      <c r="B67" s="1" t="s">
        <v>81</v>
      </c>
      <c r="C67" s="15">
        <v>46</v>
      </c>
      <c r="D67" s="1">
        <v>1437.91</v>
      </c>
      <c r="E67" s="2">
        <f>D67</f>
        <v>1437.91</v>
      </c>
      <c r="F67" s="24">
        <f>SUM(E66:E67)</f>
        <v>2418.3</v>
      </c>
      <c r="G67" s="8">
        <v>2420</v>
      </c>
      <c r="H67" s="14">
        <v>2</v>
      </c>
      <c r="I67" s="14">
        <f aca="true" t="shared" si="4" ref="I67:I85">H67*7.2</f>
        <v>14.4</v>
      </c>
      <c r="J67" s="49">
        <f>SUM(I66:I67)</f>
        <v>28.8</v>
      </c>
      <c r="K67" s="52">
        <f>G67-F67-J67</f>
        <v>-27.100000000000183</v>
      </c>
    </row>
    <row r="68" spans="1:11" ht="12.75">
      <c r="A68" s="35" t="s">
        <v>82</v>
      </c>
      <c r="B68" s="3" t="s">
        <v>83</v>
      </c>
      <c r="C68" s="16">
        <v>44</v>
      </c>
      <c r="D68" s="3">
        <v>3202.61</v>
      </c>
      <c r="E68" s="4">
        <f aca="true" t="shared" si="5" ref="E68:E85">D68+D68*15/100</f>
        <v>3683.0015000000003</v>
      </c>
      <c r="F68" s="25"/>
      <c r="G68" s="23"/>
      <c r="H68" s="10">
        <v>2</v>
      </c>
      <c r="I68" s="10">
        <f t="shared" si="4"/>
        <v>14.4</v>
      </c>
      <c r="J68" s="22"/>
      <c r="K68" s="53"/>
    </row>
    <row r="69" spans="1:11" ht="12.75">
      <c r="A69" s="35" t="s">
        <v>82</v>
      </c>
      <c r="B69" s="3" t="s">
        <v>84</v>
      </c>
      <c r="C69" s="16">
        <v>44</v>
      </c>
      <c r="D69" s="3">
        <v>469</v>
      </c>
      <c r="E69" s="4">
        <f t="shared" si="5"/>
        <v>539.35</v>
      </c>
      <c r="F69" s="25"/>
      <c r="G69" s="23"/>
      <c r="H69" s="10">
        <v>3</v>
      </c>
      <c r="I69" s="10">
        <f t="shared" si="4"/>
        <v>21.6</v>
      </c>
      <c r="J69" s="22"/>
      <c r="K69" s="53"/>
    </row>
    <row r="70" spans="1:11" ht="12.75">
      <c r="A70" s="35" t="s">
        <v>82</v>
      </c>
      <c r="B70" s="3" t="s">
        <v>85</v>
      </c>
      <c r="C70" s="16">
        <v>48</v>
      </c>
      <c r="D70" s="3">
        <v>1750</v>
      </c>
      <c r="E70" s="4">
        <f t="shared" si="5"/>
        <v>2012.5</v>
      </c>
      <c r="F70" s="25"/>
      <c r="G70" s="23"/>
      <c r="H70" s="10">
        <v>4</v>
      </c>
      <c r="I70" s="10">
        <f t="shared" si="4"/>
        <v>28.8</v>
      </c>
      <c r="J70" s="22"/>
      <c r="K70" s="53"/>
    </row>
    <row r="71" spans="1:11" ht="12.75">
      <c r="A71" s="35" t="s">
        <v>82</v>
      </c>
      <c r="B71" s="3" t="s">
        <v>86</v>
      </c>
      <c r="C71" s="16"/>
      <c r="D71" s="9">
        <v>140.8</v>
      </c>
      <c r="E71" s="4">
        <f t="shared" si="5"/>
        <v>161.92000000000002</v>
      </c>
      <c r="F71" s="25"/>
      <c r="G71" s="23"/>
      <c r="H71" s="10">
        <v>1</v>
      </c>
      <c r="I71" s="10">
        <f t="shared" si="4"/>
        <v>7.2</v>
      </c>
      <c r="J71" s="22"/>
      <c r="K71" s="53"/>
    </row>
    <row r="72" spans="1:11" ht="12.75">
      <c r="A72" s="35" t="s">
        <v>82</v>
      </c>
      <c r="B72" s="3" t="s">
        <v>87</v>
      </c>
      <c r="C72" s="16"/>
      <c r="D72" s="9">
        <v>140.8</v>
      </c>
      <c r="E72" s="4">
        <f t="shared" si="5"/>
        <v>161.92000000000002</v>
      </c>
      <c r="F72" s="25"/>
      <c r="G72" s="23"/>
      <c r="H72" s="10">
        <v>1</v>
      </c>
      <c r="I72" s="10">
        <f t="shared" si="4"/>
        <v>7.2</v>
      </c>
      <c r="J72" s="22"/>
      <c r="K72" s="53"/>
    </row>
    <row r="73" spans="1:11" ht="12.75">
      <c r="A73" s="35" t="s">
        <v>82</v>
      </c>
      <c r="B73" s="3" t="s">
        <v>88</v>
      </c>
      <c r="C73" s="16"/>
      <c r="D73" s="9">
        <v>141</v>
      </c>
      <c r="E73" s="4">
        <f t="shared" si="5"/>
        <v>162.15</v>
      </c>
      <c r="F73" s="25"/>
      <c r="G73" s="23"/>
      <c r="H73" s="10">
        <v>1</v>
      </c>
      <c r="I73" s="10">
        <f t="shared" si="4"/>
        <v>7.2</v>
      </c>
      <c r="J73" s="22"/>
      <c r="K73" s="53"/>
    </row>
    <row r="74" spans="1:11" ht="12.75">
      <c r="A74" s="35" t="s">
        <v>82</v>
      </c>
      <c r="B74" s="3" t="s">
        <v>89</v>
      </c>
      <c r="C74" s="16"/>
      <c r="D74" s="9">
        <v>141</v>
      </c>
      <c r="E74" s="4">
        <f t="shared" si="5"/>
        <v>162.15</v>
      </c>
      <c r="F74" s="25"/>
      <c r="G74" s="23"/>
      <c r="H74" s="10">
        <v>1</v>
      </c>
      <c r="I74" s="10">
        <f t="shared" si="4"/>
        <v>7.2</v>
      </c>
      <c r="J74" s="22"/>
      <c r="K74" s="53"/>
    </row>
    <row r="75" spans="1:11" ht="12.75">
      <c r="A75" s="35" t="s">
        <v>82</v>
      </c>
      <c r="B75" s="3" t="s">
        <v>16</v>
      </c>
      <c r="C75" s="16" t="s">
        <v>111</v>
      </c>
      <c r="D75" s="3">
        <v>134.75</v>
      </c>
      <c r="E75" s="4">
        <f t="shared" si="5"/>
        <v>154.9625</v>
      </c>
      <c r="F75" s="25"/>
      <c r="G75" s="23"/>
      <c r="H75" s="10">
        <v>1</v>
      </c>
      <c r="I75" s="10">
        <f t="shared" si="4"/>
        <v>7.2</v>
      </c>
      <c r="J75" s="22"/>
      <c r="K75" s="53"/>
    </row>
    <row r="76" spans="1:11" ht="12.75">
      <c r="A76" s="35" t="s">
        <v>82</v>
      </c>
      <c r="B76" s="3" t="s">
        <v>90</v>
      </c>
      <c r="C76" s="16" t="s">
        <v>110</v>
      </c>
      <c r="D76" s="3">
        <v>75.95</v>
      </c>
      <c r="E76" s="4">
        <f t="shared" si="5"/>
        <v>87.3425</v>
      </c>
      <c r="F76" s="25"/>
      <c r="G76" s="23"/>
      <c r="H76" s="10">
        <v>1</v>
      </c>
      <c r="I76" s="10">
        <f t="shared" si="4"/>
        <v>7.2</v>
      </c>
      <c r="J76" s="22"/>
      <c r="K76" s="53"/>
    </row>
    <row r="77" spans="1:11" ht="12.75">
      <c r="A77" s="35" t="s">
        <v>82</v>
      </c>
      <c r="B77" s="3" t="s">
        <v>91</v>
      </c>
      <c r="C77" s="16" t="s">
        <v>110</v>
      </c>
      <c r="D77" s="12">
        <v>79.75</v>
      </c>
      <c r="E77" s="4">
        <f t="shared" si="5"/>
        <v>91.7125</v>
      </c>
      <c r="F77" s="25">
        <f>SUM(E68:E77)</f>
        <v>7217.008999999999</v>
      </c>
      <c r="G77" s="23">
        <v>7217</v>
      </c>
      <c r="H77" s="10">
        <v>1</v>
      </c>
      <c r="I77" s="10">
        <f t="shared" si="4"/>
        <v>7.2</v>
      </c>
      <c r="J77" s="22">
        <f>SUM(I68:I77)</f>
        <v>115.20000000000002</v>
      </c>
      <c r="K77" s="53">
        <f>G77-F77-J77</f>
        <v>-115.20899999999912</v>
      </c>
    </row>
    <row r="78" spans="1:11" ht="12.75">
      <c r="A78" s="33" t="s">
        <v>103</v>
      </c>
      <c r="B78" s="1" t="s">
        <v>92</v>
      </c>
      <c r="C78" s="15" t="s">
        <v>112</v>
      </c>
      <c r="D78" s="1">
        <v>366.01</v>
      </c>
      <c r="E78" s="2">
        <f t="shared" si="5"/>
        <v>420.9115</v>
      </c>
      <c r="F78" s="24"/>
      <c r="G78" s="8"/>
      <c r="H78" s="14">
        <v>1</v>
      </c>
      <c r="I78" s="14">
        <f t="shared" si="4"/>
        <v>7.2</v>
      </c>
      <c r="J78" s="49"/>
      <c r="K78" s="52"/>
    </row>
    <row r="79" spans="1:11" ht="12.75">
      <c r="A79" s="33" t="s">
        <v>103</v>
      </c>
      <c r="B79" s="1" t="s">
        <v>93</v>
      </c>
      <c r="C79" s="15"/>
      <c r="D79" s="7">
        <v>141</v>
      </c>
      <c r="E79" s="2">
        <f t="shared" si="5"/>
        <v>162.15</v>
      </c>
      <c r="F79" s="24"/>
      <c r="G79" s="8"/>
      <c r="H79" s="14">
        <v>1</v>
      </c>
      <c r="I79" s="14">
        <f t="shared" si="4"/>
        <v>7.2</v>
      </c>
      <c r="J79" s="49"/>
      <c r="K79" s="52"/>
    </row>
    <row r="80" spans="1:11" ht="12.75">
      <c r="A80" s="33" t="s">
        <v>103</v>
      </c>
      <c r="B80" s="1" t="s">
        <v>94</v>
      </c>
      <c r="C80" s="15"/>
      <c r="D80" s="7">
        <v>141</v>
      </c>
      <c r="E80" s="2">
        <f t="shared" si="5"/>
        <v>162.15</v>
      </c>
      <c r="F80" s="24"/>
      <c r="G80" s="8"/>
      <c r="H80" s="14">
        <v>1</v>
      </c>
      <c r="I80" s="14">
        <f t="shared" si="4"/>
        <v>7.2</v>
      </c>
      <c r="J80" s="49"/>
      <c r="K80" s="52"/>
    </row>
    <row r="81" spans="1:11" ht="12.75">
      <c r="A81" s="33" t="s">
        <v>103</v>
      </c>
      <c r="B81" s="1" t="s">
        <v>95</v>
      </c>
      <c r="C81" s="15"/>
      <c r="D81" s="7">
        <v>141</v>
      </c>
      <c r="E81" s="2">
        <f t="shared" si="5"/>
        <v>162.15</v>
      </c>
      <c r="F81" s="24"/>
      <c r="G81" s="8"/>
      <c r="H81" s="14">
        <v>1</v>
      </c>
      <c r="I81" s="14">
        <f t="shared" si="4"/>
        <v>7.2</v>
      </c>
      <c r="J81" s="49"/>
      <c r="K81" s="52"/>
    </row>
    <row r="82" spans="1:11" ht="12.75">
      <c r="A82" s="33" t="s">
        <v>103</v>
      </c>
      <c r="B82" s="1" t="s">
        <v>96</v>
      </c>
      <c r="C82" s="15" t="s">
        <v>112</v>
      </c>
      <c r="D82" s="1">
        <v>101.25</v>
      </c>
      <c r="E82" s="2">
        <f t="shared" si="5"/>
        <v>116.4375</v>
      </c>
      <c r="F82" s="24"/>
      <c r="G82" s="8"/>
      <c r="H82" s="14">
        <v>1</v>
      </c>
      <c r="I82" s="14">
        <f t="shared" si="4"/>
        <v>7.2</v>
      </c>
      <c r="J82" s="49"/>
      <c r="K82" s="52"/>
    </row>
    <row r="83" spans="1:11" ht="12.75">
      <c r="A83" s="33" t="s">
        <v>103</v>
      </c>
      <c r="B83" s="1" t="s">
        <v>97</v>
      </c>
      <c r="C83" s="15" t="s">
        <v>110</v>
      </c>
      <c r="D83" s="1">
        <v>79.75</v>
      </c>
      <c r="E83" s="2">
        <f t="shared" si="5"/>
        <v>91.7125</v>
      </c>
      <c r="F83" s="24"/>
      <c r="G83" s="8"/>
      <c r="H83" s="14">
        <v>1</v>
      </c>
      <c r="I83" s="14">
        <f t="shared" si="4"/>
        <v>7.2</v>
      </c>
      <c r="J83" s="49"/>
      <c r="K83" s="52"/>
    </row>
    <row r="84" spans="1:11" ht="12.75">
      <c r="A84" s="33" t="s">
        <v>103</v>
      </c>
      <c r="B84" s="1" t="s">
        <v>98</v>
      </c>
      <c r="C84" s="15" t="s">
        <v>112</v>
      </c>
      <c r="D84" s="7">
        <v>83.3</v>
      </c>
      <c r="E84" s="2">
        <f t="shared" si="5"/>
        <v>95.795</v>
      </c>
      <c r="F84" s="24">
        <f>SUM(E78:E84)</f>
        <v>1211.3065000000001</v>
      </c>
      <c r="G84" s="8">
        <v>1212</v>
      </c>
      <c r="H84" s="14">
        <v>1</v>
      </c>
      <c r="I84" s="14">
        <f t="shared" si="4"/>
        <v>7.2</v>
      </c>
      <c r="J84" s="49">
        <f>SUM(I78:I84)</f>
        <v>50.400000000000006</v>
      </c>
      <c r="K84" s="52">
        <f>G84-F84-J84</f>
        <v>-49.70650000000015</v>
      </c>
    </row>
    <row r="85" spans="1:11" ht="12.75">
      <c r="A85" s="35" t="s">
        <v>99</v>
      </c>
      <c r="B85" s="3" t="s">
        <v>81</v>
      </c>
      <c r="C85" s="16">
        <v>46</v>
      </c>
      <c r="D85" s="3">
        <v>1437.91</v>
      </c>
      <c r="E85" s="4">
        <f t="shared" si="5"/>
        <v>1653.5965</v>
      </c>
      <c r="F85" s="25">
        <f>SUM(E85)</f>
        <v>1653.5965</v>
      </c>
      <c r="G85" s="23">
        <v>1694</v>
      </c>
      <c r="H85" s="10">
        <v>2</v>
      </c>
      <c r="I85" s="10">
        <f t="shared" si="4"/>
        <v>14.4</v>
      </c>
      <c r="J85" s="22">
        <f>SUM(I85)</f>
        <v>14.4</v>
      </c>
      <c r="K85" s="53">
        <f>G85-F85-J85</f>
        <v>26.003499999999896</v>
      </c>
    </row>
    <row r="86" spans="1:11" ht="12.75">
      <c r="A86" s="42"/>
      <c r="B86" s="10"/>
      <c r="C86" s="18"/>
      <c r="D86" s="10"/>
      <c r="E86" s="13"/>
      <c r="F86" s="26"/>
      <c r="G86" s="23"/>
      <c r="H86" s="10">
        <f>SUM(H2:H85)</f>
        <v>147</v>
      </c>
      <c r="I86" s="10">
        <f>SUM(I2:I85)</f>
        <v>1058.4000000000008</v>
      </c>
      <c r="J86" s="22">
        <f>SUM(J2:J85)</f>
        <v>1044.0000000000002</v>
      </c>
      <c r="K86" s="22"/>
    </row>
    <row r="87" spans="1:11" ht="13.5" thickBot="1">
      <c r="A87" s="43" t="s">
        <v>99</v>
      </c>
      <c r="B87" s="44" t="s">
        <v>102</v>
      </c>
      <c r="C87" s="45"/>
      <c r="D87" s="46"/>
      <c r="E87" s="46"/>
      <c r="F87" s="47"/>
      <c r="G87" s="47"/>
      <c r="H87" s="46"/>
      <c r="I87" s="46"/>
      <c r="J87" s="50"/>
      <c r="K87" s="48"/>
    </row>
  </sheetData>
  <hyperlinks>
    <hyperlink ref="A85" r:id="rId1" display="http://forum.sibmama.ru/viewtopic.php?t=421109&amp;postdays=0&amp;postorder=asc&amp;start=30&amp;sid=c05d0878383026c97db5f1ff4013f165"/>
    <hyperlink ref="A34" r:id="rId2" display="http://forum.sibmama.ru/viewtopic.php?t=421109&amp;postdays=0&amp;postorder=asc&amp;start=45"/>
    <hyperlink ref="A35" r:id="rId3" display="http://forum.sibmama.ru/viewtopic.php?t=421109&amp;postdays=0&amp;postorder=asc&amp;start=45"/>
    <hyperlink ref="A23" r:id="rId4" display="http://forum.sibmama.ru/viewtopic.php?t=421109&amp;postdays=0&amp;postorder=asc&amp;start=45"/>
    <hyperlink ref="A24:A25" r:id="rId5" display="http://forum.sibmama.ru/viewtopic.php?t=421109&amp;postdays=0&amp;postorder=asc&amp;start=45"/>
    <hyperlink ref="A26" r:id="rId6" display="http://forum.sibmama.ru/viewtopic.php?t=421109&amp;postdays=0&amp;postorder=asc&amp;start=45"/>
    <hyperlink ref="A19" r:id="rId7" display="http://forum.sibmama.ru/viewtopic.php?t=421109&amp;postdays=0&amp;postorder=asc&amp;start=60"/>
    <hyperlink ref="A2" r:id="rId8" display="http://forum.sibmama.ru/viewtopic.php?t=421109&amp;postdays=0&amp;postorder=asc&amp;start=0"/>
    <hyperlink ref="A45" r:id="rId9" display="http://forum.sibmama.ru/viewtopic.php?t=421109&amp;postdays=0&amp;postorder=asc&amp;start=15"/>
    <hyperlink ref="A42" r:id="rId10" display="http://forum.sibmama.ru/viewtopic.php?t=421109&amp;postdays=0&amp;postorder=asc&amp;start=15"/>
    <hyperlink ref="A10:A11" r:id="rId11" display="http://forum.sibmama.ru/viewtopic.php?t=421109&amp;postdays=0&amp;postorder=asc&amp;start=15"/>
    <hyperlink ref="A29" r:id="rId12" display="http://forum.sibmama.ru/viewtopic.php?t=421109&amp;postdays=0&amp;postorder=asc&amp;start=15"/>
    <hyperlink ref="A13:A15" r:id="rId13" display="http://forum.sibmama.ru/viewtopic.php?t=421109&amp;postdays=0&amp;postorder=asc&amp;start=15"/>
    <hyperlink ref="A33" r:id="rId14" display="http://forum.sibmama.ru/viewtopic.php?t=421109&amp;postdays=0&amp;postorder=asc&amp;start=15"/>
    <hyperlink ref="A16" r:id="rId15" display="http://forum.sibmama.ru/viewtopic.php?t=421109&amp;postdays=0&amp;postorder=asc&amp;start=30"/>
    <hyperlink ref="A17" r:id="rId16" display="http://forum.sibmama.ru/viewtopic.php?t=421109&amp;postdays=0&amp;postorder=asc&amp;start=30"/>
    <hyperlink ref="A18" r:id="rId17" display="http://forum.sibmama.ru/viewtopic.php?t=421109&amp;postdays=0&amp;postorder=asc&amp;start=30"/>
    <hyperlink ref="A68" r:id="rId18" display="javascript:putName('%D0%AE%D0%BB%D0%B8%D1%8F')"/>
    <hyperlink ref="A28" r:id="rId19" display="http://forum.sibmama.ru/viewtopic.php?t=421109&amp;postdays=0&amp;postorder=asc&amp;start=60"/>
    <hyperlink ref="A27" r:id="rId20" display="http://forum.sibmama.ru/viewtopic.php?t=421109&amp;postdays=0&amp;postorder=asc&amp;start=75"/>
    <hyperlink ref="A40" r:id="rId21" display="http://forum.sibmama.ru/viewtopic.php?t=421109&amp;postdays=0&amp;postorder=asc&amp;start=75"/>
    <hyperlink ref="A78" r:id="rId22" display="http://forum.sibmama.ru/viewtopic.php?p=17414114&amp;t=421109"/>
    <hyperlink ref="A48" r:id="rId23" display="http://forum.sibmama.ru/viewtopic.php?t=421109&amp;postdays=0&amp;postorder=asc&amp;start=90"/>
    <hyperlink ref="A20" r:id="rId24" display="http://forum.sibmama.ru/viewtopic.php?t=421109&amp;postdays=0&amp;postorder=asc&amp;start=60"/>
    <hyperlink ref="A41:A42" r:id="rId25" display="javascript:putName('%D0%AE%D0%BB%D0%B8%D1%8F')"/>
    <hyperlink ref="A58" r:id="rId26" display="http://forum.sibmama.ru/viewtopic.php?t=421109&amp;postdays=0&amp;postorder=asc&amp;start=75"/>
    <hyperlink ref="A52" r:id="rId27" display="http://forum.sibmama.ru/viewtopic.php?t=421109&amp;postdays=0&amp;postorder=asc&amp;start=90"/>
    <hyperlink ref="A49" r:id="rId28" display="http://forum.sibmama.ru/viewtopic.php?t=421109&amp;postdays=0&amp;postorder=asc&amp;start=90"/>
    <hyperlink ref="A36" r:id="rId29" display="http://forum.sibmama.ru/viewtopic.php?t=421109&amp;postdays=0&amp;postorder=asc&amp;start=45"/>
    <hyperlink ref="A37" r:id="rId30" display="http://forum.sibmama.ru/viewtopic.php?t=421109&amp;postdays=0&amp;postorder=asc&amp;start=45"/>
    <hyperlink ref="A48:A51" r:id="rId31" display="javascript:putName('%D0%AE%D0%BB%D0%B8%D1%8F')"/>
    <hyperlink ref="A72" r:id="rId32" display="javascript:putName('%D0%AE%D0%BB%D0%B8%D1%8F')"/>
    <hyperlink ref="A53" r:id="rId33" display="http://forum.sibmama.ru/viewtopic.php?t=421109&amp;postdays=0&amp;postorder=asc&amp;start=90"/>
    <hyperlink ref="A55" r:id="rId34" display="http://forum.sibmama.ru/viewtopic.php?t=421109&amp;postdays=0&amp;postorder=asc&amp;start=90"/>
    <hyperlink ref="A56" r:id="rId35" display="http://forum.sibmama.ru/viewtopic.php?t=421109&amp;postdays=0&amp;postorder=asc&amp;start=90"/>
    <hyperlink ref="A50" r:id="rId36" display="http://forum.sibmama.ru/viewtopic.php?t=421109&amp;postdays=0&amp;postorder=asc&amp;start=90"/>
    <hyperlink ref="A51" r:id="rId37" display="http://forum.sibmama.ru/viewtopic.php?t=421109&amp;postdays=0&amp;postorder=asc&amp;start=90"/>
    <hyperlink ref="A41" r:id="rId38" display="http://forum.sibmama.ru/viewtopic.php?p=17449174"/>
    <hyperlink ref="A38" r:id="rId39" display="http://forum.sibmama.ru/viewtopic.php?t=421109&amp;postdays=0&amp;postorder=asc&amp;start=45"/>
    <hyperlink ref="A46" r:id="rId40" display="http://forum.sibmama.ru/viewtopic.php?t=421109&amp;postdays=0&amp;postorder=asc&amp;start=45"/>
    <hyperlink ref="A21" r:id="rId41" display="http://forum.sibmama.ru/viewtopic.php?t=421109&amp;postdays=0&amp;postorder=asc&amp;start=60"/>
    <hyperlink ref="A70:A71" r:id="rId42" display="javascript:putName('%D0%AE%D0%BB%D0%B8%D1%8F')"/>
    <hyperlink ref="A15" r:id="rId43" display="http://forum.sibmama.ru/viewtopic.php?t=421109&amp;postdays=0&amp;postorder=asc&amp;start=75"/>
    <hyperlink ref="A77" r:id="rId44" display="javascript:putName('%D0%AE%D0%BB%D0%B8%D1%8F')"/>
    <hyperlink ref="A57" r:id="rId45" display="http://forum.sibmama.ru/viewtopic.php?p=17408906&amp;t=421109"/>
    <hyperlink ref="A75:A77" r:id="rId46" display="http://forum.sibmama.ru/viewtopic.php?p=17414114&amp;t=421109"/>
    <hyperlink ref="A61"/>
    <hyperlink ref="A60"/>
    <hyperlink ref="A87" r:id="rId47" display="http://forum.sibmama.ru/viewtopic.php?t=421109&amp;postdays=0&amp;postorder=asc&amp;start=30&amp;sid=c05d0878383026c97db5f1ff4013f165"/>
    <hyperlink ref="A79:A84" r:id="rId48" display="http://forum.sibmama.ru/viewtopic.php?p=17414114&amp;t=421109"/>
    <hyperlink ref="A3" r:id="rId49" display="http://forum.sibmama.ru/viewtopic.php?t=421109&amp;postdays=0&amp;postorder=asc&amp;start=0"/>
    <hyperlink ref="A4:A7" r:id="rId50" display="http://forum.sibmama.ru/viewtopic.php?t=421109&amp;postdays=0&amp;postorder=asc&amp;start=0"/>
    <hyperlink ref="A63"/>
    <hyperlink ref="A62"/>
  </hyperlinks>
  <printOptions/>
  <pageMargins left="0.75" right="0.75" top="1" bottom="1" header="0.5" footer="0.5"/>
  <pageSetup horizontalDpi="600" verticalDpi="600" orientation="portrait" paperSize="9" r:id="rId5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Андрей</cp:lastModifiedBy>
  <dcterms:created xsi:type="dcterms:W3CDTF">2011-02-09T14:56:44Z</dcterms:created>
  <dcterms:modified xsi:type="dcterms:W3CDTF">2011-02-28T16:51:44Z</dcterms:modified>
  <cp:category/>
  <cp:version/>
  <cp:contentType/>
  <cp:contentStatus/>
</cp:coreProperties>
</file>