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<sst xmlns="http://schemas.openxmlformats.org/spreadsheetml/2006/main" count="36" uniqueCount="30">
  <si>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Amethyst 74715 9494 120*120 КР</t>
  </si>
  <si>
    <t>Cottage 3347 3908 60*110</t>
  </si>
  <si>
    <t>Impulse MH-2947 01 120*170</t>
  </si>
  <si>
    <t>Kashqai 4301 100 240*340</t>
  </si>
  <si>
    <t>Nubian 64233 7565 200*290</t>
  </si>
  <si>
    <t>Sunny white white 100*100 КР</t>
  </si>
  <si>
    <t>Игровой Коврик Автодорога CHX83-G9009 100*150</t>
  </si>
  <si>
    <t>Игровой Коврик Автодорога CHX83-G9009 133*200</t>
  </si>
  <si>
    <t>Коврик для ванной MT-1945 01 60*110</t>
  </si>
  <si>
    <t>Коврик для ванной MT-1972 02 60*110</t>
  </si>
  <si>
    <t>HelgaLi </t>
  </si>
  <si>
    <t>Pavlin</t>
  </si>
  <si>
    <t>Dianka2010</t>
  </si>
  <si>
    <t>Черемнякова</t>
  </si>
  <si>
    <t>Шумкина</t>
  </si>
  <si>
    <t>Эйрена</t>
  </si>
  <si>
    <t>eirnata</t>
  </si>
  <si>
    <t>Оле </t>
  </si>
  <si>
    <t>Salsa </t>
  </si>
  <si>
    <t>Tyapa_Angel </t>
  </si>
  <si>
    <t>НИК</t>
  </si>
  <si>
    <t>Арт</t>
  </si>
  <si>
    <t>ст-ть</t>
  </si>
  <si>
    <t>ТР предварительные</t>
  </si>
  <si>
    <t>Итого</t>
  </si>
  <si>
    <t>с орг %</t>
  </si>
  <si>
    <t>Sketch 32157 107 135*200</t>
  </si>
  <si>
    <t>Игровой Коврик Классики CH004-G1301 140*200</t>
  </si>
  <si>
    <t>Коврик для ванной MT-1923 01 60*110</t>
  </si>
  <si>
    <t>Не блондинка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</si>
</sst>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21" fillId="0" borderId="10" xfId="42" applyFont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0" fontId="21" fillId="33" borderId="10" xfId="42" applyFont="1" applyFill="1" applyBorder="1" applyAlignment="1" applyProtection="1">
      <alignment/>
      <protection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23132639&amp;t=538636" TargetMode="External" /><Relationship Id="rId2" Type="http://schemas.openxmlformats.org/officeDocument/2006/relationships/hyperlink" Target="http://forum.sibmama.ru/viewtopic.php?t=538636&amp;postdays=0&amp;postorder=asc&amp;start=6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5.57421875" style="0" customWidth="1"/>
    <col min="2" max="2" width="69.421875" style="0" customWidth="1"/>
    <col min="3" max="3" width="13.57421875" style="0" customWidth="1"/>
    <col min="4" max="4" width="15.8515625" style="0" customWidth="1"/>
    <col min="5" max="5" width="19.8515625" style="0" customWidth="1"/>
    <col min="6" max="6" width="14.57421875" style="0" hidden="1" customWidth="1"/>
    <col min="7" max="7" width="10.00390625" style="0" hidden="1" customWidth="1"/>
  </cols>
  <sheetData>
    <row r="1" spans="1:8" ht="15">
      <c r="A1" s="17" t="s">
        <v>20</v>
      </c>
      <c r="B1" s="17" t="s">
        <v>21</v>
      </c>
      <c r="C1" s="17" t="s">
        <v>22</v>
      </c>
      <c r="D1" s="17" t="s">
        <v>25</v>
      </c>
      <c r="E1" s="17" t="s">
        <v>23</v>
      </c>
      <c r="F1" s="17"/>
      <c r="G1" s="17"/>
      <c r="H1" s="17" t="s">
        <v>24</v>
      </c>
    </row>
    <row r="2" spans="1:8" ht="15" customHeight="1">
      <c r="A2" s="2" t="s">
        <v>12</v>
      </c>
      <c r="B2" s="3" t="s">
        <v>4</v>
      </c>
      <c r="C2" s="4">
        <v>9368.86</v>
      </c>
      <c r="D2" s="6">
        <f>C2*1.15</f>
        <v>10774.189</v>
      </c>
      <c r="E2" s="15">
        <v>490</v>
      </c>
      <c r="F2" s="1">
        <f>200*290</f>
        <v>58000</v>
      </c>
      <c r="G2" s="1">
        <f>F2/G5</f>
        <v>483.3333333333333</v>
      </c>
      <c r="H2" s="6">
        <f>SUM(D2:E2)</f>
        <v>11264.189</v>
      </c>
    </row>
    <row r="3" spans="1:8" ht="15" customHeight="1">
      <c r="A3" s="10" t="s">
        <v>16</v>
      </c>
      <c r="B3" s="11" t="s">
        <v>7</v>
      </c>
      <c r="C3" s="12">
        <v>1498.79</v>
      </c>
      <c r="D3" s="13">
        <f>C3*1</f>
        <v>1498.79</v>
      </c>
      <c r="E3" s="16">
        <v>230</v>
      </c>
      <c r="F3" s="9">
        <f>133*200</f>
        <v>26600</v>
      </c>
      <c r="G3" s="9">
        <f>F3/G5</f>
        <v>221.66666666666666</v>
      </c>
      <c r="H3" s="13">
        <f>SUM(D3:E3)</f>
        <v>1728.79</v>
      </c>
    </row>
    <row r="4" spans="1:8" ht="15" customHeight="1">
      <c r="A4" s="2" t="s">
        <v>10</v>
      </c>
      <c r="B4" s="3" t="s">
        <v>1</v>
      </c>
      <c r="C4" s="5">
        <v>453.45</v>
      </c>
      <c r="D4" s="6">
        <f>C4*1.1</f>
        <v>498.795</v>
      </c>
      <c r="E4" s="1">
        <v>60</v>
      </c>
      <c r="F4" s="1">
        <f>60*110</f>
        <v>6600</v>
      </c>
      <c r="G4" s="1">
        <f>F4/G5</f>
        <v>55</v>
      </c>
      <c r="H4" s="1"/>
    </row>
    <row r="5" spans="1:8" ht="15" customHeight="1">
      <c r="A5" s="2" t="s">
        <v>10</v>
      </c>
      <c r="B5" s="3" t="s">
        <v>3</v>
      </c>
      <c r="C5" s="4">
        <v>22031.82</v>
      </c>
      <c r="D5" s="6">
        <f>C5*1.1</f>
        <v>24235.002</v>
      </c>
      <c r="E5" s="1">
        <v>680</v>
      </c>
      <c r="F5" s="1">
        <f>240*340</f>
        <v>81600</v>
      </c>
      <c r="G5" s="1">
        <f>F5/680</f>
        <v>120</v>
      </c>
      <c r="H5" s="6">
        <f>SUM(D4:E5)</f>
        <v>25473.797</v>
      </c>
    </row>
    <row r="6" spans="1:8" ht="15" customHeight="1">
      <c r="A6" s="10" t="s">
        <v>11</v>
      </c>
      <c r="B6" s="11" t="s">
        <v>8</v>
      </c>
      <c r="C6" s="14">
        <v>1006.12</v>
      </c>
      <c r="D6" s="13">
        <f aca="true" t="shared" si="0" ref="D6:D17">C6*1.15</f>
        <v>1157.038</v>
      </c>
      <c r="E6" s="9">
        <v>60</v>
      </c>
      <c r="F6" s="9">
        <f>60*110</f>
        <v>6600</v>
      </c>
      <c r="G6" s="9">
        <f>F6/G5</f>
        <v>55</v>
      </c>
      <c r="H6" s="13">
        <f>SUM(D6:E6)</f>
        <v>1217.038</v>
      </c>
    </row>
    <row r="7" spans="1:8" ht="15" customHeight="1">
      <c r="A7" s="2" t="s">
        <v>18</v>
      </c>
      <c r="B7" s="3" t="s">
        <v>2</v>
      </c>
      <c r="C7" s="4">
        <v>3432.56</v>
      </c>
      <c r="D7" s="6">
        <f t="shared" si="0"/>
        <v>3947.4439999999995</v>
      </c>
      <c r="E7" s="1">
        <v>170</v>
      </c>
      <c r="F7" s="1">
        <f>120*170</f>
        <v>20400</v>
      </c>
      <c r="G7" s="1">
        <f>F7/G5</f>
        <v>170</v>
      </c>
      <c r="H7" s="6">
        <f>SUM(D7:E7)</f>
        <v>4117.4439999999995</v>
      </c>
    </row>
    <row r="8" spans="1:8" ht="15" customHeight="1">
      <c r="A8" s="10" t="s">
        <v>19</v>
      </c>
      <c r="B8" s="11" t="s">
        <v>7</v>
      </c>
      <c r="C8" s="12">
        <v>1498.79</v>
      </c>
      <c r="D8" s="13">
        <f t="shared" si="0"/>
        <v>1723.6084999999998</v>
      </c>
      <c r="E8" s="9">
        <v>230</v>
      </c>
      <c r="F8" s="9">
        <f>133*200</f>
        <v>26600</v>
      </c>
      <c r="G8" s="9">
        <f>F8/G5</f>
        <v>221.66666666666666</v>
      </c>
      <c r="H8" s="13">
        <f>SUM(D8:E8)</f>
        <v>1953.6084999999998</v>
      </c>
    </row>
    <row r="9" spans="1:8" ht="15" customHeight="1">
      <c r="A9" s="2" t="s">
        <v>17</v>
      </c>
      <c r="B9" s="3" t="s">
        <v>7</v>
      </c>
      <c r="C9" s="5">
        <v>1498.79</v>
      </c>
      <c r="D9" s="6">
        <f t="shared" si="0"/>
        <v>1723.6084999999998</v>
      </c>
      <c r="E9" s="1">
        <v>230</v>
      </c>
      <c r="F9" s="1">
        <f>133*200</f>
        <v>26600</v>
      </c>
      <c r="G9" s="1">
        <f>F9/G5</f>
        <v>221.66666666666666</v>
      </c>
      <c r="H9" s="1"/>
    </row>
    <row r="10" spans="1:8" ht="15" customHeight="1">
      <c r="A10" s="2" t="s">
        <v>17</v>
      </c>
      <c r="B10" s="3" t="s">
        <v>9</v>
      </c>
      <c r="C10" s="4">
        <v>1229.96</v>
      </c>
      <c r="D10" s="6">
        <f t="shared" si="0"/>
        <v>1414.454</v>
      </c>
      <c r="E10" s="1">
        <v>60</v>
      </c>
      <c r="F10" s="1">
        <f>60*110</f>
        <v>6600</v>
      </c>
      <c r="G10" s="1">
        <f>F10/G5</f>
        <v>55</v>
      </c>
      <c r="H10" s="6">
        <f>SUM(D9:E10)</f>
        <v>3428.0625</v>
      </c>
    </row>
    <row r="11" spans="1:8" ht="15" customHeight="1">
      <c r="A11" s="10" t="s">
        <v>13</v>
      </c>
      <c r="B11" s="11" t="s">
        <v>0</v>
      </c>
      <c r="C11" s="14">
        <v>2326.07</v>
      </c>
      <c r="D11" s="13">
        <f t="shared" si="0"/>
        <v>2674.9805</v>
      </c>
      <c r="E11" s="9">
        <v>120</v>
      </c>
      <c r="F11" s="9">
        <f>120*120</f>
        <v>14400</v>
      </c>
      <c r="G11" s="9">
        <f>F11/G5</f>
        <v>120</v>
      </c>
      <c r="H11" s="13">
        <f>SUM(D11:E11)</f>
        <v>2794.9805</v>
      </c>
    </row>
    <row r="12" spans="1:8" ht="15" customHeight="1">
      <c r="A12" s="2" t="s">
        <v>14</v>
      </c>
      <c r="B12" s="3" t="s">
        <v>5</v>
      </c>
      <c r="C12" s="4">
        <v>1577.25</v>
      </c>
      <c r="D12" s="6">
        <f t="shared" si="0"/>
        <v>1813.8374999999999</v>
      </c>
      <c r="E12" s="1">
        <v>90</v>
      </c>
      <c r="F12" s="1">
        <f>100*100</f>
        <v>10000</v>
      </c>
      <c r="G12" s="1">
        <f>F12/G5</f>
        <v>83.33333333333333</v>
      </c>
      <c r="H12" s="6"/>
    </row>
    <row r="13" spans="1:8" ht="15" customHeight="1">
      <c r="A13" s="2" t="s">
        <v>14</v>
      </c>
      <c r="B13" s="1" t="s">
        <v>28</v>
      </c>
      <c r="C13" s="1">
        <v>1106.5</v>
      </c>
      <c r="D13" s="22">
        <f>C13*1.15</f>
        <v>1272.475</v>
      </c>
      <c r="E13" s="1">
        <v>60</v>
      </c>
      <c r="F13" s="1">
        <f>60*110</f>
        <v>6600</v>
      </c>
      <c r="G13" s="23">
        <f>F13/G8</f>
        <v>29.774436090225564</v>
      </c>
      <c r="H13" s="6">
        <f>SUM(D12:E13)</f>
        <v>3236.3125</v>
      </c>
    </row>
    <row r="14" spans="1:8" ht="15" customHeight="1">
      <c r="A14" s="10" t="s">
        <v>15</v>
      </c>
      <c r="B14" s="11" t="s">
        <v>6</v>
      </c>
      <c r="C14" s="12">
        <v>844.59</v>
      </c>
      <c r="D14" s="13">
        <f t="shared" si="0"/>
        <v>971.2785</v>
      </c>
      <c r="E14" s="9">
        <v>130</v>
      </c>
      <c r="F14" s="9">
        <f>100*150</f>
        <v>15000</v>
      </c>
      <c r="G14" s="9">
        <f>F14/G5</f>
        <v>125</v>
      </c>
      <c r="H14" s="13">
        <f>SUM(D14:E14)</f>
        <v>1101.2785</v>
      </c>
    </row>
    <row r="15" spans="1:8" ht="15">
      <c r="A15" s="19" t="s">
        <v>29</v>
      </c>
      <c r="B15" s="1" t="s">
        <v>26</v>
      </c>
      <c r="C15" s="20">
        <v>3748.7</v>
      </c>
      <c r="D15" s="22">
        <f t="shared" si="0"/>
        <v>4311.004999999999</v>
      </c>
      <c r="E15" s="15">
        <v>500</v>
      </c>
      <c r="F15" s="1">
        <f>135*200</f>
        <v>27000</v>
      </c>
      <c r="G15" s="23">
        <f>F15/G6</f>
        <v>490.90909090909093</v>
      </c>
      <c r="H15" s="6">
        <f>SUM(D15:E15)</f>
        <v>4811.004999999999</v>
      </c>
    </row>
    <row r="16" spans="1:8" ht="15">
      <c r="A16" s="21" t="s">
        <v>12</v>
      </c>
      <c r="B16" s="9" t="s">
        <v>27</v>
      </c>
      <c r="C16" s="13">
        <v>1577.25</v>
      </c>
      <c r="D16" s="13">
        <f t="shared" si="0"/>
        <v>1813.8374999999999</v>
      </c>
      <c r="E16" s="9">
        <v>170</v>
      </c>
      <c r="F16" s="9">
        <f>140*200</f>
        <v>28000</v>
      </c>
      <c r="G16" s="9">
        <f>F16/G7</f>
        <v>164.7058823529412</v>
      </c>
      <c r="H16" s="13">
        <f>SUM(D16:E16)</f>
        <v>1983.8374999999999</v>
      </c>
    </row>
    <row r="18" spans="3:8" ht="15">
      <c r="C18" s="18">
        <f>SUM(C2:C17)</f>
        <v>53199.49999999999</v>
      </c>
      <c r="D18" s="7">
        <f>SUM(D2:D17)</f>
        <v>59830.343</v>
      </c>
      <c r="E18" s="8">
        <f>SUM(E2:E16)</f>
        <v>3280</v>
      </c>
      <c r="H18" s="7">
        <f>SUM(H2:H17)</f>
        <v>63110.343</v>
      </c>
    </row>
    <row r="19" ht="15">
      <c r="D19" s="7"/>
    </row>
  </sheetData>
  <sheetProtection/>
  <hyperlinks>
    <hyperlink ref="A16" r:id="rId1" display="http://forum.sibmama.ru/viewtopic.php?p=23132639&amp;t=538636"/>
    <hyperlink ref="A15" r:id="rId2" display="http://forum.sibmama.ru/viewtopic.php?t=538636&amp;postdays=0&amp;postorder=asc&amp;start=60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2011-09-26T11:20:40Z</dcterms:created>
  <dcterms:modified xsi:type="dcterms:W3CDTF">2011-09-27T08:36:00Z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