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<sst xmlns="http://schemas.openxmlformats.org/spreadsheetml/2006/main" count="208" uniqueCount="114">
  <si>
    <t>Baraguz</t>
  </si>
  <si>
    <t>Куртка Arctic W (42, 9400/фиолетовый, , )</t>
  </si>
  <si>
    <t>Куртка Cliff W (42, 4600/св.беж, , )</t>
  </si>
  <si>
    <t>МАРИЯ79</t>
  </si>
  <si>
    <t>Термобелье костюм King Dry (56, 4100/хаки, , )</t>
  </si>
  <si>
    <t>иниша </t>
  </si>
  <si>
    <t>Im_Snail </t>
  </si>
  <si>
    <t>Термобелье костюм King Dry (52, 4100/хаки, , )</t>
  </si>
  <si>
    <t>Аришкина мама </t>
  </si>
  <si>
    <t>Шапка Polartec Classic (58, 1000/черный, , )</t>
  </si>
  <si>
    <t>Иванова_Анна </t>
  </si>
  <si>
    <t>Шарф Polartec 200 (, 1000/черный, , )</t>
  </si>
  <si>
    <t>Lesik </t>
  </si>
  <si>
    <t>Балаклава Polartec 100 (58, 1000/черный, , )</t>
  </si>
  <si>
    <t>Natalishka </t>
  </si>
  <si>
    <t>Куртка Eiger 08 (48, 2010/асфальт/черный, , )</t>
  </si>
  <si>
    <t>Юлия_Ч </t>
  </si>
  <si>
    <t>Куртка Mega Pont M (52, 1000/черный, , )</t>
  </si>
  <si>
    <t>обрис</t>
  </si>
  <si>
    <t>Термобелье костюм Wool Dry Light W (46, 1300/красный, , )</t>
  </si>
  <si>
    <t>Брюки Climber M II (52, 1000/черный, , )</t>
  </si>
  <si>
    <t>Юлия_Ч</t>
  </si>
  <si>
    <t>Брюки Ski Tour WB (44, 1000/черный, , )</t>
  </si>
  <si>
    <t>navalemi </t>
  </si>
  <si>
    <t>Брюки Classic Dry (54, 3700/серо-бежевый, , )</t>
  </si>
  <si>
    <t>Брюки Penguin 100 (46, 1000/черный, , )</t>
  </si>
  <si>
    <t>Жилет Everest (46, 2300/оранжевый, , )</t>
  </si>
  <si>
    <t>Жилет Everest (50, 2300/оранжевый, , )</t>
  </si>
  <si>
    <t>Gurdumchik </t>
  </si>
  <si>
    <t>Термобелье костюм Classic Dry (42, 9100/т.синий, , )</t>
  </si>
  <si>
    <t>Термобелье костюм Penguin 100 Micro W (42, 6600/оливково-зеленый, , )</t>
  </si>
  <si>
    <t>dailylama </t>
  </si>
  <si>
    <t>**DIANA**</t>
  </si>
  <si>
    <t>Термобелье костюм King Dry (54, 4100/хаки, , )</t>
  </si>
  <si>
    <t>Аленок </t>
  </si>
  <si>
    <t>Куртка Compass (56, 3900/св.коричневый, , )</t>
  </si>
  <si>
    <t>Куртка Compass (46, 4800/песок, , )</t>
  </si>
  <si>
    <t>Куртка Arena (46, 1200/т.красный, , )</t>
  </si>
  <si>
    <t>Куртка ветрозащитная Fun Key (44, 3010/т.серый/черный, , )</t>
  </si>
  <si>
    <t>Куртка ветрозащитная Fun Key (46, 8110/океан/черный, , )</t>
  </si>
  <si>
    <t>Куртка ветрозащитная Ak-Su 08 (56, 2000/асфальт, , )</t>
  </si>
  <si>
    <t>Куртка пуховая Extra Light (46, 2010/асфальт/черный, , )</t>
  </si>
  <si>
    <t>Куртка пуховая Extra Light (48, 1000/черный, , )</t>
  </si>
  <si>
    <t>Куртка утепленная Ultra Light Thl (42, B210/голубой/черный, , )</t>
  </si>
  <si>
    <t>Перчатки Cross W (M, 91R1/т.синий/коралл, , )</t>
  </si>
  <si>
    <t>Перчатки Elegia женские (S, 5000/свинец, , )</t>
  </si>
  <si>
    <t>Рукавицы женские Paradise (M, 1085/черный/голубой, , )</t>
  </si>
  <si>
    <t>Рукавицы Traverse W (M, 1350/красный/свинец, , )</t>
  </si>
  <si>
    <t>Полоска WB M (, 1000/черный, , )</t>
  </si>
  <si>
    <t>Шапка вязанная North (58, 8010/белый/черный, , )</t>
  </si>
  <si>
    <t>zhaneta6418 </t>
  </si>
  <si>
    <t>Куртка утепленная Foxy boy II детская (110, 5500/салатный, , )</t>
  </si>
  <si>
    <t>eirnata</t>
  </si>
  <si>
    <t>Термобелье костюм Pin детс. (110, F310/лимон/черный, , )</t>
  </si>
  <si>
    <t>Термобелье костюм Pin детс. (104, 9210/синий/черный, , )</t>
  </si>
  <si>
    <t>Термобелье костюм Pin детс. (116, 9210/синий/черный, , )</t>
  </si>
  <si>
    <t>Термобелье костюм Pin детс. (122, 1020/черный/асфальт, , )</t>
  </si>
  <si>
    <t>Комбинезон Snow angel II (86, S200/снежный, , )</t>
  </si>
  <si>
    <t>Комбинезон Snow angel II (80, R100/коралл, , )</t>
  </si>
  <si>
    <t>Термобелье костюм Cosmos Light детский (98, 5300/травяной, , )</t>
  </si>
  <si>
    <t>Термобелье костюм Cosmos Light детский (104, 5300/травяной, , )</t>
  </si>
  <si>
    <t>zhaneta6418</t>
  </si>
  <si>
    <t>Термобелье костюм Cosmos Super Light детский (104, B181/св.голубой/океан, , )</t>
  </si>
  <si>
    <t>Термобелье костюм Cosmos Super Light детский (110, B181/св.голубой/океан, , )</t>
  </si>
  <si>
    <t>Термобелье костюм Cosmos детский (110, 8500/голубой, , )</t>
  </si>
  <si>
    <t>Термобелье костюм Cosmos детский (116, 8500/голубой, , )</t>
  </si>
  <si>
    <t>Термобелье костюм Cosmos детский (122, 8500/голубой, , )</t>
  </si>
  <si>
    <t>Термобелье костюм Cosmos детский (98, 8500/голубой, , )</t>
  </si>
  <si>
    <t>Термобелье костюм Cosmos детский (110, R300/красный марс, , )</t>
  </si>
  <si>
    <t>**DIANA** </t>
  </si>
  <si>
    <t>Термобелье костюм Cosmos детский (104, 6100/зеленый, , )</t>
  </si>
  <si>
    <t>OLGA1983 </t>
  </si>
  <si>
    <t>Термобелье костюм Cosmos детский (110, 6100/зеленый, , )</t>
  </si>
  <si>
    <t>Термобелье костюм Cosmos детский (116, 6100/зеленый, , )</t>
  </si>
  <si>
    <t>Термобелье костюм Cosmos детский (116, R600/розовая индия, , )</t>
  </si>
  <si>
    <t>Natalishka</t>
  </si>
  <si>
    <t>Рукавицы Traverse Junior (M, R300/красный марс, , )</t>
  </si>
  <si>
    <t>Шапка Captain Jack (54, 5500/салатный, , )</t>
  </si>
  <si>
    <t>Водоотталкивающая пропитка для одежды Polar Proof (, , , 1 л)</t>
  </si>
  <si>
    <t>Водоотталкивающая пропитка для мембранных тканей TX Direct Wash-in (, , , 300 мл)</t>
  </si>
  <si>
    <t>Средство для стирки Wool Wash (, , , 150 мл)</t>
  </si>
  <si>
    <t>НИК</t>
  </si>
  <si>
    <t>Наименование</t>
  </si>
  <si>
    <t>Ст-ть</t>
  </si>
  <si>
    <t>С орг</t>
  </si>
  <si>
    <t>Gurdumchik</t>
  </si>
  <si>
    <t>Lesik</t>
  </si>
  <si>
    <t xml:space="preserve">иниша </t>
  </si>
  <si>
    <t>Пристрой</t>
  </si>
  <si>
    <t>dailylama</t>
  </si>
  <si>
    <t>Hanny_SH</t>
  </si>
  <si>
    <t>Im_Snail</t>
  </si>
  <si>
    <t>Selesta</t>
  </si>
  <si>
    <t>Грифон</t>
  </si>
  <si>
    <t>Итого</t>
  </si>
  <si>
    <t>Сдано</t>
  </si>
  <si>
    <t>Балаклава Polartec 200 (58, 2000/асфальт, , ) Недопоставка, вложила балаклаву из пристроя</t>
  </si>
  <si>
    <t>Никвакс 150</t>
  </si>
  <si>
    <t>никвакс 300</t>
  </si>
  <si>
    <t>никвакс1л</t>
  </si>
  <si>
    <t>шапка/iшарф/варежки</t>
  </si>
  <si>
    <t>термо дет</t>
  </si>
  <si>
    <t>термо взросл</t>
  </si>
  <si>
    <t xml:space="preserve">брюки </t>
  </si>
  <si>
    <t>куртка/жилет</t>
  </si>
  <si>
    <t>куртка пух</t>
  </si>
  <si>
    <t>куртка дет</t>
  </si>
  <si>
    <t>недопоставка</t>
  </si>
  <si>
    <t>К-т</t>
  </si>
  <si>
    <t>(-)Вы мне,( +) Я вам</t>
  </si>
  <si>
    <t>ТР итого</t>
  </si>
  <si>
    <t xml:space="preserve">ТР </t>
  </si>
  <si>
    <t>1 к-т</t>
  </si>
  <si>
    <t>ТР=923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</si>
</sst>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4" fillId="0" borderId="0" xfId="0" applyFont="1" applyAlignment="1">
      <alignment/>
    </xf>
    <xf numFmtId="0" fontId="0" fillId="33" borderId="0" xfId="0" applyFill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8" borderId="10" xfId="0" applyNumberFormat="1" applyFont="1" applyFill="1" applyBorder="1" applyAlignment="1">
      <alignment horizontal="left" vertical="top" wrapText="1"/>
    </xf>
    <xf numFmtId="2" fontId="18" fillId="8" borderId="10" xfId="0" applyNumberFormat="1" applyFont="1" applyFill="1" applyBorder="1" applyAlignment="1">
      <alignment horizontal="right" vertical="top"/>
    </xf>
    <xf numFmtId="2" fontId="18" fillId="8" borderId="10" xfId="0" applyNumberFormat="1" applyFont="1" applyFill="1" applyBorder="1" applyAlignment="1">
      <alignment/>
    </xf>
    <xf numFmtId="0" fontId="18" fillId="8" borderId="10" xfId="0" applyFont="1" applyFill="1" applyBorder="1" applyAlignment="1">
      <alignment/>
    </xf>
    <xf numFmtId="0" fontId="18" fillId="0" borderId="10" xfId="0" applyNumberFormat="1" applyFont="1" applyBorder="1" applyAlignment="1">
      <alignment horizontal="left" vertical="top" wrapText="1"/>
    </xf>
    <xf numFmtId="2" fontId="18" fillId="0" borderId="10" xfId="0" applyNumberFormat="1" applyFont="1" applyBorder="1" applyAlignment="1">
      <alignment horizontal="right" vertical="top"/>
    </xf>
    <xf numFmtId="1" fontId="18" fillId="8" borderId="10" xfId="0" applyNumberFormat="1" applyFont="1" applyFill="1" applyBorder="1" applyAlignment="1">
      <alignment horizontal="left" vertical="top"/>
    </xf>
    <xf numFmtId="1" fontId="18" fillId="8" borderId="10" xfId="0" applyNumberFormat="1" applyFont="1" applyFill="1" applyBorder="1" applyAlignment="1">
      <alignment horizontal="left" vertical="top" wrapText="1"/>
    </xf>
    <xf numFmtId="1" fontId="18" fillId="0" borderId="10" xfId="0" applyNumberFormat="1" applyFont="1" applyBorder="1" applyAlignment="1">
      <alignment horizontal="left" vertical="top" wrapText="1"/>
    </xf>
    <xf numFmtId="1" fontId="18" fillId="0" borderId="10" xfId="0" applyNumberFormat="1" applyFont="1" applyBorder="1" applyAlignment="1">
      <alignment horizontal="left" vertical="top"/>
    </xf>
    <xf numFmtId="0" fontId="18" fillId="33" borderId="10" xfId="0" applyNumberFormat="1" applyFont="1" applyFill="1" applyBorder="1" applyAlignment="1">
      <alignment horizontal="left" vertical="top" wrapText="1"/>
    </xf>
    <xf numFmtId="2" fontId="18" fillId="33" borderId="10" xfId="0" applyNumberFormat="1" applyFont="1" applyFill="1" applyBorder="1" applyAlignment="1">
      <alignment horizontal="right" vertical="top"/>
    </xf>
    <xf numFmtId="2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2" fontId="18" fillId="0" borderId="0" xfId="0" applyNumberFormat="1" applyFont="1" applyAlignment="1">
      <alignment/>
    </xf>
    <xf numFmtId="0" fontId="36" fillId="0" borderId="10" xfId="0" applyFont="1" applyBorder="1" applyAlignment="1">
      <alignment/>
    </xf>
    <xf numFmtId="1" fontId="36" fillId="8" borderId="10" xfId="0" applyNumberFormat="1" applyFont="1" applyFill="1" applyBorder="1" applyAlignment="1">
      <alignment/>
    </xf>
    <xf numFmtId="1" fontId="36" fillId="0" borderId="10" xfId="0" applyNumberFormat="1" applyFont="1" applyBorder="1" applyAlignment="1">
      <alignment/>
    </xf>
    <xf numFmtId="1" fontId="36" fillId="33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right" vertical="top"/>
    </xf>
    <xf numFmtId="2" fontId="0" fillId="33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PageLayoutView="0" workbookViewId="0" topLeftCell="A54">
      <selection activeCell="C71" sqref="C71:D71"/>
    </sheetView>
  </sheetViews>
  <sheetFormatPr defaultColWidth="9.140625" defaultRowHeight="15"/>
  <cols>
    <col min="1" max="1" width="15.8515625" style="0" customWidth="1"/>
    <col min="2" max="2" width="40.8515625" style="0" customWidth="1"/>
    <col min="3" max="4" width="9.57421875" style="1" bestFit="1" customWidth="1"/>
    <col min="7" max="7" width="4.140625" style="0" customWidth="1"/>
    <col min="10" max="10" width="19.140625" style="26" customWidth="1"/>
    <col min="11" max="22" width="9.140625" style="27" customWidth="1"/>
  </cols>
  <sheetData>
    <row r="1" spans="1:10" ht="15">
      <c r="A1" s="4" t="s">
        <v>81</v>
      </c>
      <c r="B1" s="4" t="s">
        <v>82</v>
      </c>
      <c r="C1" s="5" t="s">
        <v>83</v>
      </c>
      <c r="D1" s="5" t="s">
        <v>84</v>
      </c>
      <c r="E1" s="4" t="s">
        <v>94</v>
      </c>
      <c r="F1" s="4" t="s">
        <v>95</v>
      </c>
      <c r="G1" s="4" t="s">
        <v>108</v>
      </c>
      <c r="H1" s="4" t="s">
        <v>111</v>
      </c>
      <c r="I1" s="4" t="s">
        <v>110</v>
      </c>
      <c r="J1" s="22" t="s">
        <v>109</v>
      </c>
    </row>
    <row r="2" spans="1:22" s="2" customFormat="1" ht="15" customHeight="1">
      <c r="A2" s="7" t="s">
        <v>32</v>
      </c>
      <c r="B2" s="7" t="s">
        <v>33</v>
      </c>
      <c r="C2" s="8">
        <v>687.15</v>
      </c>
      <c r="D2" s="9">
        <f>C2*1.15</f>
        <v>790.2225</v>
      </c>
      <c r="E2" s="10"/>
      <c r="F2" s="10"/>
      <c r="G2" s="10">
        <v>3</v>
      </c>
      <c r="H2" s="10">
        <f>G2*3.6</f>
        <v>10.8</v>
      </c>
      <c r="I2" s="10"/>
      <c r="J2" s="2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2" customFormat="1" ht="15" customHeight="1">
      <c r="A3" s="7" t="s">
        <v>32</v>
      </c>
      <c r="B3" s="7" t="s">
        <v>66</v>
      </c>
      <c r="C3" s="8">
        <v>635.29</v>
      </c>
      <c r="D3" s="9">
        <f>C3*1.15</f>
        <v>730.5835</v>
      </c>
      <c r="E3" s="10"/>
      <c r="F3" s="10"/>
      <c r="G3" s="10">
        <v>2</v>
      </c>
      <c r="H3" s="10">
        <f aca="true" t="shared" si="0" ref="H3:H66">G3*3.6</f>
        <v>7.2</v>
      </c>
      <c r="I3" s="10"/>
      <c r="J3" s="23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s="2" customFormat="1" ht="15" customHeight="1">
      <c r="A4" s="7" t="s">
        <v>69</v>
      </c>
      <c r="B4" s="7" t="s">
        <v>70</v>
      </c>
      <c r="C4" s="8">
        <v>635.29</v>
      </c>
      <c r="D4" s="9">
        <f>C4*1.15</f>
        <v>730.5835</v>
      </c>
      <c r="E4" s="9">
        <f>SUM(D2:D4)</f>
        <v>2251.3895</v>
      </c>
      <c r="F4" s="10">
        <v>2252</v>
      </c>
      <c r="G4" s="10">
        <v>2</v>
      </c>
      <c r="H4" s="10">
        <f t="shared" si="0"/>
        <v>7.2</v>
      </c>
      <c r="I4" s="10">
        <f>SUM(H2:H4)</f>
        <v>25.2</v>
      </c>
      <c r="J4" s="23">
        <f>F4-E4-I4</f>
        <v>-24.589500000000225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s="2" customFormat="1" ht="15" customHeight="1">
      <c r="A5" s="11" t="s">
        <v>0</v>
      </c>
      <c r="B5" s="11" t="s">
        <v>1</v>
      </c>
      <c r="C5" s="12">
        <v>960</v>
      </c>
      <c r="D5" s="5">
        <f aca="true" t="shared" si="1" ref="D5:D13">C5*1.1</f>
        <v>1056</v>
      </c>
      <c r="E5" s="4"/>
      <c r="F5" s="4"/>
      <c r="G5" s="4">
        <v>6</v>
      </c>
      <c r="H5" s="4">
        <f t="shared" si="0"/>
        <v>21.6</v>
      </c>
      <c r="I5" s="4"/>
      <c r="J5" s="24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s="2" customFormat="1" ht="15" customHeight="1">
      <c r="A6" s="11" t="s">
        <v>0</v>
      </c>
      <c r="B6" s="11" t="s">
        <v>2</v>
      </c>
      <c r="C6" s="12">
        <v>1800</v>
      </c>
      <c r="D6" s="5">
        <f t="shared" si="1"/>
        <v>1980.0000000000002</v>
      </c>
      <c r="E6" s="4"/>
      <c r="F6" s="4"/>
      <c r="G6" s="4">
        <v>6</v>
      </c>
      <c r="H6" s="4">
        <f t="shared" si="0"/>
        <v>21.6</v>
      </c>
      <c r="I6" s="4"/>
      <c r="J6" s="24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s="2" customFormat="1" ht="15" customHeight="1">
      <c r="A7" s="11" t="s">
        <v>0</v>
      </c>
      <c r="B7" s="11" t="s">
        <v>15</v>
      </c>
      <c r="C7" s="12">
        <v>2600</v>
      </c>
      <c r="D7" s="5">
        <f t="shared" si="1"/>
        <v>2860.0000000000005</v>
      </c>
      <c r="E7" s="4"/>
      <c r="F7" s="4"/>
      <c r="G7" s="4">
        <v>6</v>
      </c>
      <c r="H7" s="4">
        <f t="shared" si="0"/>
        <v>21.6</v>
      </c>
      <c r="I7" s="4"/>
      <c r="J7" s="24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s="2" customFormat="1" ht="15" customHeight="1">
      <c r="A8" s="11" t="s">
        <v>0</v>
      </c>
      <c r="B8" s="11" t="s">
        <v>30</v>
      </c>
      <c r="C8" s="12">
        <v>1392.41</v>
      </c>
      <c r="D8" s="5">
        <f t="shared" si="1"/>
        <v>1531.6510000000003</v>
      </c>
      <c r="E8" s="4"/>
      <c r="F8" s="4"/>
      <c r="G8" s="4">
        <v>3</v>
      </c>
      <c r="H8" s="4">
        <f t="shared" si="0"/>
        <v>10.8</v>
      </c>
      <c r="I8" s="4"/>
      <c r="J8" s="24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s="2" customFormat="1" ht="15" customHeight="1">
      <c r="A9" s="11" t="s">
        <v>0</v>
      </c>
      <c r="B9" s="11" t="s">
        <v>36</v>
      </c>
      <c r="C9" s="12">
        <v>1000</v>
      </c>
      <c r="D9" s="5">
        <f t="shared" si="1"/>
        <v>1100</v>
      </c>
      <c r="E9" s="4"/>
      <c r="F9" s="4"/>
      <c r="G9" s="4">
        <v>6</v>
      </c>
      <c r="H9" s="4">
        <f t="shared" si="0"/>
        <v>21.6</v>
      </c>
      <c r="I9" s="4"/>
      <c r="J9" s="24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2" customFormat="1" ht="15" customHeight="1">
      <c r="A10" s="11" t="s">
        <v>0</v>
      </c>
      <c r="B10" s="11" t="s">
        <v>38</v>
      </c>
      <c r="C10" s="12">
        <v>2040</v>
      </c>
      <c r="D10" s="5">
        <f t="shared" si="1"/>
        <v>2244</v>
      </c>
      <c r="E10" s="4"/>
      <c r="F10" s="4"/>
      <c r="G10" s="4">
        <v>6</v>
      </c>
      <c r="H10" s="4">
        <f t="shared" si="0"/>
        <v>21.6</v>
      </c>
      <c r="I10" s="4"/>
      <c r="J10" s="24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2" customFormat="1" ht="15" customHeight="1">
      <c r="A11" s="11" t="s">
        <v>0</v>
      </c>
      <c r="B11" s="11" t="s">
        <v>41</v>
      </c>
      <c r="C11" s="12">
        <v>3880</v>
      </c>
      <c r="D11" s="5">
        <f t="shared" si="1"/>
        <v>4268</v>
      </c>
      <c r="E11" s="4"/>
      <c r="F11" s="4"/>
      <c r="G11" s="4">
        <v>9</v>
      </c>
      <c r="H11" s="4">
        <f t="shared" si="0"/>
        <v>32.4</v>
      </c>
      <c r="I11" s="4"/>
      <c r="J11" s="24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2" customFormat="1" ht="15" customHeight="1">
      <c r="A12" s="11" t="s">
        <v>0</v>
      </c>
      <c r="B12" s="11" t="s">
        <v>42</v>
      </c>
      <c r="C12" s="12">
        <v>3880</v>
      </c>
      <c r="D12" s="5">
        <f t="shared" si="1"/>
        <v>4268</v>
      </c>
      <c r="E12" s="4"/>
      <c r="F12" s="4"/>
      <c r="G12" s="4">
        <v>9</v>
      </c>
      <c r="H12" s="4">
        <f t="shared" si="0"/>
        <v>32.4</v>
      </c>
      <c r="I12" s="4"/>
      <c r="J12" s="24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" customFormat="1" ht="15" customHeight="1">
      <c r="A13" s="11" t="s">
        <v>0</v>
      </c>
      <c r="B13" s="11" t="s">
        <v>43</v>
      </c>
      <c r="C13" s="12">
        <v>2240</v>
      </c>
      <c r="D13" s="5">
        <f t="shared" si="1"/>
        <v>2464</v>
      </c>
      <c r="E13" s="5">
        <f>SUM(D5:D13)</f>
        <v>21771.650999999998</v>
      </c>
      <c r="F13" s="4">
        <f>5000+16624</f>
        <v>21624</v>
      </c>
      <c r="G13" s="4">
        <v>9</v>
      </c>
      <c r="H13" s="4">
        <f t="shared" si="0"/>
        <v>32.4</v>
      </c>
      <c r="I13" s="4">
        <f>SUM(H5:H13)</f>
        <v>216.00000000000003</v>
      </c>
      <c r="J13" s="24">
        <f>F13-E13-I13</f>
        <v>-363.650999999998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2" customFormat="1" ht="15" customHeight="1">
      <c r="A14" s="13" t="s">
        <v>89</v>
      </c>
      <c r="B14" s="7" t="s">
        <v>78</v>
      </c>
      <c r="C14" s="8">
        <v>489</v>
      </c>
      <c r="D14" s="9">
        <f>C14*1.15</f>
        <v>562.3499999999999</v>
      </c>
      <c r="E14" s="10"/>
      <c r="F14" s="10"/>
      <c r="G14" s="10">
        <v>4</v>
      </c>
      <c r="H14" s="10">
        <f t="shared" si="0"/>
        <v>14.4</v>
      </c>
      <c r="I14" s="10"/>
      <c r="J14" s="23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s="2" customFormat="1" ht="15" customHeight="1">
      <c r="A15" s="7" t="s">
        <v>31</v>
      </c>
      <c r="B15" s="7" t="s">
        <v>30</v>
      </c>
      <c r="C15" s="8">
        <v>1392.41</v>
      </c>
      <c r="D15" s="9">
        <f>C15*1.15</f>
        <v>1601.2715</v>
      </c>
      <c r="E15" s="10"/>
      <c r="F15" s="10"/>
      <c r="G15" s="10">
        <v>3</v>
      </c>
      <c r="H15" s="10">
        <f t="shared" si="0"/>
        <v>10.8</v>
      </c>
      <c r="I15" s="10"/>
      <c r="J15" s="23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s="2" customFormat="1" ht="15" customHeight="1">
      <c r="A16" s="14" t="s">
        <v>31</v>
      </c>
      <c r="B16" s="7" t="s">
        <v>55</v>
      </c>
      <c r="C16" s="8">
        <v>1016.47</v>
      </c>
      <c r="D16" s="9">
        <f>C16*1.15</f>
        <v>1168.9405</v>
      </c>
      <c r="E16" s="10"/>
      <c r="F16" s="10"/>
      <c r="G16" s="10">
        <v>2</v>
      </c>
      <c r="H16" s="10">
        <f t="shared" si="0"/>
        <v>7.2</v>
      </c>
      <c r="I16" s="10"/>
      <c r="J16" s="23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s="2" customFormat="1" ht="15" customHeight="1">
      <c r="A17" s="14" t="s">
        <v>31</v>
      </c>
      <c r="B17" s="7" t="s">
        <v>56</v>
      </c>
      <c r="C17" s="8">
        <v>1016.47</v>
      </c>
      <c r="D17" s="9">
        <f>C17*1.15</f>
        <v>1168.9405</v>
      </c>
      <c r="E17" s="10"/>
      <c r="F17" s="10"/>
      <c r="G17" s="10">
        <v>2</v>
      </c>
      <c r="H17" s="10">
        <f t="shared" si="0"/>
        <v>7.2</v>
      </c>
      <c r="I17" s="10"/>
      <c r="J17" s="23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s="2" customFormat="1" ht="15" customHeight="1">
      <c r="A18" s="14" t="s">
        <v>31</v>
      </c>
      <c r="B18" s="7" t="s">
        <v>57</v>
      </c>
      <c r="C18" s="8">
        <v>476.47</v>
      </c>
      <c r="D18" s="9">
        <f>C18*1.15</f>
        <v>547.9405</v>
      </c>
      <c r="E18" s="9">
        <f>SUM(D14:D18)</f>
        <v>5049.442999999999</v>
      </c>
      <c r="F18" s="10">
        <v>5200</v>
      </c>
      <c r="G18" s="10">
        <v>2</v>
      </c>
      <c r="H18" s="10">
        <f t="shared" si="0"/>
        <v>7.2</v>
      </c>
      <c r="I18" s="10">
        <f>SUM(H14:H18)</f>
        <v>46.80000000000001</v>
      </c>
      <c r="J18" s="23">
        <f>F18-E18-I18</f>
        <v>103.75700000000069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10" ht="15" customHeight="1">
      <c r="A19" s="15" t="s">
        <v>52</v>
      </c>
      <c r="B19" s="11" t="s">
        <v>53</v>
      </c>
      <c r="C19" s="12">
        <v>1016.47</v>
      </c>
      <c r="D19" s="12">
        <v>1016.47</v>
      </c>
      <c r="E19" s="4"/>
      <c r="F19" s="4"/>
      <c r="G19" s="4">
        <v>2</v>
      </c>
      <c r="H19" s="4">
        <f t="shared" si="0"/>
        <v>7.2</v>
      </c>
      <c r="I19" s="4"/>
      <c r="J19" s="24"/>
    </row>
    <row r="20" spans="1:10" ht="15" customHeight="1">
      <c r="A20" s="15" t="s">
        <v>52</v>
      </c>
      <c r="B20" s="11" t="s">
        <v>58</v>
      </c>
      <c r="C20" s="12">
        <v>476.47</v>
      </c>
      <c r="D20" s="12">
        <v>476.47</v>
      </c>
      <c r="E20" s="5">
        <f>SUM(D19:D20)</f>
        <v>1492.94</v>
      </c>
      <c r="F20" s="4"/>
      <c r="G20" s="4">
        <v>2</v>
      </c>
      <c r="H20" s="4">
        <f t="shared" si="0"/>
        <v>7.2</v>
      </c>
      <c r="I20" s="4">
        <f>SUM(H19:H20)</f>
        <v>14.4</v>
      </c>
      <c r="J20" s="24"/>
    </row>
    <row r="21" spans="1:22" s="2" customFormat="1" ht="15" customHeight="1">
      <c r="A21" s="13" t="s">
        <v>85</v>
      </c>
      <c r="B21" s="7" t="s">
        <v>78</v>
      </c>
      <c r="C21" s="8">
        <v>489</v>
      </c>
      <c r="D21" s="9">
        <f aca="true" t="shared" si="2" ref="D21:D52">C21*1.15</f>
        <v>562.3499999999999</v>
      </c>
      <c r="E21" s="10"/>
      <c r="F21" s="10"/>
      <c r="G21" s="10">
        <v>4</v>
      </c>
      <c r="H21" s="10">
        <f t="shared" si="0"/>
        <v>14.4</v>
      </c>
      <c r="I21" s="10"/>
      <c r="J21" s="23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s="2" customFormat="1" ht="15" customHeight="1">
      <c r="A22" s="13" t="s">
        <v>85</v>
      </c>
      <c r="B22" s="7" t="s">
        <v>79</v>
      </c>
      <c r="C22" s="8">
        <v>253</v>
      </c>
      <c r="D22" s="9">
        <f t="shared" si="2"/>
        <v>290.95</v>
      </c>
      <c r="E22" s="10"/>
      <c r="F22" s="10"/>
      <c r="G22" s="10">
        <v>2</v>
      </c>
      <c r="H22" s="10">
        <f t="shared" si="0"/>
        <v>7.2</v>
      </c>
      <c r="I22" s="10"/>
      <c r="J22" s="23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s="2" customFormat="1" ht="15" customHeight="1">
      <c r="A23" s="13" t="s">
        <v>85</v>
      </c>
      <c r="B23" s="7" t="s">
        <v>80</v>
      </c>
      <c r="C23" s="8">
        <v>108</v>
      </c>
      <c r="D23" s="9">
        <f t="shared" si="2"/>
        <v>124.19999999999999</v>
      </c>
      <c r="E23" s="10"/>
      <c r="F23" s="10"/>
      <c r="G23" s="10">
        <v>1</v>
      </c>
      <c r="H23" s="10">
        <f t="shared" si="0"/>
        <v>3.6</v>
      </c>
      <c r="I23" s="10"/>
      <c r="J23" s="23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s="2" customFormat="1" ht="15" customHeight="1">
      <c r="A24" s="13" t="s">
        <v>85</v>
      </c>
      <c r="B24" s="7" t="s">
        <v>80</v>
      </c>
      <c r="C24" s="8">
        <v>108</v>
      </c>
      <c r="D24" s="9">
        <f t="shared" si="2"/>
        <v>124.19999999999999</v>
      </c>
      <c r="E24" s="10"/>
      <c r="F24" s="10"/>
      <c r="G24" s="10">
        <v>1</v>
      </c>
      <c r="H24" s="10">
        <f t="shared" si="0"/>
        <v>3.6</v>
      </c>
      <c r="I24" s="10"/>
      <c r="J24" s="23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s="2" customFormat="1" ht="15" customHeight="1">
      <c r="A25" s="7" t="s">
        <v>28</v>
      </c>
      <c r="B25" s="7" t="s">
        <v>29</v>
      </c>
      <c r="C25" s="8">
        <v>1835.44</v>
      </c>
      <c r="D25" s="9">
        <f t="shared" si="2"/>
        <v>2110.756</v>
      </c>
      <c r="E25" s="10"/>
      <c r="F25" s="10"/>
      <c r="G25" s="10">
        <v>3</v>
      </c>
      <c r="H25" s="10">
        <f t="shared" si="0"/>
        <v>10.8</v>
      </c>
      <c r="I25" s="10"/>
      <c r="J25" s="23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s="2" customFormat="1" ht="15" customHeight="1">
      <c r="A26" s="7" t="s">
        <v>28</v>
      </c>
      <c r="B26" s="7" t="s">
        <v>30</v>
      </c>
      <c r="C26" s="8">
        <v>1392.41</v>
      </c>
      <c r="D26" s="9">
        <f t="shared" si="2"/>
        <v>1601.2715</v>
      </c>
      <c r="E26" s="10"/>
      <c r="F26" s="10"/>
      <c r="G26" s="10">
        <v>3</v>
      </c>
      <c r="H26" s="10">
        <f t="shared" si="0"/>
        <v>10.8</v>
      </c>
      <c r="I26" s="10"/>
      <c r="J26" s="23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s="2" customFormat="1" ht="15" customHeight="1">
      <c r="A27" s="7" t="s">
        <v>28</v>
      </c>
      <c r="B27" s="7" t="s">
        <v>65</v>
      </c>
      <c r="C27" s="8">
        <v>635.29</v>
      </c>
      <c r="D27" s="9">
        <f t="shared" si="2"/>
        <v>730.5835</v>
      </c>
      <c r="E27" s="10"/>
      <c r="F27" s="10"/>
      <c r="G27" s="10">
        <v>2</v>
      </c>
      <c r="H27" s="10">
        <f t="shared" si="0"/>
        <v>7.2</v>
      </c>
      <c r="I27" s="10"/>
      <c r="J27" s="23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s="2" customFormat="1" ht="15" customHeight="1">
      <c r="A28" s="7" t="s">
        <v>28</v>
      </c>
      <c r="B28" s="7" t="s">
        <v>67</v>
      </c>
      <c r="C28" s="8">
        <v>635.29</v>
      </c>
      <c r="D28" s="9">
        <f t="shared" si="2"/>
        <v>730.5835</v>
      </c>
      <c r="E28" s="10"/>
      <c r="F28" s="10"/>
      <c r="G28" s="10">
        <v>2</v>
      </c>
      <c r="H28" s="10">
        <f t="shared" si="0"/>
        <v>7.2</v>
      </c>
      <c r="I28" s="10"/>
      <c r="J28" s="23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s="2" customFormat="1" ht="15" customHeight="1">
      <c r="A29" s="7" t="s">
        <v>28</v>
      </c>
      <c r="B29" s="7" t="s">
        <v>74</v>
      </c>
      <c r="C29" s="8">
        <v>635.29</v>
      </c>
      <c r="D29" s="9">
        <f t="shared" si="2"/>
        <v>730.5835</v>
      </c>
      <c r="E29" s="9">
        <f>SUM(D21:D29)</f>
        <v>7005.477999999999</v>
      </c>
      <c r="F29" s="10">
        <v>7006</v>
      </c>
      <c r="G29" s="10">
        <v>2</v>
      </c>
      <c r="H29" s="10">
        <f t="shared" si="0"/>
        <v>7.2</v>
      </c>
      <c r="I29" s="10">
        <f>SUM(H21:H29)</f>
        <v>72.00000000000001</v>
      </c>
      <c r="J29" s="23">
        <f>F29-E29-I29</f>
        <v>-71.47799999999917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2" customFormat="1" ht="15" customHeight="1">
      <c r="A30" s="16" t="s">
        <v>90</v>
      </c>
      <c r="B30" s="11" t="s">
        <v>79</v>
      </c>
      <c r="C30" s="12">
        <v>253</v>
      </c>
      <c r="D30" s="5">
        <f t="shared" si="2"/>
        <v>290.95</v>
      </c>
      <c r="E30" s="5">
        <f>SUM(D30)</f>
        <v>290.95</v>
      </c>
      <c r="F30" s="4">
        <v>291</v>
      </c>
      <c r="G30" s="4">
        <v>2</v>
      </c>
      <c r="H30" s="4">
        <f t="shared" si="0"/>
        <v>7.2</v>
      </c>
      <c r="I30" s="4">
        <f>SUM(H30)</f>
        <v>7.2</v>
      </c>
      <c r="J30" s="24">
        <f>F30-E30-I30</f>
        <v>-7.149999999999989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s="2" customFormat="1" ht="15" customHeight="1">
      <c r="A31" s="13" t="s">
        <v>91</v>
      </c>
      <c r="B31" s="7" t="s">
        <v>79</v>
      </c>
      <c r="C31" s="8">
        <v>253</v>
      </c>
      <c r="D31" s="9">
        <f t="shared" si="2"/>
        <v>290.95</v>
      </c>
      <c r="E31" s="10"/>
      <c r="F31" s="10"/>
      <c r="G31" s="10">
        <v>2</v>
      </c>
      <c r="H31" s="10">
        <f t="shared" si="0"/>
        <v>7.2</v>
      </c>
      <c r="I31" s="10"/>
      <c r="J31" s="23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2" customFormat="1" ht="15" customHeight="1">
      <c r="A32" s="7" t="s">
        <v>6</v>
      </c>
      <c r="B32" s="7" t="s">
        <v>7</v>
      </c>
      <c r="C32" s="8">
        <v>687.15</v>
      </c>
      <c r="D32" s="9">
        <f t="shared" si="2"/>
        <v>790.2225</v>
      </c>
      <c r="E32" s="9">
        <f>SUM(D31:D32)</f>
        <v>1081.1725</v>
      </c>
      <c r="F32" s="10">
        <v>1081.17</v>
      </c>
      <c r="G32" s="10">
        <v>3</v>
      </c>
      <c r="H32" s="10">
        <f t="shared" si="0"/>
        <v>10.8</v>
      </c>
      <c r="I32" s="10">
        <f>SUM(H31:H32)</f>
        <v>18</v>
      </c>
      <c r="J32" s="23">
        <f>F32-E32-I32</f>
        <v>-18.002499999999827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2" customFormat="1" ht="15" customHeight="1">
      <c r="A33" s="16" t="s">
        <v>86</v>
      </c>
      <c r="B33" s="11" t="s">
        <v>79</v>
      </c>
      <c r="C33" s="12">
        <v>253</v>
      </c>
      <c r="D33" s="5">
        <f t="shared" si="2"/>
        <v>290.95</v>
      </c>
      <c r="E33" s="4"/>
      <c r="F33" s="4"/>
      <c r="G33" s="4">
        <v>2</v>
      </c>
      <c r="H33" s="4">
        <f t="shared" si="0"/>
        <v>7.2</v>
      </c>
      <c r="I33" s="4"/>
      <c r="J33" s="24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2" customFormat="1" ht="15" customHeight="1">
      <c r="A34" s="16" t="s">
        <v>86</v>
      </c>
      <c r="B34" s="11" t="s">
        <v>80</v>
      </c>
      <c r="C34" s="12">
        <v>108</v>
      </c>
      <c r="D34" s="5">
        <f t="shared" si="2"/>
        <v>124.19999999999999</v>
      </c>
      <c r="E34" s="4"/>
      <c r="F34" s="4"/>
      <c r="G34" s="4">
        <v>1</v>
      </c>
      <c r="H34" s="4">
        <f t="shared" si="0"/>
        <v>3.6</v>
      </c>
      <c r="I34" s="4"/>
      <c r="J34" s="24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2" customFormat="1" ht="15" customHeight="1">
      <c r="A35" s="16" t="s">
        <v>86</v>
      </c>
      <c r="B35" s="11" t="s">
        <v>80</v>
      </c>
      <c r="C35" s="12">
        <v>108</v>
      </c>
      <c r="D35" s="5">
        <f t="shared" si="2"/>
        <v>124.19999999999999</v>
      </c>
      <c r="E35" s="4"/>
      <c r="F35" s="4"/>
      <c r="G35" s="4">
        <v>1</v>
      </c>
      <c r="H35" s="4">
        <f t="shared" si="0"/>
        <v>3.6</v>
      </c>
      <c r="I35" s="4"/>
      <c r="J35" s="24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2" customFormat="1" ht="15" customHeight="1">
      <c r="A36" s="11" t="s">
        <v>12</v>
      </c>
      <c r="B36" s="11" t="s">
        <v>13</v>
      </c>
      <c r="C36" s="12">
        <v>348.1</v>
      </c>
      <c r="D36" s="5">
        <f t="shared" si="2"/>
        <v>400.315</v>
      </c>
      <c r="E36" s="4"/>
      <c r="F36" s="4"/>
      <c r="G36" s="4">
        <v>1</v>
      </c>
      <c r="H36" s="4">
        <f t="shared" si="0"/>
        <v>3.6</v>
      </c>
      <c r="I36" s="4"/>
      <c r="J36" s="24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s="2" customFormat="1" ht="15" customHeight="1">
      <c r="A37" s="11" t="s">
        <v>12</v>
      </c>
      <c r="B37" s="11" t="s">
        <v>37</v>
      </c>
      <c r="C37" s="12">
        <v>949.37</v>
      </c>
      <c r="D37" s="5">
        <f t="shared" si="2"/>
        <v>1091.7755</v>
      </c>
      <c r="E37" s="4"/>
      <c r="F37" s="4"/>
      <c r="G37" s="4">
        <v>6</v>
      </c>
      <c r="H37" s="4">
        <f t="shared" si="0"/>
        <v>21.6</v>
      </c>
      <c r="I37" s="4"/>
      <c r="J37" s="24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s="2" customFormat="1" ht="15" customHeight="1">
      <c r="A38" s="11" t="s">
        <v>12</v>
      </c>
      <c r="B38" s="11" t="s">
        <v>44</v>
      </c>
      <c r="C38" s="12">
        <v>253.17</v>
      </c>
      <c r="D38" s="5">
        <f t="shared" si="2"/>
        <v>291.14549999999997</v>
      </c>
      <c r="E38" s="4"/>
      <c r="F38" s="4"/>
      <c r="G38" s="4">
        <v>1</v>
      </c>
      <c r="H38" s="4">
        <f t="shared" si="0"/>
        <v>3.6</v>
      </c>
      <c r="I38" s="4"/>
      <c r="J38" s="24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s="2" customFormat="1" ht="15" customHeight="1">
      <c r="A39" s="11" t="s">
        <v>12</v>
      </c>
      <c r="B39" s="11" t="s">
        <v>45</v>
      </c>
      <c r="C39" s="12">
        <v>183.54</v>
      </c>
      <c r="D39" s="5">
        <f t="shared" si="2"/>
        <v>211.07099999999997</v>
      </c>
      <c r="E39" s="4"/>
      <c r="F39" s="4"/>
      <c r="G39" s="4">
        <v>1</v>
      </c>
      <c r="H39" s="4">
        <f t="shared" si="0"/>
        <v>3.6</v>
      </c>
      <c r="I39" s="4"/>
      <c r="J39" s="24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s="2" customFormat="1" ht="15" customHeight="1">
      <c r="A40" s="11" t="s">
        <v>12</v>
      </c>
      <c r="B40" s="11" t="s">
        <v>46</v>
      </c>
      <c r="C40" s="12">
        <v>1012.66</v>
      </c>
      <c r="D40" s="5">
        <f t="shared" si="2"/>
        <v>1164.559</v>
      </c>
      <c r="E40" s="4"/>
      <c r="F40" s="4"/>
      <c r="G40" s="4">
        <v>1</v>
      </c>
      <c r="H40" s="4">
        <f t="shared" si="0"/>
        <v>3.6</v>
      </c>
      <c r="I40" s="4"/>
      <c r="J40" s="24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s="2" customFormat="1" ht="15" customHeight="1">
      <c r="A41" s="11" t="s">
        <v>12</v>
      </c>
      <c r="B41" s="11" t="s">
        <v>47</v>
      </c>
      <c r="C41" s="12">
        <v>284.81</v>
      </c>
      <c r="D41" s="5">
        <f t="shared" si="2"/>
        <v>327.5315</v>
      </c>
      <c r="E41" s="5">
        <f>SUM(D33:D41)</f>
        <v>4025.7474999999995</v>
      </c>
      <c r="F41" s="4">
        <v>4026</v>
      </c>
      <c r="G41" s="4">
        <v>1</v>
      </c>
      <c r="H41" s="4">
        <f t="shared" si="0"/>
        <v>3.6</v>
      </c>
      <c r="I41" s="4">
        <f>SUM(H33:H41)</f>
        <v>54.00000000000001</v>
      </c>
      <c r="J41" s="24">
        <f>F41-E41-I41</f>
        <v>-53.7474999999995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s="2" customFormat="1" ht="15" customHeight="1">
      <c r="A42" s="7" t="s">
        <v>75</v>
      </c>
      <c r="B42" s="7" t="s">
        <v>76</v>
      </c>
      <c r="C42" s="8">
        <v>158.82</v>
      </c>
      <c r="D42" s="9">
        <f t="shared" si="2"/>
        <v>182.64299999999997</v>
      </c>
      <c r="E42" s="10"/>
      <c r="F42" s="10"/>
      <c r="G42" s="10">
        <v>1</v>
      </c>
      <c r="H42" s="10">
        <f t="shared" si="0"/>
        <v>3.6</v>
      </c>
      <c r="I42" s="10"/>
      <c r="J42" s="23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s="2" customFormat="1" ht="15" customHeight="1">
      <c r="A43" s="13" t="s">
        <v>75</v>
      </c>
      <c r="B43" s="7" t="s">
        <v>79</v>
      </c>
      <c r="C43" s="8">
        <v>253</v>
      </c>
      <c r="D43" s="9">
        <f t="shared" si="2"/>
        <v>290.95</v>
      </c>
      <c r="E43" s="10"/>
      <c r="F43" s="10"/>
      <c r="G43" s="10">
        <v>2</v>
      </c>
      <c r="H43" s="10">
        <f t="shared" si="0"/>
        <v>7.2</v>
      </c>
      <c r="I43" s="10"/>
      <c r="J43" s="23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s="3" customFormat="1" ht="15" customHeight="1">
      <c r="A44" s="17" t="s">
        <v>14</v>
      </c>
      <c r="B44" s="17" t="s">
        <v>13</v>
      </c>
      <c r="C44" s="18">
        <v>348.1</v>
      </c>
      <c r="D44" s="19">
        <f t="shared" si="2"/>
        <v>400.315</v>
      </c>
      <c r="E44" s="20"/>
      <c r="F44" s="20"/>
      <c r="G44" s="20">
        <v>1</v>
      </c>
      <c r="H44" s="20">
        <f t="shared" si="0"/>
        <v>3.6</v>
      </c>
      <c r="I44" s="20"/>
      <c r="J44" s="25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s="2" customFormat="1" ht="15" customHeight="1">
      <c r="A45" s="7" t="s">
        <v>14</v>
      </c>
      <c r="B45" s="7" t="s">
        <v>25</v>
      </c>
      <c r="C45" s="8">
        <v>696.2</v>
      </c>
      <c r="D45" s="9">
        <f t="shared" si="2"/>
        <v>800.63</v>
      </c>
      <c r="E45" s="9">
        <f>SUM(D42:D45)</f>
        <v>1674.538</v>
      </c>
      <c r="F45" s="10">
        <v>1624</v>
      </c>
      <c r="G45" s="10">
        <v>3</v>
      </c>
      <c r="H45" s="10">
        <f t="shared" si="0"/>
        <v>10.8</v>
      </c>
      <c r="I45" s="10">
        <f>SUM(H42:H45)</f>
        <v>25.200000000000003</v>
      </c>
      <c r="J45" s="23">
        <f>F45-E45-I45</f>
        <v>-75.73800000000001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s="2" customFormat="1" ht="15" customHeight="1">
      <c r="A46" s="11" t="s">
        <v>23</v>
      </c>
      <c r="B46" s="11" t="s">
        <v>24</v>
      </c>
      <c r="C46" s="12">
        <v>443.04</v>
      </c>
      <c r="D46" s="5">
        <f t="shared" si="2"/>
        <v>509.496</v>
      </c>
      <c r="E46" s="5">
        <f>SUM(D46)</f>
        <v>509.496</v>
      </c>
      <c r="F46" s="4">
        <v>509.5</v>
      </c>
      <c r="G46" s="4">
        <v>3</v>
      </c>
      <c r="H46" s="4">
        <f t="shared" si="0"/>
        <v>10.8</v>
      </c>
      <c r="I46" s="4">
        <f>SUM(H46)</f>
        <v>10.8</v>
      </c>
      <c r="J46" s="24">
        <f>F46-E46-I46</f>
        <v>-10.795999999999982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s="2" customFormat="1" ht="15" customHeight="1">
      <c r="A47" s="7" t="s">
        <v>71</v>
      </c>
      <c r="B47" s="7" t="s">
        <v>72</v>
      </c>
      <c r="C47" s="8">
        <v>635.29</v>
      </c>
      <c r="D47" s="9">
        <f t="shared" si="2"/>
        <v>730.5835</v>
      </c>
      <c r="E47" s="9">
        <f>SUM(D47)</f>
        <v>730.5835</v>
      </c>
      <c r="F47" s="10">
        <v>731</v>
      </c>
      <c r="G47" s="10">
        <v>2</v>
      </c>
      <c r="H47" s="10">
        <f t="shared" si="0"/>
        <v>7.2</v>
      </c>
      <c r="I47" s="10">
        <f>SUM(H47)</f>
        <v>7.2</v>
      </c>
      <c r="J47" s="23">
        <f>F47-E47-I47</f>
        <v>-6.783499999999958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s="2" customFormat="1" ht="15" customHeight="1">
      <c r="A48" s="16" t="s">
        <v>92</v>
      </c>
      <c r="B48" s="11" t="s">
        <v>79</v>
      </c>
      <c r="C48" s="12">
        <v>253</v>
      </c>
      <c r="D48" s="5">
        <f t="shared" si="2"/>
        <v>290.95</v>
      </c>
      <c r="E48" s="5">
        <f>SUM(D48)</f>
        <v>290.95</v>
      </c>
      <c r="F48" s="4">
        <v>291</v>
      </c>
      <c r="G48" s="4">
        <v>2</v>
      </c>
      <c r="H48" s="4">
        <f t="shared" si="0"/>
        <v>7.2</v>
      </c>
      <c r="I48" s="4">
        <f>SUM(H48)</f>
        <v>7.2</v>
      </c>
      <c r="J48" s="24">
        <f>F48-E48-I48</f>
        <v>-7.149999999999989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s="2" customFormat="1" ht="15" customHeight="1">
      <c r="A49" s="14" t="s">
        <v>61</v>
      </c>
      <c r="B49" s="7" t="s">
        <v>62</v>
      </c>
      <c r="C49" s="8">
        <v>264.71</v>
      </c>
      <c r="D49" s="9">
        <f t="shared" si="2"/>
        <v>304.4164999999999</v>
      </c>
      <c r="E49" s="10"/>
      <c r="F49" s="10"/>
      <c r="G49" s="10">
        <v>2</v>
      </c>
      <c r="H49" s="10">
        <f t="shared" si="0"/>
        <v>7.2</v>
      </c>
      <c r="I49" s="10"/>
      <c r="J49" s="23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s="2" customFormat="1" ht="15" customHeight="1">
      <c r="A50" s="14" t="s">
        <v>50</v>
      </c>
      <c r="B50" s="7" t="s">
        <v>51</v>
      </c>
      <c r="C50" s="8">
        <v>1023.53</v>
      </c>
      <c r="D50" s="9">
        <f t="shared" si="2"/>
        <v>1177.0594999999998</v>
      </c>
      <c r="E50" s="10"/>
      <c r="F50" s="10"/>
      <c r="G50" s="10">
        <v>5</v>
      </c>
      <c r="H50" s="10">
        <f t="shared" si="0"/>
        <v>18</v>
      </c>
      <c r="I50" s="10"/>
      <c r="J50" s="23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s="2" customFormat="1" ht="15" customHeight="1">
      <c r="A51" s="14" t="s">
        <v>50</v>
      </c>
      <c r="B51" s="7" t="s">
        <v>60</v>
      </c>
      <c r="C51" s="8">
        <v>335.3</v>
      </c>
      <c r="D51" s="9">
        <f t="shared" si="2"/>
        <v>385.59499999999997</v>
      </c>
      <c r="E51" s="10"/>
      <c r="F51" s="10"/>
      <c r="G51" s="10">
        <v>2</v>
      </c>
      <c r="H51" s="10">
        <f t="shared" si="0"/>
        <v>7.2</v>
      </c>
      <c r="I51" s="10"/>
      <c r="J51" s="23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s="2" customFormat="1" ht="15" customHeight="1">
      <c r="A52" s="14" t="s">
        <v>50</v>
      </c>
      <c r="B52" s="7" t="s">
        <v>62</v>
      </c>
      <c r="C52" s="8">
        <v>264.71</v>
      </c>
      <c r="D52" s="9">
        <f t="shared" si="2"/>
        <v>304.4164999999999</v>
      </c>
      <c r="E52" s="10"/>
      <c r="F52" s="10"/>
      <c r="G52" s="10">
        <v>2</v>
      </c>
      <c r="H52" s="10">
        <f t="shared" si="0"/>
        <v>7.2</v>
      </c>
      <c r="I52" s="10"/>
      <c r="J52" s="23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s="2" customFormat="1" ht="15" customHeight="1">
      <c r="A53" s="7" t="s">
        <v>50</v>
      </c>
      <c r="B53" s="7" t="s">
        <v>64</v>
      </c>
      <c r="C53" s="8">
        <v>635.29</v>
      </c>
      <c r="D53" s="9">
        <f aca="true" t="shared" si="3" ref="D53:D69">C53*1.15</f>
        <v>730.5835</v>
      </c>
      <c r="E53" s="10"/>
      <c r="F53" s="10"/>
      <c r="G53" s="10">
        <v>2</v>
      </c>
      <c r="H53" s="10">
        <f t="shared" si="0"/>
        <v>7.2</v>
      </c>
      <c r="I53" s="10"/>
      <c r="J53" s="23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s="2" customFormat="1" ht="15" customHeight="1">
      <c r="A54" s="7" t="s">
        <v>50</v>
      </c>
      <c r="B54" s="7" t="s">
        <v>77</v>
      </c>
      <c r="C54" s="8">
        <v>105.88</v>
      </c>
      <c r="D54" s="9">
        <f t="shared" si="3"/>
        <v>121.76199999999999</v>
      </c>
      <c r="E54" s="9">
        <f>SUM(D49:D54)</f>
        <v>3023.833</v>
      </c>
      <c r="F54" s="10">
        <v>3024</v>
      </c>
      <c r="G54" s="10">
        <v>1</v>
      </c>
      <c r="H54" s="10">
        <f t="shared" si="0"/>
        <v>3.6</v>
      </c>
      <c r="I54" s="10">
        <f>SUM(H49:H54)</f>
        <v>50.400000000000006</v>
      </c>
      <c r="J54" s="23">
        <f>F54-E54-I54</f>
        <v>-50.23300000000009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s="2" customFormat="1" ht="15" customHeight="1">
      <c r="A55" s="11" t="s">
        <v>34</v>
      </c>
      <c r="B55" s="11" t="s">
        <v>35</v>
      </c>
      <c r="C55" s="12">
        <v>1000</v>
      </c>
      <c r="D55" s="5">
        <f t="shared" si="3"/>
        <v>1150</v>
      </c>
      <c r="E55" s="5">
        <f>SUM(D55)</f>
        <v>1150</v>
      </c>
      <c r="F55" s="4">
        <v>1150</v>
      </c>
      <c r="G55" s="4">
        <v>6</v>
      </c>
      <c r="H55" s="4">
        <f t="shared" si="0"/>
        <v>21.6</v>
      </c>
      <c r="I55" s="4">
        <f>SUM(H55)</f>
        <v>21.6</v>
      </c>
      <c r="J55" s="24">
        <f>F55-E55-I55</f>
        <v>-21.6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s="2" customFormat="1" ht="15" customHeight="1">
      <c r="A56" s="7" t="s">
        <v>8</v>
      </c>
      <c r="B56" s="7" t="s">
        <v>9</v>
      </c>
      <c r="C56" s="8">
        <v>310.13</v>
      </c>
      <c r="D56" s="9">
        <f t="shared" si="3"/>
        <v>356.6495</v>
      </c>
      <c r="E56" s="10"/>
      <c r="F56" s="10"/>
      <c r="G56" s="10">
        <v>1</v>
      </c>
      <c r="H56" s="10">
        <f t="shared" si="0"/>
        <v>3.6</v>
      </c>
      <c r="I56" s="10"/>
      <c r="J56" s="23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s="2" customFormat="1" ht="15" customHeight="1">
      <c r="A57" s="7" t="s">
        <v>8</v>
      </c>
      <c r="B57" s="7" t="s">
        <v>48</v>
      </c>
      <c r="C57" s="8">
        <v>221.52</v>
      </c>
      <c r="D57" s="9">
        <f t="shared" si="3"/>
        <v>254.748</v>
      </c>
      <c r="E57" s="10"/>
      <c r="F57" s="10"/>
      <c r="G57" s="10">
        <v>1</v>
      </c>
      <c r="H57" s="10">
        <f t="shared" si="0"/>
        <v>3.6</v>
      </c>
      <c r="I57" s="10"/>
      <c r="J57" s="23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s="2" customFormat="1" ht="15" customHeight="1">
      <c r="A58" s="7" t="s">
        <v>8</v>
      </c>
      <c r="B58" s="7" t="s">
        <v>49</v>
      </c>
      <c r="C58" s="8">
        <v>601.27</v>
      </c>
      <c r="D58" s="9">
        <f t="shared" si="3"/>
        <v>691.4604999999999</v>
      </c>
      <c r="E58" s="9">
        <f>SUM(D56:D58)</f>
        <v>1302.858</v>
      </c>
      <c r="F58" s="10">
        <v>1302.85</v>
      </c>
      <c r="G58" s="10">
        <v>1</v>
      </c>
      <c r="H58" s="10">
        <f t="shared" si="0"/>
        <v>3.6</v>
      </c>
      <c r="I58" s="10">
        <f>SUM(H56:H58)</f>
        <v>10.8</v>
      </c>
      <c r="J58" s="23">
        <f>F58-E58-I58</f>
        <v>-10.808000000000039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s="2" customFormat="1" ht="15" customHeight="1">
      <c r="A59" s="16" t="s">
        <v>93</v>
      </c>
      <c r="B59" s="11" t="s">
        <v>79</v>
      </c>
      <c r="C59" s="12">
        <v>253</v>
      </c>
      <c r="D59" s="5">
        <f t="shared" si="3"/>
        <v>290.95</v>
      </c>
      <c r="E59" s="5">
        <f>SUM(D59)</f>
        <v>290.95</v>
      </c>
      <c r="F59" s="4">
        <v>291</v>
      </c>
      <c r="G59" s="4">
        <v>2</v>
      </c>
      <c r="H59" s="4">
        <f t="shared" si="0"/>
        <v>7.2</v>
      </c>
      <c r="I59" s="4">
        <f>SUM(H59)</f>
        <v>7.2</v>
      </c>
      <c r="J59" s="24">
        <f>F59-E59-I59</f>
        <v>-7.149999999999989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2" customFormat="1" ht="15" customHeight="1">
      <c r="A60" s="7" t="s">
        <v>10</v>
      </c>
      <c r="B60" s="7" t="s">
        <v>11</v>
      </c>
      <c r="C60" s="8">
        <v>310.13</v>
      </c>
      <c r="D60" s="9">
        <f t="shared" si="3"/>
        <v>356.6495</v>
      </c>
      <c r="E60" s="10"/>
      <c r="F60" s="10"/>
      <c r="G60" s="10">
        <v>1</v>
      </c>
      <c r="H60" s="10">
        <f t="shared" si="0"/>
        <v>3.6</v>
      </c>
      <c r="I60" s="10"/>
      <c r="J60" s="23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:22" s="2" customFormat="1" ht="15" customHeight="1">
      <c r="A61" s="7" t="s">
        <v>10</v>
      </c>
      <c r="B61" s="7" t="s">
        <v>26</v>
      </c>
      <c r="C61" s="8">
        <v>1801.14</v>
      </c>
      <c r="D61" s="9">
        <f t="shared" si="3"/>
        <v>2071.311</v>
      </c>
      <c r="E61" s="10"/>
      <c r="F61" s="10"/>
      <c r="G61" s="10">
        <v>6</v>
      </c>
      <c r="H61" s="10">
        <f t="shared" si="0"/>
        <v>21.6</v>
      </c>
      <c r="I61" s="10"/>
      <c r="J61" s="23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s="2" customFormat="1" ht="15" customHeight="1">
      <c r="A62" s="7" t="s">
        <v>10</v>
      </c>
      <c r="B62" s="7" t="s">
        <v>27</v>
      </c>
      <c r="C62" s="8">
        <v>1801.14</v>
      </c>
      <c r="D62" s="9">
        <f t="shared" si="3"/>
        <v>2071.311</v>
      </c>
      <c r="E62" s="10"/>
      <c r="F62" s="10"/>
      <c r="G62" s="10">
        <v>6</v>
      </c>
      <c r="H62" s="10">
        <f t="shared" si="0"/>
        <v>21.6</v>
      </c>
      <c r="I62" s="10"/>
      <c r="J62" s="23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:22" s="2" customFormat="1" ht="15" customHeight="1">
      <c r="A63" s="7" t="s">
        <v>10</v>
      </c>
      <c r="B63" s="7" t="s">
        <v>68</v>
      </c>
      <c r="C63" s="8">
        <v>635.29</v>
      </c>
      <c r="D63" s="9">
        <f t="shared" si="3"/>
        <v>730.5835</v>
      </c>
      <c r="E63" s="9">
        <f>SUM(D60:D63)</f>
        <v>5229.8550000000005</v>
      </c>
      <c r="F63" s="10">
        <v>5229.86</v>
      </c>
      <c r="G63" s="10">
        <v>2</v>
      </c>
      <c r="H63" s="10">
        <f t="shared" si="0"/>
        <v>7.2</v>
      </c>
      <c r="I63" s="10">
        <f>SUM(H60:H63)</f>
        <v>54.00000000000001</v>
      </c>
      <c r="J63" s="23">
        <f>F63-E63-I63</f>
        <v>-53.99500000000081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s="2" customFormat="1" ht="15" customHeight="1">
      <c r="A64" s="16" t="s">
        <v>87</v>
      </c>
      <c r="B64" s="11" t="s">
        <v>80</v>
      </c>
      <c r="C64" s="12">
        <v>108</v>
      </c>
      <c r="D64" s="5">
        <f t="shared" si="3"/>
        <v>124.19999999999999</v>
      </c>
      <c r="E64" s="4"/>
      <c r="F64" s="4"/>
      <c r="G64" s="4">
        <v>1</v>
      </c>
      <c r="H64" s="4">
        <f t="shared" si="0"/>
        <v>3.6</v>
      </c>
      <c r="I64" s="4"/>
      <c r="J64" s="24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s="2" customFormat="1" ht="15" customHeight="1">
      <c r="A65" s="16" t="s">
        <v>87</v>
      </c>
      <c r="B65" s="11" t="s">
        <v>80</v>
      </c>
      <c r="C65" s="12">
        <v>108</v>
      </c>
      <c r="D65" s="5">
        <f t="shared" si="3"/>
        <v>124.19999999999999</v>
      </c>
      <c r="E65" s="4"/>
      <c r="F65" s="4"/>
      <c r="G65" s="4">
        <v>1</v>
      </c>
      <c r="H65" s="4">
        <f t="shared" si="0"/>
        <v>3.6</v>
      </c>
      <c r="I65" s="4"/>
      <c r="J65" s="24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2" customFormat="1" ht="15" customHeight="1">
      <c r="A66" s="11" t="s">
        <v>5</v>
      </c>
      <c r="B66" s="11" t="s">
        <v>4</v>
      </c>
      <c r="C66" s="12">
        <v>687.15</v>
      </c>
      <c r="D66" s="5">
        <f t="shared" si="3"/>
        <v>790.2225</v>
      </c>
      <c r="E66" s="4"/>
      <c r="F66" s="4"/>
      <c r="G66" s="4">
        <v>3</v>
      </c>
      <c r="H66" s="4">
        <f t="shared" si="0"/>
        <v>10.8</v>
      </c>
      <c r="I66" s="4"/>
      <c r="J66" s="24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s="2" customFormat="1" ht="15" customHeight="1">
      <c r="A67" s="11" t="s">
        <v>5</v>
      </c>
      <c r="B67" s="11" t="s">
        <v>73</v>
      </c>
      <c r="C67" s="12">
        <v>635.29</v>
      </c>
      <c r="D67" s="5">
        <f t="shared" si="3"/>
        <v>730.5835</v>
      </c>
      <c r="E67" s="5">
        <f>SUM(D64:D67)</f>
        <v>1769.206</v>
      </c>
      <c r="F67" s="4">
        <v>1770</v>
      </c>
      <c r="G67" s="4">
        <v>2</v>
      </c>
      <c r="H67" s="4">
        <f aca="true" t="shared" si="4" ref="H67:H94">G67*3.6</f>
        <v>7.2</v>
      </c>
      <c r="I67" s="4">
        <f>SUM(H64:H67)</f>
        <v>25.2</v>
      </c>
      <c r="J67" s="24">
        <f>F67-E67-I67</f>
        <v>-24.405999999999903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s="2" customFormat="1" ht="15" customHeight="1">
      <c r="A68" s="7" t="s">
        <v>3</v>
      </c>
      <c r="B68" s="7" t="s">
        <v>4</v>
      </c>
      <c r="C68" s="8">
        <v>687.15</v>
      </c>
      <c r="D68" s="9">
        <f t="shared" si="3"/>
        <v>790.2225</v>
      </c>
      <c r="E68" s="10"/>
      <c r="F68" s="10"/>
      <c r="G68" s="10">
        <v>3</v>
      </c>
      <c r="H68" s="10">
        <f t="shared" si="4"/>
        <v>10.8</v>
      </c>
      <c r="I68" s="10"/>
      <c r="J68" s="23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s="2" customFormat="1" ht="15" customHeight="1">
      <c r="A69" s="7" t="s">
        <v>3</v>
      </c>
      <c r="B69" s="7" t="s">
        <v>40</v>
      </c>
      <c r="C69" s="8">
        <v>1600</v>
      </c>
      <c r="D69" s="9">
        <f t="shared" si="3"/>
        <v>1839.9999999999998</v>
      </c>
      <c r="E69" s="9">
        <f>SUM(D68:D69)</f>
        <v>2630.2225</v>
      </c>
      <c r="F69" s="10">
        <v>2631</v>
      </c>
      <c r="G69" s="10">
        <v>6</v>
      </c>
      <c r="H69" s="10">
        <f t="shared" si="4"/>
        <v>21.6</v>
      </c>
      <c r="I69" s="10">
        <f>SUM(H68:H69)</f>
        <v>32.400000000000006</v>
      </c>
      <c r="J69" s="23">
        <f>F69-E69-I69</f>
        <v>-31.62249999999986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22" s="2" customFormat="1" ht="15" customHeight="1">
      <c r="A70" s="15" t="s">
        <v>18</v>
      </c>
      <c r="B70" s="11" t="s">
        <v>19</v>
      </c>
      <c r="C70" s="12">
        <v>2088.61</v>
      </c>
      <c r="D70" s="5">
        <f>C70*1.075</f>
        <v>2245.2557500000003</v>
      </c>
      <c r="E70" s="5">
        <f>SUM(D70)</f>
        <v>2245.2557500000003</v>
      </c>
      <c r="F70" s="4">
        <v>2245</v>
      </c>
      <c r="G70" s="4">
        <v>3</v>
      </c>
      <c r="H70" s="4">
        <f t="shared" si="4"/>
        <v>10.8</v>
      </c>
      <c r="I70" s="4">
        <f>SUM(H70)</f>
        <v>10.8</v>
      </c>
      <c r="J70" s="24">
        <f>F70-E70-I70</f>
        <v>-11.055750000000263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1:10" ht="15" customHeight="1">
      <c r="A71" s="19" t="s">
        <v>107</v>
      </c>
      <c r="B71" s="17" t="s">
        <v>96</v>
      </c>
      <c r="C71" s="29">
        <v>303.8</v>
      </c>
      <c r="D71" s="30">
        <f>C71*1.15</f>
        <v>349.37</v>
      </c>
      <c r="E71" s="20"/>
      <c r="F71" s="20"/>
      <c r="G71" s="20"/>
      <c r="H71" s="20">
        <f t="shared" si="4"/>
        <v>0</v>
      </c>
      <c r="I71" s="20"/>
      <c r="J71" s="25"/>
    </row>
    <row r="72" spans="1:10" ht="15" customHeight="1">
      <c r="A72" s="13" t="s">
        <v>88</v>
      </c>
      <c r="B72" s="7" t="s">
        <v>78</v>
      </c>
      <c r="C72" s="8">
        <v>489</v>
      </c>
      <c r="D72" s="9">
        <f aca="true" t="shared" si="5" ref="D71:D94">C72*1.15</f>
        <v>562.3499999999999</v>
      </c>
      <c r="E72" s="10"/>
      <c r="F72" s="10"/>
      <c r="G72" s="10">
        <v>4</v>
      </c>
      <c r="H72" s="10">
        <f t="shared" si="4"/>
        <v>14.4</v>
      </c>
      <c r="I72" s="10"/>
      <c r="J72" s="23"/>
    </row>
    <row r="73" spans="1:10" ht="15" customHeight="1">
      <c r="A73" s="13" t="s">
        <v>88</v>
      </c>
      <c r="B73" s="7" t="s">
        <v>78</v>
      </c>
      <c r="C73" s="8">
        <v>489</v>
      </c>
      <c r="D73" s="9">
        <f t="shared" si="5"/>
        <v>562.3499999999999</v>
      </c>
      <c r="E73" s="10"/>
      <c r="F73" s="10"/>
      <c r="G73" s="10">
        <v>4</v>
      </c>
      <c r="H73" s="10">
        <f t="shared" si="4"/>
        <v>14.4</v>
      </c>
      <c r="I73" s="10"/>
      <c r="J73" s="23"/>
    </row>
    <row r="74" spans="1:10" ht="15" customHeight="1">
      <c r="A74" s="13" t="s">
        <v>88</v>
      </c>
      <c r="B74" s="7" t="s">
        <v>78</v>
      </c>
      <c r="C74" s="8">
        <v>489</v>
      </c>
      <c r="D74" s="9">
        <f t="shared" si="5"/>
        <v>562.3499999999999</v>
      </c>
      <c r="E74" s="10"/>
      <c r="F74" s="10"/>
      <c r="G74" s="10">
        <v>4</v>
      </c>
      <c r="H74" s="10">
        <f t="shared" si="4"/>
        <v>14.4</v>
      </c>
      <c r="I74" s="10"/>
      <c r="J74" s="23"/>
    </row>
    <row r="75" spans="1:10" ht="15" customHeight="1">
      <c r="A75" s="13" t="s">
        <v>88</v>
      </c>
      <c r="B75" s="7" t="s">
        <v>78</v>
      </c>
      <c r="C75" s="8">
        <v>489</v>
      </c>
      <c r="D75" s="9">
        <f t="shared" si="5"/>
        <v>562.3499999999999</v>
      </c>
      <c r="E75" s="10"/>
      <c r="F75" s="10"/>
      <c r="G75" s="10">
        <v>2</v>
      </c>
      <c r="H75" s="10">
        <f t="shared" si="4"/>
        <v>7.2</v>
      </c>
      <c r="I75" s="10"/>
      <c r="J75" s="23"/>
    </row>
    <row r="76" spans="1:10" ht="15" customHeight="1">
      <c r="A76" s="13" t="s">
        <v>88</v>
      </c>
      <c r="B76" s="7" t="s">
        <v>79</v>
      </c>
      <c r="C76" s="8">
        <v>253</v>
      </c>
      <c r="D76" s="9">
        <f t="shared" si="5"/>
        <v>290.95</v>
      </c>
      <c r="E76" s="10"/>
      <c r="F76" s="10"/>
      <c r="G76" s="10">
        <v>2</v>
      </c>
      <c r="H76" s="10">
        <f t="shared" si="4"/>
        <v>7.2</v>
      </c>
      <c r="I76" s="10"/>
      <c r="J76" s="23"/>
    </row>
    <row r="77" spans="1:10" ht="15" customHeight="1">
      <c r="A77" s="13" t="s">
        <v>88</v>
      </c>
      <c r="B77" s="7" t="s">
        <v>79</v>
      </c>
      <c r="C77" s="8">
        <v>253</v>
      </c>
      <c r="D77" s="9">
        <f t="shared" si="5"/>
        <v>290.95</v>
      </c>
      <c r="E77" s="10"/>
      <c r="F77" s="10"/>
      <c r="G77" s="10">
        <v>2</v>
      </c>
      <c r="H77" s="10">
        <f t="shared" si="4"/>
        <v>7.2</v>
      </c>
      <c r="I77" s="10"/>
      <c r="J77" s="23"/>
    </row>
    <row r="78" spans="1:10" ht="15" customHeight="1">
      <c r="A78" s="13" t="s">
        <v>88</v>
      </c>
      <c r="B78" s="7" t="s">
        <v>79</v>
      </c>
      <c r="C78" s="8">
        <v>253</v>
      </c>
      <c r="D78" s="9">
        <f t="shared" si="5"/>
        <v>290.95</v>
      </c>
      <c r="E78" s="10"/>
      <c r="F78" s="10"/>
      <c r="G78" s="10">
        <v>2</v>
      </c>
      <c r="H78" s="10">
        <f t="shared" si="4"/>
        <v>7.2</v>
      </c>
      <c r="I78" s="10"/>
      <c r="J78" s="23"/>
    </row>
    <row r="79" spans="1:10" ht="15" customHeight="1">
      <c r="A79" s="13" t="s">
        <v>88</v>
      </c>
      <c r="B79" s="7" t="s">
        <v>79</v>
      </c>
      <c r="C79" s="8">
        <v>253</v>
      </c>
      <c r="D79" s="9">
        <f t="shared" si="5"/>
        <v>290.95</v>
      </c>
      <c r="E79" s="10"/>
      <c r="F79" s="10"/>
      <c r="G79" s="10">
        <v>2</v>
      </c>
      <c r="H79" s="10">
        <f t="shared" si="4"/>
        <v>7.2</v>
      </c>
      <c r="I79" s="10"/>
      <c r="J79" s="23"/>
    </row>
    <row r="80" spans="1:10" ht="15" customHeight="1">
      <c r="A80" s="13" t="s">
        <v>88</v>
      </c>
      <c r="B80" s="7" t="s">
        <v>79</v>
      </c>
      <c r="C80" s="8">
        <v>253</v>
      </c>
      <c r="D80" s="9">
        <f t="shared" si="5"/>
        <v>290.95</v>
      </c>
      <c r="E80" s="10"/>
      <c r="F80" s="10"/>
      <c r="G80" s="10">
        <v>2</v>
      </c>
      <c r="H80" s="10">
        <f t="shared" si="4"/>
        <v>7.2</v>
      </c>
      <c r="I80" s="10"/>
      <c r="J80" s="23"/>
    </row>
    <row r="81" spans="1:10" ht="15" customHeight="1">
      <c r="A81" s="13" t="s">
        <v>88</v>
      </c>
      <c r="B81" s="7" t="s">
        <v>80</v>
      </c>
      <c r="C81" s="8">
        <v>108</v>
      </c>
      <c r="D81" s="9">
        <f t="shared" si="5"/>
        <v>124.19999999999999</v>
      </c>
      <c r="E81" s="10"/>
      <c r="F81" s="10"/>
      <c r="G81" s="10">
        <v>1</v>
      </c>
      <c r="H81" s="10">
        <f t="shared" si="4"/>
        <v>3.6</v>
      </c>
      <c r="I81" s="10"/>
      <c r="J81" s="23"/>
    </row>
    <row r="82" spans="1:10" ht="15" customHeight="1">
      <c r="A82" s="13" t="s">
        <v>88</v>
      </c>
      <c r="B82" s="7" t="s">
        <v>80</v>
      </c>
      <c r="C82" s="8">
        <v>108</v>
      </c>
      <c r="D82" s="9">
        <f t="shared" si="5"/>
        <v>124.19999999999999</v>
      </c>
      <c r="E82" s="10"/>
      <c r="F82" s="10"/>
      <c r="G82" s="10">
        <v>1</v>
      </c>
      <c r="H82" s="10">
        <f t="shared" si="4"/>
        <v>3.6</v>
      </c>
      <c r="I82" s="10"/>
      <c r="J82" s="23"/>
    </row>
    <row r="83" spans="1:10" ht="15" customHeight="1">
      <c r="A83" s="13" t="s">
        <v>88</v>
      </c>
      <c r="B83" s="7" t="s">
        <v>80</v>
      </c>
      <c r="C83" s="8">
        <v>108</v>
      </c>
      <c r="D83" s="9">
        <f t="shared" si="5"/>
        <v>124.19999999999999</v>
      </c>
      <c r="E83" s="10"/>
      <c r="F83" s="10"/>
      <c r="G83" s="10">
        <v>1</v>
      </c>
      <c r="H83" s="10">
        <f t="shared" si="4"/>
        <v>3.6</v>
      </c>
      <c r="I83" s="10"/>
      <c r="J83" s="23"/>
    </row>
    <row r="84" spans="1:10" ht="15" customHeight="1">
      <c r="A84" s="13" t="s">
        <v>88</v>
      </c>
      <c r="B84" s="7" t="s">
        <v>80</v>
      </c>
      <c r="C84" s="8">
        <v>108</v>
      </c>
      <c r="D84" s="9">
        <f t="shared" si="5"/>
        <v>124.19999999999999</v>
      </c>
      <c r="E84" s="10"/>
      <c r="F84" s="10"/>
      <c r="G84" s="10">
        <v>1</v>
      </c>
      <c r="H84" s="10">
        <f t="shared" si="4"/>
        <v>3.6</v>
      </c>
      <c r="I84" s="10"/>
      <c r="J84" s="23"/>
    </row>
    <row r="85" spans="1:10" ht="15" customHeight="1">
      <c r="A85" s="13" t="s">
        <v>88</v>
      </c>
      <c r="B85" s="7" t="s">
        <v>80</v>
      </c>
      <c r="C85" s="8">
        <v>108</v>
      </c>
      <c r="D85" s="9">
        <f t="shared" si="5"/>
        <v>124.19999999999999</v>
      </c>
      <c r="E85" s="10"/>
      <c r="F85" s="10"/>
      <c r="G85" s="10">
        <v>1</v>
      </c>
      <c r="H85" s="10">
        <f t="shared" si="4"/>
        <v>3.6</v>
      </c>
      <c r="I85" s="10"/>
      <c r="J85" s="23"/>
    </row>
    <row r="86" spans="1:10" ht="15" customHeight="1">
      <c r="A86" s="13" t="s">
        <v>88</v>
      </c>
      <c r="B86" s="7" t="s">
        <v>80</v>
      </c>
      <c r="C86" s="8">
        <v>108</v>
      </c>
      <c r="D86" s="9">
        <f t="shared" si="5"/>
        <v>124.19999999999999</v>
      </c>
      <c r="E86" s="9">
        <f>SUM(D72:D86)</f>
        <v>4449.349999999998</v>
      </c>
      <c r="F86" s="10"/>
      <c r="G86" s="10">
        <v>1</v>
      </c>
      <c r="H86" s="10">
        <f t="shared" si="4"/>
        <v>3.6</v>
      </c>
      <c r="I86" s="10">
        <f>SUM(H71:H86)</f>
        <v>107.99999999999999</v>
      </c>
      <c r="J86" s="23">
        <f>F86-E86-I86</f>
        <v>-4557.349999999998</v>
      </c>
    </row>
    <row r="87" spans="1:22" s="2" customFormat="1" ht="15" customHeight="1">
      <c r="A87" s="11" t="s">
        <v>21</v>
      </c>
      <c r="B87" s="11" t="s">
        <v>22</v>
      </c>
      <c r="C87" s="12">
        <v>2200</v>
      </c>
      <c r="D87" s="5">
        <f t="shared" si="5"/>
        <v>2530</v>
      </c>
      <c r="E87" s="4"/>
      <c r="F87" s="4"/>
      <c r="G87" s="4">
        <v>4</v>
      </c>
      <c r="H87" s="4">
        <f t="shared" si="4"/>
        <v>14.4</v>
      </c>
      <c r="I87" s="4"/>
      <c r="J87" s="24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1:22" s="2" customFormat="1" ht="15" customHeight="1">
      <c r="A88" s="11" t="s">
        <v>16</v>
      </c>
      <c r="B88" s="11" t="s">
        <v>17</v>
      </c>
      <c r="C88" s="12">
        <v>1202.53</v>
      </c>
      <c r="D88" s="5">
        <f t="shared" si="5"/>
        <v>1382.9094999999998</v>
      </c>
      <c r="E88" s="4"/>
      <c r="F88" s="4"/>
      <c r="G88" s="4">
        <v>6</v>
      </c>
      <c r="H88" s="4">
        <f t="shared" si="4"/>
        <v>21.6</v>
      </c>
      <c r="I88" s="4"/>
      <c r="J88" s="24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22" s="2" customFormat="1" ht="15" customHeight="1">
      <c r="A89" s="15" t="s">
        <v>16</v>
      </c>
      <c r="B89" s="11" t="s">
        <v>20</v>
      </c>
      <c r="C89" s="12">
        <v>1202.53</v>
      </c>
      <c r="D89" s="5">
        <f t="shared" si="5"/>
        <v>1382.9094999999998</v>
      </c>
      <c r="E89" s="4"/>
      <c r="F89" s="4"/>
      <c r="G89" s="4">
        <v>4</v>
      </c>
      <c r="H89" s="4">
        <f t="shared" si="4"/>
        <v>14.4</v>
      </c>
      <c r="I89" s="4"/>
      <c r="J89" s="24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2" customFormat="1" ht="15" customHeight="1">
      <c r="A90" s="11" t="s">
        <v>16</v>
      </c>
      <c r="B90" s="11" t="s">
        <v>39</v>
      </c>
      <c r="C90" s="12">
        <v>2040</v>
      </c>
      <c r="D90" s="5">
        <f t="shared" si="5"/>
        <v>2346</v>
      </c>
      <c r="E90" s="4"/>
      <c r="F90" s="4"/>
      <c r="G90" s="4">
        <v>6</v>
      </c>
      <c r="H90" s="4">
        <f t="shared" si="4"/>
        <v>21.6</v>
      </c>
      <c r="I90" s="4"/>
      <c r="J90" s="24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spans="1:22" s="2" customFormat="1" ht="15" customHeight="1">
      <c r="A91" s="15" t="s">
        <v>16</v>
      </c>
      <c r="B91" s="11" t="s">
        <v>54</v>
      </c>
      <c r="C91" s="12">
        <v>1016.47</v>
      </c>
      <c r="D91" s="5">
        <f t="shared" si="5"/>
        <v>1168.9405</v>
      </c>
      <c r="E91" s="4"/>
      <c r="F91" s="4"/>
      <c r="G91" s="4">
        <v>2</v>
      </c>
      <c r="H91" s="4">
        <f t="shared" si="4"/>
        <v>7.2</v>
      </c>
      <c r="I91" s="4"/>
      <c r="J91" s="24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s="2" customFormat="1" ht="15" customHeight="1">
      <c r="A92" s="15" t="s">
        <v>16</v>
      </c>
      <c r="B92" s="11" t="s">
        <v>59</v>
      </c>
      <c r="C92" s="12">
        <v>335.3</v>
      </c>
      <c r="D92" s="5">
        <f t="shared" si="5"/>
        <v>385.59499999999997</v>
      </c>
      <c r="E92" s="4"/>
      <c r="F92" s="4"/>
      <c r="G92" s="4">
        <v>2</v>
      </c>
      <c r="H92" s="4">
        <f t="shared" si="4"/>
        <v>7.2</v>
      </c>
      <c r="I92" s="4"/>
      <c r="J92" s="24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</row>
    <row r="93" spans="1:22" s="2" customFormat="1" ht="15" customHeight="1">
      <c r="A93" s="15" t="s">
        <v>16</v>
      </c>
      <c r="B93" s="11" t="s">
        <v>62</v>
      </c>
      <c r="C93" s="12">
        <v>264.71</v>
      </c>
      <c r="D93" s="5">
        <f t="shared" si="5"/>
        <v>304.4164999999999</v>
      </c>
      <c r="E93" s="4"/>
      <c r="F93" s="4"/>
      <c r="G93" s="4">
        <v>2</v>
      </c>
      <c r="H93" s="4">
        <f t="shared" si="4"/>
        <v>7.2</v>
      </c>
      <c r="I93" s="4"/>
      <c r="J93" s="24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</row>
    <row r="94" spans="1:22" s="2" customFormat="1" ht="15" customHeight="1">
      <c r="A94" s="15" t="s">
        <v>16</v>
      </c>
      <c r="B94" s="11" t="s">
        <v>63</v>
      </c>
      <c r="C94" s="12">
        <v>264.71</v>
      </c>
      <c r="D94" s="5">
        <f t="shared" si="5"/>
        <v>304.4164999999999</v>
      </c>
      <c r="E94" s="5">
        <f>SUM(D87:D94)</f>
        <v>9805.187499999998</v>
      </c>
      <c r="F94" s="4">
        <v>9805</v>
      </c>
      <c r="G94" s="4">
        <v>2</v>
      </c>
      <c r="H94" s="4">
        <f t="shared" si="4"/>
        <v>7.2</v>
      </c>
      <c r="I94" s="4">
        <f>SUM(H87:H94)</f>
        <v>100.80000000000001</v>
      </c>
      <c r="J94" s="24">
        <f>F94-E94-I94</f>
        <v>-100.98749999999819</v>
      </c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</row>
    <row r="95" spans="1:10" ht="15">
      <c r="A95" s="4"/>
      <c r="B95" s="4"/>
      <c r="C95" s="5">
        <f>SUM(C2:C94)</f>
        <v>69383.16000000002</v>
      </c>
      <c r="D95" s="5">
        <f>SUM(D2:D94)</f>
        <v>78420.42674999997</v>
      </c>
      <c r="E95" s="4"/>
      <c r="F95" s="4"/>
      <c r="G95" s="4">
        <f>SUM(G2:G94)</f>
        <v>257</v>
      </c>
      <c r="H95" s="4">
        <f>SUM(H2:H94)</f>
        <v>925.2000000000011</v>
      </c>
      <c r="I95" s="4">
        <f>SUM(I2:I94)</f>
        <v>925.2</v>
      </c>
      <c r="J95" s="24"/>
    </row>
    <row r="96" spans="1:9" ht="15">
      <c r="A96" s="6"/>
      <c r="B96" s="6"/>
      <c r="C96" s="21"/>
      <c r="D96" s="21"/>
      <c r="E96" s="6"/>
      <c r="F96" s="6"/>
      <c r="G96" s="6"/>
      <c r="H96" s="6">
        <f>923/257</f>
        <v>3.5914396887159534</v>
      </c>
      <c r="I96" s="6"/>
    </row>
    <row r="98" spans="7:10" ht="15">
      <c r="G98" s="1" t="s">
        <v>113</v>
      </c>
      <c r="H98" s="1"/>
      <c r="I98" t="s">
        <v>112</v>
      </c>
      <c r="J98" s="6">
        <f>923/257</f>
        <v>3.5914396887159534</v>
      </c>
    </row>
    <row r="99" spans="7:10" ht="15">
      <c r="G99" s="1"/>
      <c r="H99" s="1"/>
      <c r="J99"/>
    </row>
    <row r="100" spans="7:10" ht="15">
      <c r="G100" s="1" t="s">
        <v>97</v>
      </c>
      <c r="H100" s="1"/>
      <c r="I100">
        <v>1</v>
      </c>
      <c r="J100"/>
    </row>
    <row r="101" spans="7:10" ht="15">
      <c r="G101" s="1" t="s">
        <v>98</v>
      </c>
      <c r="H101" s="1"/>
      <c r="I101">
        <v>2</v>
      </c>
      <c r="J101"/>
    </row>
    <row r="102" spans="7:10" ht="15">
      <c r="G102" s="1" t="s">
        <v>99</v>
      </c>
      <c r="H102" s="1"/>
      <c r="I102">
        <v>4</v>
      </c>
      <c r="J102"/>
    </row>
    <row r="103" spans="7:10" ht="15">
      <c r="G103" s="1" t="s">
        <v>100</v>
      </c>
      <c r="H103" s="1"/>
      <c r="I103">
        <v>1</v>
      </c>
      <c r="J103"/>
    </row>
    <row r="104" spans="7:10" ht="15">
      <c r="G104" s="1" t="s">
        <v>101</v>
      </c>
      <c r="H104" s="1"/>
      <c r="I104">
        <v>2</v>
      </c>
      <c r="J104"/>
    </row>
    <row r="105" spans="7:10" ht="15">
      <c r="G105" s="1" t="s">
        <v>102</v>
      </c>
      <c r="H105" s="1"/>
      <c r="I105">
        <v>3</v>
      </c>
      <c r="J105"/>
    </row>
    <row r="106" spans="7:10" ht="15">
      <c r="G106" s="1" t="s">
        <v>103</v>
      </c>
      <c r="H106" s="1"/>
      <c r="I106">
        <v>4</v>
      </c>
      <c r="J106"/>
    </row>
    <row r="107" spans="7:10" ht="15">
      <c r="G107" s="1" t="s">
        <v>104</v>
      </c>
      <c r="H107" s="1"/>
      <c r="I107">
        <v>6</v>
      </c>
      <c r="J107"/>
    </row>
    <row r="108" spans="7:10" ht="15">
      <c r="G108" s="1" t="s">
        <v>105</v>
      </c>
      <c r="H108" s="1"/>
      <c r="I108">
        <v>9</v>
      </c>
      <c r="J108"/>
    </row>
    <row r="109" spans="7:10" ht="15">
      <c r="G109" s="1" t="s">
        <v>106</v>
      </c>
      <c r="H109" s="1"/>
      <c r="I109">
        <v>5</v>
      </c>
      <c r="J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2011-08-31T09:11:58Z</dcterms:created>
  <dcterms:modified xsi:type="dcterms:W3CDTF">2011-09-25T02:29:43Z</dcterms:modified>
  <cp:category/>
  <cp:version/>
  <cp:contentType/>
  <cp:contentStatus/>
</cp:coreProperties>
</file>