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95" windowHeight="94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<sst xmlns="http://schemas.openxmlformats.org/spreadsheetml/2006/main" count="28" uniqueCount="24">
  <si>
    <t>Broadway 2144 6p01 200*290</t>
  </si>
  <si>
    <t>Florya Z0084 Beige 160*235</t>
  </si>
  <si>
    <t>Jasmine (osta) 3401 910 80*140</t>
  </si>
  <si>
    <t>Starlight 45003 3464 160*230</t>
  </si>
  <si>
    <t>Confetti bath Granada 818 L. Blue 55*60; 60*100 комплект</t>
  </si>
  <si>
    <t>Придверный коврик Nippon 6012 45*75 ФГ</t>
  </si>
  <si>
    <t>АРТ</t>
  </si>
  <si>
    <t>Ст-ть</t>
  </si>
  <si>
    <t>С орг</t>
  </si>
  <si>
    <t>ТР предв</t>
  </si>
  <si>
    <t>katytka</t>
  </si>
  <si>
    <t>Zuper Бэйба</t>
  </si>
  <si>
    <t>Рустика </t>
  </si>
  <si>
    <t>Homyachok Nata</t>
  </si>
  <si>
    <t>НИК</t>
  </si>
  <si>
    <t>Перенос из СП12</t>
  </si>
  <si>
    <t>ИТОГО</t>
  </si>
  <si>
    <t>Елена Найдина</t>
  </si>
  <si>
    <t>Я</t>
  </si>
  <si>
    <t>К-т</t>
  </si>
  <si>
    <t>ТР=</t>
  </si>
  <si>
    <t>1 ед=</t>
  </si>
  <si>
    <t>Сдано</t>
  </si>
  <si>
    <t>(-)Вы мне (+) я вам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</si>
</sst>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0.000000"/>
    <numFmt numFmtId="172" formatCode="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Verdana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39" fillId="0" borderId="10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right" vertical="top"/>
    </xf>
    <xf numFmtId="168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168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0" fillId="2" borderId="0" xfId="0" applyFill="1" applyAlignment="1">
      <alignment/>
    </xf>
    <xf numFmtId="0" fontId="0" fillId="2" borderId="10" xfId="0" applyFill="1" applyBorder="1" applyAlignment="1">
      <alignment/>
    </xf>
    <xf numFmtId="0" fontId="39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vertical="top"/>
    </xf>
    <xf numFmtId="2" fontId="0" fillId="0" borderId="10" xfId="0" applyNumberFormat="1" applyFill="1" applyBorder="1" applyAlignment="1">
      <alignment/>
    </xf>
    <xf numFmtId="16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1" fillId="0" borderId="0" xfId="42" applyFont="1" applyFill="1" applyAlignment="1" applyProtection="1">
      <alignment/>
      <protection/>
    </xf>
    <xf numFmtId="2" fontId="2" fillId="0" borderId="10" xfId="0" applyNumberFormat="1" applyFont="1" applyFill="1" applyBorder="1" applyAlignment="1">
      <alignment horizontal="right" vertical="top"/>
    </xf>
    <xf numFmtId="1" fontId="0" fillId="0" borderId="1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11" xfId="0" applyFill="1" applyBorder="1" applyAlignment="1">
      <alignment/>
    </xf>
    <xf numFmtId="1" fontId="0" fillId="0" borderId="0" xfId="0" applyNumberFormat="1" applyFill="1" applyAlignment="1">
      <alignment/>
    </xf>
    <xf numFmtId="0" fontId="39" fillId="2" borderId="10" xfId="0" applyFont="1" applyFill="1" applyBorder="1" applyAlignment="1">
      <alignment/>
    </xf>
    <xf numFmtId="0" fontId="2" fillId="2" borderId="10" xfId="0" applyFont="1" applyFill="1" applyBorder="1" applyAlignment="1">
      <alignment horizontal="left" vertical="top" wrapText="1"/>
    </xf>
    <xf numFmtId="4" fontId="2" fillId="2" borderId="10" xfId="0" applyNumberFormat="1" applyFont="1" applyFill="1" applyBorder="1" applyAlignment="1">
      <alignment horizontal="right" vertical="top"/>
    </xf>
    <xf numFmtId="2" fontId="0" fillId="2" borderId="10" xfId="0" applyNumberFormat="1" applyFill="1" applyBorder="1" applyAlignment="1">
      <alignment/>
    </xf>
    <xf numFmtId="168" fontId="0" fillId="2" borderId="10" xfId="0" applyNumberFormat="1" applyFill="1" applyBorder="1" applyAlignment="1">
      <alignment/>
    </xf>
    <xf numFmtId="2" fontId="2" fillId="2" borderId="10" xfId="0" applyNumberFormat="1" applyFont="1" applyFill="1" applyBorder="1" applyAlignment="1">
      <alignment horizontal="right" vertical="top"/>
    </xf>
    <xf numFmtId="1" fontId="0" fillId="2" borderId="10" xfId="0" applyNumberForma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53481&amp;postdays=0&amp;postorder=asc&amp;start=555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1" max="1" width="16.140625" style="0" customWidth="1"/>
    <col min="2" max="2" width="67.7109375" style="0" customWidth="1"/>
    <col min="3" max="3" width="16.00390625" style="0" customWidth="1"/>
    <col min="5" max="5" width="13.00390625" style="0" customWidth="1"/>
    <col min="6" max="6" width="17.57421875" style="0" customWidth="1"/>
    <col min="9" max="9" width="18.28125" style="0" customWidth="1"/>
    <col min="10" max="10" width="0.13671875" style="0" customWidth="1"/>
  </cols>
  <sheetData>
    <row r="1" spans="1:11" ht="15">
      <c r="A1" s="7" t="s">
        <v>14</v>
      </c>
      <c r="B1" s="7" t="s">
        <v>6</v>
      </c>
      <c r="C1" s="7" t="s">
        <v>7</v>
      </c>
      <c r="D1" s="7" t="s">
        <v>8</v>
      </c>
      <c r="E1" s="7" t="s">
        <v>9</v>
      </c>
      <c r="F1" s="7" t="s">
        <v>15</v>
      </c>
      <c r="G1" s="7" t="s">
        <v>16</v>
      </c>
      <c r="H1" s="7" t="s">
        <v>22</v>
      </c>
      <c r="I1" s="7" t="s">
        <v>23</v>
      </c>
      <c r="J1" s="7"/>
      <c r="K1" s="7" t="s">
        <v>19</v>
      </c>
    </row>
    <row r="2" spans="1:11" ht="15" customHeight="1">
      <c r="A2" s="3" t="s">
        <v>10</v>
      </c>
      <c r="B2" s="4" t="s">
        <v>0</v>
      </c>
      <c r="C2" s="5">
        <v>7896.61</v>
      </c>
      <c r="D2" s="9">
        <f>C2*1.13</f>
        <v>8923.1693</v>
      </c>
      <c r="E2" s="6">
        <f>K2*K13</f>
        <v>474.36734693877554</v>
      </c>
      <c r="F2" s="2"/>
      <c r="G2" s="6"/>
      <c r="H2" s="2"/>
      <c r="I2" s="2"/>
      <c r="J2" s="2"/>
      <c r="K2" s="2">
        <v>12</v>
      </c>
    </row>
    <row r="3" spans="1:12" ht="15" customHeight="1">
      <c r="A3" s="12" t="s">
        <v>10</v>
      </c>
      <c r="B3" s="13" t="s">
        <v>4</v>
      </c>
      <c r="C3" s="14">
        <v>2185.3</v>
      </c>
      <c r="D3" s="15">
        <f>C3*1.13</f>
        <v>2469.389</v>
      </c>
      <c r="E3" s="16">
        <f>K13*K3</f>
        <v>79.06122448979592</v>
      </c>
      <c r="F3" s="17"/>
      <c r="G3" s="16">
        <f>SUM(D2:E3)</f>
        <v>11945.986871428573</v>
      </c>
      <c r="H3" s="17">
        <v>12200</v>
      </c>
      <c r="I3" s="16">
        <f>H3-G3</f>
        <v>254.01312857142693</v>
      </c>
      <c r="J3" s="17"/>
      <c r="K3" s="17">
        <v>2</v>
      </c>
      <c r="L3" s="18"/>
    </row>
    <row r="4" spans="1:12" ht="15" customHeight="1">
      <c r="A4" s="25" t="s">
        <v>12</v>
      </c>
      <c r="B4" s="26" t="s">
        <v>1</v>
      </c>
      <c r="C4" s="27">
        <v>10141.91</v>
      </c>
      <c r="D4" s="28">
        <f>C4*1.1</f>
        <v>11156.101</v>
      </c>
      <c r="E4" s="29">
        <f>K13*K4</f>
        <v>355.7755102040816</v>
      </c>
      <c r="F4" s="11"/>
      <c r="G4" s="29"/>
      <c r="H4" s="10"/>
      <c r="I4" s="11"/>
      <c r="J4" s="11"/>
      <c r="K4" s="11">
        <v>9</v>
      </c>
      <c r="L4" s="18"/>
    </row>
    <row r="5" spans="1:12" ht="15" customHeight="1">
      <c r="A5" s="25" t="s">
        <v>12</v>
      </c>
      <c r="B5" s="26" t="s">
        <v>1</v>
      </c>
      <c r="C5" s="27">
        <v>10141.91</v>
      </c>
      <c r="D5" s="28">
        <f>C5*1.1</f>
        <v>11156.101</v>
      </c>
      <c r="E5" s="29">
        <f>K13*K5</f>
        <v>355.7755102040816</v>
      </c>
      <c r="F5" s="11">
        <v>3055</v>
      </c>
      <c r="G5" s="29">
        <f>D4+D5+E4+E5-F5</f>
        <v>19968.753020408167</v>
      </c>
      <c r="H5" s="11">
        <v>19657.2</v>
      </c>
      <c r="I5" s="29">
        <f>H5-G5</f>
        <v>-311.55302040816605</v>
      </c>
      <c r="J5" s="11"/>
      <c r="K5" s="11">
        <v>9</v>
      </c>
      <c r="L5" s="18"/>
    </row>
    <row r="6" spans="1:12" ht="15" customHeight="1">
      <c r="A6" s="12" t="s">
        <v>11</v>
      </c>
      <c r="B6" s="13" t="s">
        <v>2</v>
      </c>
      <c r="C6" s="14">
        <v>2196.84</v>
      </c>
      <c r="D6" s="15">
        <f>C6*1.15</f>
        <v>2526.366</v>
      </c>
      <c r="E6" s="16">
        <f>K6*K13</f>
        <v>118.59183673469389</v>
      </c>
      <c r="F6" s="17"/>
      <c r="G6" s="16">
        <f>SUM(D6:E6)</f>
        <v>2644.957836734694</v>
      </c>
      <c r="H6" s="17">
        <v>2676.4</v>
      </c>
      <c r="I6" s="16">
        <f>H6-G6</f>
        <v>31.442163265306135</v>
      </c>
      <c r="J6" s="17"/>
      <c r="K6" s="17">
        <v>3</v>
      </c>
      <c r="L6" s="18"/>
    </row>
    <row r="7" spans="1:12" ht="15" customHeight="1">
      <c r="A7" s="25" t="s">
        <v>13</v>
      </c>
      <c r="B7" s="26" t="s">
        <v>3</v>
      </c>
      <c r="C7" s="27">
        <v>6368.98</v>
      </c>
      <c r="D7" s="28">
        <f>C7*1.15</f>
        <v>7324.326999999999</v>
      </c>
      <c r="E7" s="29">
        <f>K7*K13</f>
        <v>474.36734693877554</v>
      </c>
      <c r="F7" s="11"/>
      <c r="G7" s="29">
        <f>SUM(D7:E7)</f>
        <v>7798.694346938775</v>
      </c>
      <c r="H7" s="11">
        <v>7725</v>
      </c>
      <c r="I7" s="29">
        <f>H7-G7</f>
        <v>-73.6943469387752</v>
      </c>
      <c r="J7" s="11"/>
      <c r="K7" s="11">
        <v>12</v>
      </c>
      <c r="L7" s="18"/>
    </row>
    <row r="8" spans="1:12" ht="15" customHeight="1">
      <c r="A8" s="19" t="s">
        <v>17</v>
      </c>
      <c r="B8" s="13" t="s">
        <v>5</v>
      </c>
      <c r="C8" s="20">
        <v>886.12</v>
      </c>
      <c r="D8" s="15">
        <f>C8*1.15</f>
        <v>1019.0379999999999</v>
      </c>
      <c r="E8" s="16">
        <f>K8*K13</f>
        <v>39.53061224489796</v>
      </c>
      <c r="F8" s="21"/>
      <c r="G8" s="16">
        <f>SUM(D8:F8)</f>
        <v>1058.5686122448978</v>
      </c>
      <c r="H8" s="17">
        <v>1089</v>
      </c>
      <c r="I8" s="16">
        <f>H8-G8</f>
        <v>30.43138775510215</v>
      </c>
      <c r="J8" s="17"/>
      <c r="K8" s="17">
        <v>1</v>
      </c>
      <c r="L8" s="18"/>
    </row>
    <row r="9" spans="1:12" ht="17.25" customHeight="1">
      <c r="A9" s="25" t="s">
        <v>18</v>
      </c>
      <c r="B9" s="26" t="s">
        <v>5</v>
      </c>
      <c r="C9" s="30">
        <v>886.12</v>
      </c>
      <c r="D9" s="28">
        <f>C9*1.15</f>
        <v>1019.0379999999999</v>
      </c>
      <c r="E9" s="29">
        <f>K9*K13</f>
        <v>39.53061224489796</v>
      </c>
      <c r="F9" s="31"/>
      <c r="G9" s="29">
        <f>SUM(D9:F9)</f>
        <v>1058.5686122448978</v>
      </c>
      <c r="H9" s="11">
        <v>1089</v>
      </c>
      <c r="I9" s="11"/>
      <c r="J9" s="11"/>
      <c r="K9" s="11">
        <v>1</v>
      </c>
      <c r="L9" s="18"/>
    </row>
    <row r="10" spans="1:12" ht="15">
      <c r="A10" s="18"/>
      <c r="B10" s="18"/>
      <c r="C10" s="22"/>
      <c r="D10" s="18"/>
      <c r="E10" s="23">
        <v>1937</v>
      </c>
      <c r="F10" s="18"/>
      <c r="G10" s="18"/>
      <c r="H10" s="18"/>
      <c r="I10" s="18"/>
      <c r="J10" s="18"/>
      <c r="K10" s="18">
        <f>SUM(K2:K9)</f>
        <v>49</v>
      </c>
      <c r="L10" s="18"/>
    </row>
    <row r="11" spans="1:12" ht="15">
      <c r="A11" s="18"/>
      <c r="B11" s="18"/>
      <c r="C11" s="22"/>
      <c r="D11" s="18" t="s">
        <v>20</v>
      </c>
      <c r="E11" s="24">
        <f>SUM(E2:E9)</f>
        <v>1937.0000000000005</v>
      </c>
      <c r="F11" s="18"/>
      <c r="G11" s="18"/>
      <c r="H11" s="18"/>
      <c r="I11" s="18"/>
      <c r="J11" s="18"/>
      <c r="K11" s="18"/>
      <c r="L11" s="18"/>
    </row>
    <row r="12" ht="15">
      <c r="C12" s="1"/>
    </row>
    <row r="13" spans="9:11" ht="15">
      <c r="I13" t="s">
        <v>21</v>
      </c>
      <c r="K13" s="8">
        <f>E10/K10</f>
        <v>39.53061224489796</v>
      </c>
    </row>
  </sheetData>
  <sheetProtection/>
  <hyperlinks>
    <hyperlink ref="A8" r:id="rId1" display="http://forum.sibmama.ru/viewtopic.php?t=753481&amp;postdays=0&amp;postorder=asc&amp;start=555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Andrey</cp:lastModifiedBy>
  <dcterms:created xsi:type="dcterms:W3CDTF">2013-07-26T13:45:59Z</dcterms:created>
  <dcterms:modified xsi:type="dcterms:W3CDTF">2013-08-14T04:41:58Z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