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<sst xmlns="http://schemas.openxmlformats.org/spreadsheetml/2006/main" count="32" uniqueCount="32">
  <si>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ник</t>
  </si>
  <si>
    <t>вес товара</t>
  </si>
  <si>
    <t>сдано</t>
  </si>
  <si>
    <t>итого</t>
  </si>
  <si>
    <t>сумма с Орг+ТР</t>
  </si>
  <si>
    <t>к оплате с ОРГ</t>
  </si>
  <si>
    <t>Цена за кг.</t>
  </si>
  <si>
    <t>Цена доставки</t>
  </si>
  <si>
    <t>Цена товара</t>
  </si>
  <si>
    <t>Цена за доставку товара</t>
  </si>
  <si>
    <t>Anu</t>
  </si>
  <si>
    <t>LENSHA</t>
  </si>
  <si>
    <t>nrm</t>
  </si>
  <si>
    <t xml:space="preserve">Lyuba L. </t>
  </si>
  <si>
    <t>KSENY</t>
  </si>
  <si>
    <t>TAH4uK</t>
  </si>
  <si>
    <t>ira368</t>
  </si>
  <si>
    <t>pugovica</t>
  </si>
  <si>
    <t>Maslina</t>
  </si>
  <si>
    <t>Мария А...</t>
  </si>
  <si>
    <t>OльгаИ</t>
  </si>
  <si>
    <t>olgatar</t>
  </si>
  <si>
    <t>Zolla</t>
  </si>
  <si>
    <t>Djodi</t>
  </si>
  <si>
    <t xml:space="preserve">гуля79 </t>
  </si>
  <si>
    <t>Elenama</t>
  </si>
  <si>
    <t>Милина24</t>
  </si>
  <si>
    <t>Irina G</t>
  </si>
  <si>
    <t>Muzzy</t>
  </si>
  <si>
    <t>Borka</t>
  </si>
  <si>
    <t xml:space="preserve">Kloveр </t>
  </si>
  <si>
    <t>30 рублей это межгород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</si>
</sst>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;[Red]#,##0.00_р_."/>
    <numFmt numFmtId="172" formatCode="#,##0.00;[Red]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  <font>
      <b/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64" fontId="0" fillId="0" borderId="0" xfId="0" applyNumberFormat="1" applyAlignment="1">
      <alignment/>
    </xf>
    <xf numFmtId="8" fontId="46" fillId="0" borderId="10" xfId="0" applyNumberFormat="1" applyFont="1" applyBorder="1" applyAlignment="1">
      <alignment horizontal="center" wrapText="1"/>
    </xf>
    <xf numFmtId="8" fontId="35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8" fontId="46" fillId="0" borderId="10" xfId="0" applyNumberFormat="1" applyFont="1" applyBorder="1" applyAlignment="1">
      <alignment horizontal="center"/>
    </xf>
    <xf numFmtId="8" fontId="35" fillId="0" borderId="0" xfId="0" applyNumberFormat="1" applyFont="1" applyAlignment="1">
      <alignment horizontal="center"/>
    </xf>
    <xf numFmtId="8" fontId="46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4" fillId="0" borderId="10" xfId="6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7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6" fillId="0" borderId="10" xfId="42" applyFont="1" applyBorder="1" applyAlignment="1" applyProtection="1">
      <alignment/>
      <protection/>
    </xf>
    <xf numFmtId="164" fontId="3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25.7109375" style="2" customWidth="1"/>
    <col min="2" max="2" width="12.7109375" style="0" customWidth="1"/>
    <col min="3" max="3" width="19.28125" style="0" customWidth="1"/>
    <col min="4" max="4" width="18.8515625" style="0" customWidth="1"/>
    <col min="5" max="5" width="16.140625" style="0" customWidth="1"/>
    <col min="6" max="6" width="13.8515625" style="8" customWidth="1"/>
    <col min="7" max="7" width="15.57421875" style="0" customWidth="1"/>
    <col min="8" max="8" width="25.421875" style="14" customWidth="1"/>
    <col min="9" max="9" width="72.57421875" style="0" customWidth="1"/>
  </cols>
  <sheetData>
    <row r="1" spans="1:8" ht="15">
      <c r="A1" s="1" t="s">
        <v>7</v>
      </c>
      <c r="B1" s="4">
        <v>11855.75</v>
      </c>
      <c r="C1" s="1"/>
      <c r="D1" s="1"/>
      <c r="E1" s="1"/>
      <c r="F1" s="4"/>
      <c r="G1" s="1"/>
      <c r="H1" s="10"/>
    </row>
    <row r="2" spans="1:8" ht="15">
      <c r="A2" s="1" t="s">
        <v>6</v>
      </c>
      <c r="B2" s="4">
        <v>74.13</v>
      </c>
      <c r="C2" s="4"/>
      <c r="D2" s="1"/>
      <c r="E2" s="1"/>
      <c r="F2" s="4"/>
      <c r="G2" s="1"/>
      <c r="H2" s="10"/>
    </row>
    <row r="3" spans="1:8" ht="15">
      <c r="A3" s="5"/>
      <c r="B3" s="4"/>
      <c r="C3" s="4"/>
      <c r="D3" s="1"/>
      <c r="E3" s="1"/>
      <c r="F3" s="4"/>
      <c r="G3" s="1"/>
      <c r="H3" s="10"/>
    </row>
    <row r="4" spans="1:8" ht="51.75" customHeight="1">
      <c r="A4" s="6" t="s">
        <v>0</v>
      </c>
      <c r="B4" s="3" t="s">
        <v>1</v>
      </c>
      <c r="C4" s="3" t="s">
        <v>8</v>
      </c>
      <c r="D4" s="3" t="s">
        <v>9</v>
      </c>
      <c r="E4" s="3" t="s">
        <v>5</v>
      </c>
      <c r="F4" s="12" t="s">
        <v>2</v>
      </c>
      <c r="G4" s="3" t="s">
        <v>4</v>
      </c>
      <c r="H4" s="9" t="s">
        <v>3</v>
      </c>
    </row>
    <row r="5" spans="1:8" ht="15.75" customHeight="1">
      <c r="A5" s="7" t="s">
        <v>12</v>
      </c>
      <c r="B5" s="25">
        <v>2</v>
      </c>
      <c r="C5" s="16">
        <f>1405</f>
        <v>1405</v>
      </c>
      <c r="D5" s="16">
        <f>B5*B2</f>
        <v>148.26</v>
      </c>
      <c r="E5" s="16">
        <f>C5+C5*0.15</f>
        <v>1615.75</v>
      </c>
      <c r="F5" s="11">
        <v>1615.75</v>
      </c>
      <c r="G5" s="34">
        <f aca="true" t="shared" si="0" ref="G5:G25">E5+D5</f>
        <v>1764.01</v>
      </c>
      <c r="H5" s="9">
        <f aca="true" t="shared" si="1" ref="H5:H25">F5-G5</f>
        <v>-148.26</v>
      </c>
    </row>
    <row r="6" spans="1:9" ht="19.5" customHeight="1">
      <c r="A6" s="7" t="s">
        <v>13</v>
      </c>
      <c r="B6" s="26">
        <v>4.25</v>
      </c>
      <c r="C6" s="17">
        <f>6653</f>
        <v>6653</v>
      </c>
      <c r="D6" s="16">
        <f>B6*B2</f>
        <v>315.0525</v>
      </c>
      <c r="E6" s="19">
        <f>C6+C6*0.1</f>
        <v>7318.3</v>
      </c>
      <c r="F6" s="11">
        <v>7320</v>
      </c>
      <c r="G6" s="35">
        <f t="shared" si="0"/>
        <v>7633.3525</v>
      </c>
      <c r="H6" s="13">
        <f t="shared" si="1"/>
        <v>-313.35249999999996</v>
      </c>
      <c r="I6" s="8"/>
    </row>
    <row r="7" spans="1:9" ht="27" customHeight="1">
      <c r="A7" s="7" t="s">
        <v>14</v>
      </c>
      <c r="B7" s="26">
        <v>2.25</v>
      </c>
      <c r="C7" s="17">
        <f>2316</f>
        <v>2316</v>
      </c>
      <c r="D7" s="17">
        <f>B7*B2</f>
        <v>166.7925</v>
      </c>
      <c r="E7" s="20">
        <f>C7+C7*0.15</f>
        <v>2663.4</v>
      </c>
      <c r="F7" s="11">
        <v>2663</v>
      </c>
      <c r="G7" s="35">
        <f t="shared" si="0"/>
        <v>2830.1925</v>
      </c>
      <c r="H7" s="13">
        <f t="shared" si="1"/>
        <v>-167.1925000000001</v>
      </c>
      <c r="I7" s="8"/>
    </row>
    <row r="8" spans="1:9" ht="13.5" customHeight="1">
      <c r="A8" s="7" t="s">
        <v>15</v>
      </c>
      <c r="B8" s="26">
        <v>7</v>
      </c>
      <c r="C8" s="17">
        <f>5026</f>
        <v>5026</v>
      </c>
      <c r="D8" s="17">
        <f>B8*B2</f>
        <v>518.91</v>
      </c>
      <c r="E8" s="20">
        <f>C8+C8*0.1</f>
        <v>5528.6</v>
      </c>
      <c r="F8" s="11">
        <v>5529</v>
      </c>
      <c r="G8" s="35">
        <f t="shared" si="0"/>
        <v>6047.51</v>
      </c>
      <c r="H8" s="13">
        <f t="shared" si="1"/>
        <v>-518.5100000000002</v>
      </c>
      <c r="I8" s="8"/>
    </row>
    <row r="9" spans="1:9" ht="15">
      <c r="A9" s="7" t="s">
        <v>16</v>
      </c>
      <c r="B9" s="26">
        <v>9</v>
      </c>
      <c r="C9" s="17">
        <f>3515+926+998+926+5*111+5*145</f>
        <v>7645</v>
      </c>
      <c r="D9" s="17">
        <f>B9*B2</f>
        <v>667.17</v>
      </c>
      <c r="E9" s="20">
        <f>C9+C9*0.1</f>
        <v>8409.5</v>
      </c>
      <c r="F9" s="11">
        <v>8500</v>
      </c>
      <c r="G9" s="35">
        <f t="shared" si="0"/>
        <v>9076.67</v>
      </c>
      <c r="H9" s="13">
        <f t="shared" si="1"/>
        <v>-576.6700000000001</v>
      </c>
      <c r="I9" s="8"/>
    </row>
    <row r="10" spans="1:9" ht="15">
      <c r="A10" s="7" t="s">
        <v>17</v>
      </c>
      <c r="B10" s="26">
        <v>3.5</v>
      </c>
      <c r="C10" s="17">
        <f>2345+4139</f>
        <v>6484</v>
      </c>
      <c r="D10" s="17">
        <f>B10*B2</f>
        <v>259.455</v>
      </c>
      <c r="E10" s="20">
        <f>C10+C10*0.1</f>
        <v>7132.4</v>
      </c>
      <c r="F10" s="11">
        <v>7200</v>
      </c>
      <c r="G10" s="35">
        <f t="shared" si="0"/>
        <v>7391.855</v>
      </c>
      <c r="H10" s="13">
        <f t="shared" si="1"/>
        <v>-191.85499999999956</v>
      </c>
      <c r="I10" s="8"/>
    </row>
    <row r="11" spans="1:9" ht="15">
      <c r="A11" s="7" t="s">
        <v>18</v>
      </c>
      <c r="B11" s="26">
        <v>6.5</v>
      </c>
      <c r="C11" s="17">
        <f>1480*2+4009+20*153</f>
        <v>10029</v>
      </c>
      <c r="D11" s="17">
        <f>B11*B2</f>
        <v>481.84499999999997</v>
      </c>
      <c r="E11" s="20">
        <f>C11+C11*0.1</f>
        <v>11031.9</v>
      </c>
      <c r="F11" s="11">
        <v>11100</v>
      </c>
      <c r="G11" s="35">
        <f t="shared" si="0"/>
        <v>11513.744999999999</v>
      </c>
      <c r="H11" s="13">
        <f t="shared" si="1"/>
        <v>-413.744999999999</v>
      </c>
      <c r="I11" s="8"/>
    </row>
    <row r="12" spans="1:9" ht="15">
      <c r="A12" s="7" t="s">
        <v>19</v>
      </c>
      <c r="B12" s="27">
        <v>15</v>
      </c>
      <c r="C12" s="18">
        <f>3146+4817+3260</f>
        <v>11223</v>
      </c>
      <c r="D12" s="17">
        <f>B12*B2</f>
        <v>1111.9499999999998</v>
      </c>
      <c r="E12" s="21">
        <f>C12+C12*0.1</f>
        <v>12345.3</v>
      </c>
      <c r="F12" s="11">
        <v>12345.3</v>
      </c>
      <c r="G12" s="35">
        <f t="shared" si="0"/>
        <v>13457.25</v>
      </c>
      <c r="H12" s="13">
        <f t="shared" si="1"/>
        <v>-1111.9500000000007</v>
      </c>
      <c r="I12" s="8"/>
    </row>
    <row r="13" spans="1:9" ht="15">
      <c r="A13" s="7" t="s">
        <v>20</v>
      </c>
      <c r="B13" s="27">
        <v>7.4</v>
      </c>
      <c r="C13" s="18">
        <f>4629</f>
        <v>4629</v>
      </c>
      <c r="D13" s="17">
        <f>B13*B2</f>
        <v>548.562</v>
      </c>
      <c r="E13" s="22">
        <f>C13+C13*0.15</f>
        <v>5323.35</v>
      </c>
      <c r="F13" s="11">
        <v>5323.5</v>
      </c>
      <c r="G13" s="35">
        <f t="shared" si="0"/>
        <v>5871.912</v>
      </c>
      <c r="H13" s="13">
        <f t="shared" si="1"/>
        <v>-548.4120000000003</v>
      </c>
      <c r="I13" s="8"/>
    </row>
    <row r="14" spans="1:9" ht="15">
      <c r="A14" s="7" t="s">
        <v>10</v>
      </c>
      <c r="B14" s="27">
        <v>2</v>
      </c>
      <c r="C14" s="18">
        <f>5*253+2*1007</f>
        <v>3279</v>
      </c>
      <c r="D14" s="17">
        <f>B14*B2</f>
        <v>148.26</v>
      </c>
      <c r="E14" s="22">
        <f>C14+C14*0.15</f>
        <v>3770.85</v>
      </c>
      <c r="F14" s="11">
        <v>3771</v>
      </c>
      <c r="G14" s="35">
        <f t="shared" si="0"/>
        <v>3919.1099999999997</v>
      </c>
      <c r="H14" s="13">
        <f t="shared" si="1"/>
        <v>-148.10999999999967</v>
      </c>
      <c r="I14" s="8"/>
    </row>
    <row r="15" spans="1:9" ht="15">
      <c r="A15" s="7" t="s">
        <v>21</v>
      </c>
      <c r="B15" s="27">
        <v>14</v>
      </c>
      <c r="C15" s="18">
        <f>7089+6508+1606</f>
        <v>15203</v>
      </c>
      <c r="D15" s="17">
        <f>B15*B2</f>
        <v>1037.82</v>
      </c>
      <c r="E15" s="22">
        <f>C15+C15*0.1</f>
        <v>16723.3</v>
      </c>
      <c r="F15" s="11">
        <v>16750</v>
      </c>
      <c r="G15" s="35">
        <f t="shared" si="0"/>
        <v>17761.12</v>
      </c>
      <c r="H15" s="13">
        <f t="shared" si="1"/>
        <v>-1011.119999999999</v>
      </c>
      <c r="I15" s="8"/>
    </row>
    <row r="16" spans="1:8" ht="15">
      <c r="A16" s="7" t="s">
        <v>22</v>
      </c>
      <c r="B16" s="27">
        <v>6</v>
      </c>
      <c r="C16" s="18">
        <f>6240+8*238+3*658</f>
        <v>10118</v>
      </c>
      <c r="D16" s="17">
        <f>B16*B2</f>
        <v>444.78</v>
      </c>
      <c r="E16" s="23">
        <f>C16+C16*0.1</f>
        <v>11129.8</v>
      </c>
      <c r="F16" s="11">
        <v>11129.8</v>
      </c>
      <c r="G16" s="33">
        <f t="shared" si="0"/>
        <v>11574.58</v>
      </c>
      <c r="H16" s="15">
        <f t="shared" si="1"/>
        <v>-444.78000000000065</v>
      </c>
    </row>
    <row r="17" spans="1:9" ht="15">
      <c r="A17" s="7" t="s">
        <v>23</v>
      </c>
      <c r="B17" s="27">
        <v>1</v>
      </c>
      <c r="C17" s="18">
        <f>574</f>
        <v>574</v>
      </c>
      <c r="D17" s="17">
        <f>B17*B2</f>
        <v>74.13</v>
      </c>
      <c r="E17" s="24">
        <f>C17+C17*0.15</f>
        <v>660.1</v>
      </c>
      <c r="F17" s="11">
        <v>690</v>
      </c>
      <c r="G17" s="33">
        <f t="shared" si="0"/>
        <v>734.23</v>
      </c>
      <c r="H17" s="15">
        <f>F17-G17-30</f>
        <v>-74.23000000000002</v>
      </c>
      <c r="I17" t="s">
        <v>31</v>
      </c>
    </row>
    <row r="18" spans="1:8" ht="15">
      <c r="A18" s="7" t="s">
        <v>24</v>
      </c>
      <c r="B18" s="27">
        <v>5.5</v>
      </c>
      <c r="C18" s="18">
        <f>6980</f>
        <v>6980</v>
      </c>
      <c r="D18" s="22">
        <f>B18*B2</f>
        <v>407.715</v>
      </c>
      <c r="E18" s="24">
        <f aca="true" t="shared" si="2" ref="E18:E24">C18+C18*0.1</f>
        <v>7678</v>
      </c>
      <c r="F18" s="11">
        <v>7700</v>
      </c>
      <c r="G18" s="36">
        <f t="shared" si="0"/>
        <v>8085.715</v>
      </c>
      <c r="H18" s="10">
        <f>F18-G18</f>
        <v>-385.71500000000015</v>
      </c>
    </row>
    <row r="19" spans="1:8" ht="15">
      <c r="A19" s="7" t="s">
        <v>25</v>
      </c>
      <c r="B19" s="27">
        <v>12</v>
      </c>
      <c r="C19" s="18">
        <f>3203+1053+1111+3237+621</f>
        <v>9225</v>
      </c>
      <c r="D19" s="22">
        <f>B19*B2</f>
        <v>889.56</v>
      </c>
      <c r="E19" s="24">
        <f t="shared" si="2"/>
        <v>10147.5</v>
      </c>
      <c r="F19" s="11">
        <v>10147.5</v>
      </c>
      <c r="G19" s="36">
        <f t="shared" si="0"/>
        <v>11037.06</v>
      </c>
      <c r="H19" s="10">
        <f t="shared" si="1"/>
        <v>-889.5599999999995</v>
      </c>
    </row>
    <row r="20" spans="1:8" ht="15">
      <c r="A20" s="7" t="s">
        <v>26</v>
      </c>
      <c r="B20" s="27">
        <v>4.25</v>
      </c>
      <c r="C20" s="18">
        <f>6653</f>
        <v>6653</v>
      </c>
      <c r="D20" s="24">
        <f>B20*B2</f>
        <v>315.0525</v>
      </c>
      <c r="E20" s="18">
        <f t="shared" si="2"/>
        <v>7318.3</v>
      </c>
      <c r="F20" s="11">
        <v>7320</v>
      </c>
      <c r="G20" s="36">
        <f t="shared" si="0"/>
        <v>7633.3525</v>
      </c>
      <c r="H20" s="10">
        <f t="shared" si="1"/>
        <v>-313.35249999999996</v>
      </c>
    </row>
    <row r="21" spans="1:8" ht="15">
      <c r="A21" s="7" t="s">
        <v>11</v>
      </c>
      <c r="B21" s="27">
        <v>4</v>
      </c>
      <c r="C21" s="18">
        <f>2920+2026+3*47</f>
        <v>5087</v>
      </c>
      <c r="D21" s="24">
        <f>B21*B2</f>
        <v>296.52</v>
      </c>
      <c r="E21" s="18">
        <f t="shared" si="2"/>
        <v>5595.7</v>
      </c>
      <c r="F21" s="11">
        <v>5595.7</v>
      </c>
      <c r="G21" s="36">
        <f t="shared" si="0"/>
        <v>5892.219999999999</v>
      </c>
      <c r="H21" s="10">
        <f t="shared" si="1"/>
        <v>-296.5199999999995</v>
      </c>
    </row>
    <row r="22" spans="1:8" ht="15">
      <c r="A22" s="7" t="s">
        <v>27</v>
      </c>
      <c r="B22" s="27">
        <v>12</v>
      </c>
      <c r="C22" s="18">
        <f>2*864+4248+1398+2526</f>
        <v>9900</v>
      </c>
      <c r="D22" s="24">
        <f>B22*B2</f>
        <v>889.56</v>
      </c>
      <c r="E22" s="18">
        <f t="shared" si="2"/>
        <v>10890</v>
      </c>
      <c r="F22" s="11">
        <v>10890</v>
      </c>
      <c r="G22" s="36">
        <f t="shared" si="0"/>
        <v>11779.56</v>
      </c>
      <c r="H22" s="10">
        <f t="shared" si="1"/>
        <v>-889.5599999999995</v>
      </c>
    </row>
    <row r="23" spans="1:8" ht="15">
      <c r="A23" s="29" t="s">
        <v>28</v>
      </c>
      <c r="B23" s="27">
        <v>5</v>
      </c>
      <c r="C23" s="18">
        <f>4*1197+2*1581</f>
        <v>7950</v>
      </c>
      <c r="D23" s="22">
        <f>B23*B2</f>
        <v>370.65</v>
      </c>
      <c r="E23" s="18">
        <f t="shared" si="2"/>
        <v>8745</v>
      </c>
      <c r="F23" s="28">
        <v>9000</v>
      </c>
      <c r="G23" s="36">
        <f t="shared" si="0"/>
        <v>9115.65</v>
      </c>
      <c r="H23" s="10">
        <f t="shared" si="1"/>
        <v>-115.64999999999964</v>
      </c>
    </row>
    <row r="24" spans="1:8" ht="15">
      <c r="A24" s="7" t="s">
        <v>29</v>
      </c>
      <c r="B24" s="32">
        <v>13</v>
      </c>
      <c r="C24" s="18">
        <f>2647+153*4+4988+7*32+2428+3*90</f>
        <v>11169</v>
      </c>
      <c r="D24" s="22">
        <f>B24*B2</f>
        <v>963.6899999999999</v>
      </c>
      <c r="E24" s="18">
        <f t="shared" si="2"/>
        <v>12285.9</v>
      </c>
      <c r="F24" s="31">
        <v>12500</v>
      </c>
      <c r="G24" s="36">
        <f t="shared" si="0"/>
        <v>13249.59</v>
      </c>
      <c r="H24" s="10">
        <f t="shared" si="1"/>
        <v>-749.5900000000001</v>
      </c>
    </row>
    <row r="25" spans="1:8" ht="15">
      <c r="A25" s="30" t="s">
        <v>30</v>
      </c>
      <c r="B25" s="32">
        <v>4</v>
      </c>
      <c r="C25" s="18">
        <f>3404</f>
        <v>3404</v>
      </c>
      <c r="D25" s="22">
        <f>B25*B2</f>
        <v>296.52</v>
      </c>
      <c r="E25" s="18">
        <f>C25+C25*0.15</f>
        <v>3914.6</v>
      </c>
      <c r="F25" s="28">
        <v>3915</v>
      </c>
      <c r="G25" s="36">
        <f t="shared" si="0"/>
        <v>4211.12</v>
      </c>
      <c r="H25" s="10">
        <f t="shared" si="1"/>
        <v>-296.1199999999999</v>
      </c>
    </row>
  </sheetData>
  <sheetProtection/>
  <hyperlinks>
    <hyperlink ref="A2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Captain</cp:lastModifiedBy>
  <dcterms:created xsi:type="dcterms:W3CDTF">2011-01-22T04:40:36Z</dcterms:created>
  <dcterms:modified xsi:type="dcterms:W3CDTF">2012-03-04T06:20:10Z</dcterms:modified>
  <cp:category/>
  <cp:version/>
  <cp:contentType/>
  <cp:contentStatus/>
</cp:coreProperties>
</file>