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84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<sst xmlns="http://schemas.openxmlformats.org/spreadsheetml/2006/main" count="25" uniqueCount="25">
  <si>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ник</t>
  </si>
  <si>
    <t>вес товара</t>
  </si>
  <si>
    <t>сдано</t>
  </si>
  <si>
    <t>итого</t>
  </si>
  <si>
    <t>сумма с Орг+ТР</t>
  </si>
  <si>
    <t>к оплате с ОРГ</t>
  </si>
  <si>
    <t>Цена за кг.</t>
  </si>
  <si>
    <t>Цена доставки</t>
  </si>
  <si>
    <t>Цена товара</t>
  </si>
  <si>
    <t>Цена за доставку товара</t>
  </si>
  <si>
    <t>БотаникНСК</t>
  </si>
  <si>
    <t>mamulj3</t>
  </si>
  <si>
    <t>ВиТори</t>
  </si>
  <si>
    <t xml:space="preserve">Свет_La </t>
  </si>
  <si>
    <t xml:space="preserve">antotan </t>
  </si>
  <si>
    <t>Натали82</t>
  </si>
  <si>
    <t>vogu</t>
  </si>
  <si>
    <t>Ольгунька</t>
  </si>
  <si>
    <t>маринаяяя</t>
  </si>
  <si>
    <t>Kukuruzka3101</t>
  </si>
  <si>
    <t>Настяка</t>
  </si>
  <si>
    <t>МУРАКАМИ</t>
  </si>
  <si>
    <t>PandO</t>
  </si>
  <si>
    <t>Катрина Семенова</t>
  </si>
  <si>
    <t>Татьяна Соколова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</si>
</sst>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&quot;р.&quot;;[Red]#,##0.00&quot;р.&quot;"/>
    <numFmt numFmtId="166" formatCode="#,##0.0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_р_.;[Red]#,##0.00_р_."/>
    <numFmt numFmtId="172" formatCode="#,##0.00;[Red]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theme="1"/>
      <name val="Verdana"/>
      <family val="2"/>
    </font>
    <font>
      <b/>
      <sz val="11"/>
      <color rgb="FFFF0000"/>
      <name val="Calibri"/>
      <family val="2"/>
    </font>
    <font>
      <b/>
      <sz val="8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Alignment="1">
      <alignment/>
    </xf>
    <xf numFmtId="8" fontId="36" fillId="0" borderId="0" xfId="0" applyNumberFormat="1" applyFont="1" applyAlignment="1">
      <alignment horizontal="center"/>
    </xf>
    <xf numFmtId="0" fontId="46" fillId="0" borderId="10" xfId="0" applyFont="1" applyBorder="1" applyAlignment="1">
      <alignment/>
    </xf>
    <xf numFmtId="164" fontId="46" fillId="0" borderId="10" xfId="0" applyNumberFormat="1" applyFont="1" applyBorder="1" applyAlignment="1">
      <alignment/>
    </xf>
    <xf numFmtId="8" fontId="47" fillId="0" borderId="10" xfId="0" applyNumberFormat="1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8" fontId="48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165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/>
    </xf>
    <xf numFmtId="165" fontId="46" fillId="0" borderId="10" xfId="0" applyNumberFormat="1" applyFont="1" applyBorder="1" applyAlignment="1">
      <alignment horizontal="center"/>
    </xf>
    <xf numFmtId="165" fontId="47" fillId="0" borderId="10" xfId="0" applyNumberFormat="1" applyFont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0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8" fontId="36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46" fillId="0" borderId="10" xfId="0" applyNumberFormat="1" applyFont="1" applyBorder="1" applyAlignment="1">
      <alignment/>
    </xf>
    <xf numFmtId="8" fontId="50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96" zoomScaleNormal="96" zoomScalePageLayoutView="0" workbookViewId="0" topLeftCell="A1">
      <selection activeCell="H26" sqref="H26"/>
    </sheetView>
  </sheetViews>
  <sheetFormatPr defaultColWidth="9.140625" defaultRowHeight="15"/>
  <cols>
    <col min="1" max="1" width="25.7109375" style="1" customWidth="1"/>
    <col min="2" max="2" width="12.7109375" style="0" customWidth="1"/>
    <col min="3" max="3" width="19.28125" style="0" customWidth="1"/>
    <col min="4" max="4" width="17.57421875" style="0" customWidth="1"/>
    <col min="5" max="5" width="16.140625" style="0" customWidth="1"/>
    <col min="6" max="6" width="13.8515625" style="2" customWidth="1"/>
    <col min="7" max="7" width="15.57421875" style="0" customWidth="1"/>
    <col min="8" max="8" width="25.421875" style="3" customWidth="1"/>
    <col min="9" max="9" width="72.57421875" style="0" customWidth="1"/>
  </cols>
  <sheetData>
    <row r="1" spans="1:8" ht="15">
      <c r="A1" s="4" t="s">
        <v>7</v>
      </c>
      <c r="B1" s="5">
        <v>7243.75</v>
      </c>
      <c r="C1" s="4"/>
      <c r="D1" s="4"/>
      <c r="E1" s="4"/>
      <c r="F1" s="5"/>
      <c r="G1" s="4"/>
      <c r="H1" s="6"/>
    </row>
    <row r="2" spans="1:8" ht="15">
      <c r="A2" s="4" t="s">
        <v>6</v>
      </c>
      <c r="B2" s="5">
        <v>75.72</v>
      </c>
      <c r="C2" s="5"/>
      <c r="D2" s="4"/>
      <c r="E2" s="4"/>
      <c r="F2" s="5"/>
      <c r="G2" s="4"/>
      <c r="H2" s="6"/>
    </row>
    <row r="3" spans="1:8" ht="15">
      <c r="A3" s="7"/>
      <c r="B3" s="5"/>
      <c r="C3" s="5"/>
      <c r="D3" s="4"/>
      <c r="E3" s="4"/>
      <c r="F3" s="5"/>
      <c r="G3" s="4"/>
      <c r="H3" s="6"/>
    </row>
    <row r="4" spans="1:8" ht="51.75" customHeight="1">
      <c r="A4" s="8" t="s">
        <v>0</v>
      </c>
      <c r="B4" s="9" t="s">
        <v>1</v>
      </c>
      <c r="C4" s="9" t="s">
        <v>8</v>
      </c>
      <c r="D4" s="9" t="s">
        <v>9</v>
      </c>
      <c r="E4" s="9" t="s">
        <v>5</v>
      </c>
      <c r="F4" s="10" t="s">
        <v>2</v>
      </c>
      <c r="G4" s="9" t="s">
        <v>4</v>
      </c>
      <c r="H4" s="11" t="s">
        <v>3</v>
      </c>
    </row>
    <row r="5" spans="1:8" ht="19.5" customHeight="1">
      <c r="A5" s="18" t="s">
        <v>10</v>
      </c>
      <c r="B5" s="12">
        <v>4</v>
      </c>
      <c r="C5" s="13">
        <f>1489*2+1039</f>
        <v>4017</v>
      </c>
      <c r="D5" s="13">
        <f>B5*B2</f>
        <v>302.88</v>
      </c>
      <c r="E5" s="13">
        <f>C5+C5*0.15</f>
        <v>4619.55</v>
      </c>
      <c r="F5" s="17">
        <v>4700</v>
      </c>
      <c r="G5" s="14">
        <f>E5+D5</f>
        <v>4922.43</v>
      </c>
      <c r="H5" s="28">
        <f>F5-G5</f>
        <v>-222.4300000000003</v>
      </c>
    </row>
    <row r="6" spans="1:9" ht="19.5" customHeight="1">
      <c r="A6" s="18" t="s">
        <v>11</v>
      </c>
      <c r="B6" s="15">
        <v>6</v>
      </c>
      <c r="C6" s="16">
        <f>2197+2271+1241+229</f>
        <v>5938</v>
      </c>
      <c r="D6" s="13">
        <f>B6*B2</f>
        <v>454.32</v>
      </c>
      <c r="E6" s="13">
        <f>C6+C6*0.1</f>
        <v>6531.8</v>
      </c>
      <c r="F6" s="17">
        <v>6600</v>
      </c>
      <c r="G6" s="14">
        <f aca="true" t="shared" si="0" ref="G6:G19">E6+D6</f>
        <v>6986.12</v>
      </c>
      <c r="H6" s="28">
        <f aca="true" t="shared" si="1" ref="H6:H19">F6-G6</f>
        <v>-386.1199999999999</v>
      </c>
      <c r="I6" s="2"/>
    </row>
    <row r="7" spans="1:9" ht="27" customHeight="1">
      <c r="A7" s="18" t="s">
        <v>12</v>
      </c>
      <c r="B7" s="15">
        <v>1</v>
      </c>
      <c r="C7" s="16">
        <f>1459</f>
        <v>1459</v>
      </c>
      <c r="D7" s="13">
        <f>B7*B2</f>
        <v>75.72</v>
      </c>
      <c r="E7" s="13">
        <f aca="true" t="shared" si="2" ref="E7:E15">C7+C7*0.15</f>
        <v>1677.85</v>
      </c>
      <c r="F7" s="17">
        <v>1677.85</v>
      </c>
      <c r="G7" s="14">
        <f t="shared" si="0"/>
        <v>1753.57</v>
      </c>
      <c r="H7" s="28">
        <f t="shared" si="1"/>
        <v>-75.72000000000003</v>
      </c>
      <c r="I7" s="2"/>
    </row>
    <row r="8" spans="1:9" ht="15.75" customHeight="1">
      <c r="A8" s="18" t="s">
        <v>13</v>
      </c>
      <c r="B8" s="15">
        <v>7</v>
      </c>
      <c r="C8" s="16">
        <f>2584+2016</f>
        <v>4600</v>
      </c>
      <c r="D8" s="13">
        <f>B8*B2</f>
        <v>530.04</v>
      </c>
      <c r="E8" s="13">
        <f t="shared" si="2"/>
        <v>5290</v>
      </c>
      <c r="F8" s="17">
        <v>5290</v>
      </c>
      <c r="G8" s="14">
        <f t="shared" si="0"/>
        <v>5820.04</v>
      </c>
      <c r="H8" s="28">
        <f t="shared" si="1"/>
        <v>-530.04</v>
      </c>
      <c r="I8" s="2"/>
    </row>
    <row r="9" spans="1:9" ht="15">
      <c r="A9" s="18" t="s">
        <v>14</v>
      </c>
      <c r="B9" s="15">
        <v>7</v>
      </c>
      <c r="C9" s="16">
        <f>4817+633*2</f>
        <v>6083</v>
      </c>
      <c r="D9" s="13">
        <f>B9*B2</f>
        <v>530.04</v>
      </c>
      <c r="E9" s="13">
        <f>C9+C9*0.1</f>
        <v>6691.3</v>
      </c>
      <c r="F9" s="17">
        <v>6691.3</v>
      </c>
      <c r="G9" s="14">
        <f t="shared" si="0"/>
        <v>7221.34</v>
      </c>
      <c r="H9" s="28">
        <f t="shared" si="1"/>
        <v>-530.04</v>
      </c>
      <c r="I9" s="2"/>
    </row>
    <row r="10" spans="1:9" ht="15">
      <c r="A10" s="18" t="s">
        <v>15</v>
      </c>
      <c r="B10" s="15">
        <v>10</v>
      </c>
      <c r="C10" s="16">
        <f>220*17</f>
        <v>3740</v>
      </c>
      <c r="D10" s="13">
        <f>B10*B2</f>
        <v>757.2</v>
      </c>
      <c r="E10" s="13">
        <f t="shared" si="2"/>
        <v>4301</v>
      </c>
      <c r="F10" s="17">
        <v>4380</v>
      </c>
      <c r="G10" s="14">
        <f t="shared" si="0"/>
        <v>5058.2</v>
      </c>
      <c r="H10" s="28">
        <f t="shared" si="1"/>
        <v>-678.1999999999998</v>
      </c>
      <c r="I10" s="2"/>
    </row>
    <row r="11" spans="1:8" ht="15">
      <c r="A11" s="18" t="s">
        <v>16</v>
      </c>
      <c r="B11" s="23">
        <v>22</v>
      </c>
      <c r="C11" s="19">
        <f>5685+1358+4759+7303+4212</f>
        <v>23317</v>
      </c>
      <c r="D11" s="13">
        <f>B11*B2</f>
        <v>1665.84</v>
      </c>
      <c r="E11" s="13">
        <f>C11+C11*0.1</f>
        <v>25648.7</v>
      </c>
      <c r="F11" s="21">
        <v>25649</v>
      </c>
      <c r="G11" s="14">
        <f t="shared" si="0"/>
        <v>27314.54</v>
      </c>
      <c r="H11" s="28">
        <f t="shared" si="1"/>
        <v>-1665.5400000000009</v>
      </c>
    </row>
    <row r="12" spans="1:8" ht="15">
      <c r="A12" s="18" t="s">
        <v>17</v>
      </c>
      <c r="B12" s="23">
        <v>13</v>
      </c>
      <c r="C12" s="19">
        <f>5413</f>
        <v>5413</v>
      </c>
      <c r="D12" s="13">
        <f>B12*B2</f>
        <v>984.36</v>
      </c>
      <c r="E12" s="13">
        <f>C12+C12*0.1</f>
        <v>5954.3</v>
      </c>
      <c r="F12" s="21">
        <v>5955</v>
      </c>
      <c r="G12" s="14">
        <f t="shared" si="0"/>
        <v>6938.66</v>
      </c>
      <c r="H12" s="28">
        <f t="shared" si="1"/>
        <v>-983.6599999999999</v>
      </c>
    </row>
    <row r="13" spans="1:8" ht="15">
      <c r="A13" s="18" t="s">
        <v>18</v>
      </c>
      <c r="B13" s="22">
        <v>1</v>
      </c>
      <c r="C13" s="19">
        <f>349*2</f>
        <v>698</v>
      </c>
      <c r="D13" s="13">
        <f>B13*B2</f>
        <v>75.72</v>
      </c>
      <c r="E13" s="13">
        <f t="shared" si="2"/>
        <v>802.7</v>
      </c>
      <c r="F13" s="21">
        <v>802</v>
      </c>
      <c r="G13" s="14">
        <f t="shared" si="0"/>
        <v>878.4200000000001</v>
      </c>
      <c r="H13" s="28">
        <f t="shared" si="1"/>
        <v>-76.42000000000007</v>
      </c>
    </row>
    <row r="14" spans="1:8" ht="15">
      <c r="A14" s="18" t="s">
        <v>19</v>
      </c>
      <c r="B14" s="23">
        <v>10</v>
      </c>
      <c r="C14" s="19">
        <f>10058</f>
        <v>10058</v>
      </c>
      <c r="D14" s="13">
        <f>B14*B2</f>
        <v>757.2</v>
      </c>
      <c r="E14" s="13">
        <f>C14+C14*0.1</f>
        <v>11063.8</v>
      </c>
      <c r="F14" s="21">
        <v>11063.8</v>
      </c>
      <c r="G14" s="14">
        <f t="shared" si="0"/>
        <v>11821</v>
      </c>
      <c r="H14" s="28">
        <f t="shared" si="1"/>
        <v>-757.2000000000007</v>
      </c>
    </row>
    <row r="15" spans="1:8" ht="15">
      <c r="A15" s="18" t="s">
        <v>20</v>
      </c>
      <c r="B15" s="23">
        <v>4</v>
      </c>
      <c r="C15" s="19">
        <f>3190</f>
        <v>3190</v>
      </c>
      <c r="D15" s="13">
        <f>B15*B2</f>
        <v>302.88</v>
      </c>
      <c r="E15" s="13">
        <f t="shared" si="2"/>
        <v>3668.5</v>
      </c>
      <c r="F15" s="21">
        <v>3669.66</v>
      </c>
      <c r="G15" s="14">
        <f t="shared" si="0"/>
        <v>3971.38</v>
      </c>
      <c r="H15" s="28">
        <f t="shared" si="1"/>
        <v>-301.72000000000025</v>
      </c>
    </row>
    <row r="16" spans="1:8" ht="15">
      <c r="A16" s="18" t="s">
        <v>21</v>
      </c>
      <c r="B16" s="23">
        <v>2</v>
      </c>
      <c r="C16" s="19">
        <f>861</f>
        <v>861</v>
      </c>
      <c r="D16" s="13">
        <f>B16*B2</f>
        <v>151.44</v>
      </c>
      <c r="E16" s="13">
        <f>C16+C16*0.15</f>
        <v>990.15</v>
      </c>
      <c r="F16" s="21">
        <v>991</v>
      </c>
      <c r="G16" s="14">
        <f t="shared" si="0"/>
        <v>1141.59</v>
      </c>
      <c r="H16" s="28">
        <f t="shared" si="1"/>
        <v>-150.58999999999992</v>
      </c>
    </row>
    <row r="17" spans="1:8" ht="15">
      <c r="A17" s="18" t="s">
        <v>22</v>
      </c>
      <c r="B17" s="23">
        <v>4</v>
      </c>
      <c r="C17" s="19">
        <f>4176</f>
        <v>4176</v>
      </c>
      <c r="D17" s="13">
        <f>B17*B2</f>
        <v>302.88</v>
      </c>
      <c r="E17" s="13">
        <f>C17+C17*0.15</f>
        <v>4802.4</v>
      </c>
      <c r="F17" s="21">
        <v>4802.4</v>
      </c>
      <c r="G17" s="14">
        <f t="shared" si="0"/>
        <v>5105.28</v>
      </c>
      <c r="H17" s="28">
        <f t="shared" si="1"/>
        <v>-302.8800000000001</v>
      </c>
    </row>
    <row r="18" spans="1:8" ht="15">
      <c r="A18" s="18" t="s">
        <v>23</v>
      </c>
      <c r="B18" s="23">
        <v>1</v>
      </c>
      <c r="C18" s="19">
        <f>364*2</f>
        <v>728</v>
      </c>
      <c r="D18" s="13">
        <f>B18*B2</f>
        <v>75.72</v>
      </c>
      <c r="E18" s="13">
        <f>C18+C18*0.15</f>
        <v>837.2</v>
      </c>
      <c r="F18" s="21">
        <v>728</v>
      </c>
      <c r="G18" s="14">
        <f t="shared" si="0"/>
        <v>912.9200000000001</v>
      </c>
      <c r="H18" s="28">
        <f t="shared" si="1"/>
        <v>-184.92000000000007</v>
      </c>
    </row>
    <row r="19" spans="1:8" ht="15">
      <c r="A19" s="29" t="s">
        <v>24</v>
      </c>
      <c r="B19" s="23">
        <v>9</v>
      </c>
      <c r="C19" s="19">
        <f>1849+1495+4451+1610</f>
        <v>9405</v>
      </c>
      <c r="D19" s="13">
        <f>B19*B2</f>
        <v>681.48</v>
      </c>
      <c r="E19" s="19">
        <f>C19+C19*0.1</f>
        <v>10345.5</v>
      </c>
      <c r="F19" s="21">
        <v>10400</v>
      </c>
      <c r="G19" s="14">
        <f t="shared" si="0"/>
        <v>11026.98</v>
      </c>
      <c r="H19" s="28">
        <f t="shared" si="1"/>
        <v>-626.9799999999996</v>
      </c>
    </row>
    <row r="20" spans="1:8" ht="15">
      <c r="A20" s="18"/>
      <c r="B20" s="23"/>
      <c r="C20" s="19"/>
      <c r="D20" s="24"/>
      <c r="E20" s="20"/>
      <c r="F20" s="21"/>
      <c r="G20" s="27"/>
      <c r="H20" s="25"/>
    </row>
    <row r="21" spans="1:8" ht="15">
      <c r="A21" s="18"/>
      <c r="B21" s="23"/>
      <c r="C21" s="19"/>
      <c r="D21" s="24"/>
      <c r="E21" s="20"/>
      <c r="F21" s="21"/>
      <c r="G21" s="27"/>
      <c r="H21" s="25"/>
    </row>
    <row r="22" spans="1:8" ht="15">
      <c r="A22" s="18"/>
      <c r="B22" s="23"/>
      <c r="C22" s="19"/>
      <c r="D22" s="24"/>
      <c r="E22" s="20"/>
      <c r="F22" s="21"/>
      <c r="G22" s="27"/>
      <c r="H22" s="25"/>
    </row>
    <row r="23" spans="1:8" ht="15">
      <c r="A23" s="18"/>
      <c r="B23" s="23"/>
      <c r="C23" s="19"/>
      <c r="D23" s="24"/>
      <c r="E23" s="20"/>
      <c r="F23" s="21"/>
      <c r="G23" s="27"/>
      <c r="H23" s="25"/>
    </row>
    <row r="24" spans="1:8" ht="15">
      <c r="A24" s="18"/>
      <c r="B24" s="23"/>
      <c r="C24" s="19"/>
      <c r="D24" s="24"/>
      <c r="E24" s="20"/>
      <c r="F24" s="21"/>
      <c r="G24" s="27"/>
      <c r="H24" s="25"/>
    </row>
    <row r="25" spans="1:8" ht="15">
      <c r="A25" s="29"/>
      <c r="B25" s="23"/>
      <c r="C25" s="19"/>
      <c r="D25" s="24"/>
      <c r="E25" s="20"/>
      <c r="F25" s="20"/>
      <c r="G25" s="27"/>
      <c r="H25" s="25"/>
    </row>
    <row r="26" spans="3:5" ht="15">
      <c r="C26" s="26"/>
      <c r="D26" s="26"/>
      <c r="E26" s="26"/>
    </row>
    <row r="27" spans="4:7" ht="15">
      <c r="D27" s="26"/>
      <c r="G27" s="26"/>
    </row>
    <row r="28" ht="15">
      <c r="D28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Captain</cp:lastModifiedBy>
  <dcterms:created xsi:type="dcterms:W3CDTF">2011-01-22T04:40:36Z</dcterms:created>
  <dcterms:modified xsi:type="dcterms:W3CDTF">2012-10-23T18:21:44Z</dcterms:modified>
  <cp:category/>
  <cp:version/>
  <cp:contentType/>
  <cp:contentStatus/>
</cp:coreProperties>
</file>