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<sst xmlns="http://schemas.openxmlformats.org/spreadsheetml/2006/main" count="25" uniqueCount="25">
  <si>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ник</t>
  </si>
  <si>
    <t>вес товара</t>
  </si>
  <si>
    <t>сдано</t>
  </si>
  <si>
    <t>итого</t>
  </si>
  <si>
    <t>сумма с Орг+ТР</t>
  </si>
  <si>
    <t>к оплате с ОРГ</t>
  </si>
  <si>
    <t>Цена за кг.</t>
  </si>
  <si>
    <t>Цена доставки</t>
  </si>
  <si>
    <t>Цена товара</t>
  </si>
  <si>
    <t>belhenok</t>
  </si>
  <si>
    <t>KRISTAL*09</t>
  </si>
  <si>
    <t>barusy</t>
  </si>
  <si>
    <t>Марча</t>
  </si>
  <si>
    <t>Юлия Игоревна</t>
  </si>
  <si>
    <t>Алёна_76</t>
  </si>
  <si>
    <t>Confetti</t>
  </si>
  <si>
    <t xml:space="preserve">tany100 </t>
  </si>
  <si>
    <t xml:space="preserve">Lubow </t>
  </si>
  <si>
    <t>фрау Борн</t>
  </si>
  <si>
    <t xml:space="preserve">Олькинссс </t>
  </si>
  <si>
    <t xml:space="preserve">Nata78 </t>
  </si>
  <si>
    <t xml:space="preserve">LudaI </t>
  </si>
  <si>
    <t>Цена за доставку товара</t>
  </si>
  <si>
    <t>Итого</t>
  </si>
  <si>
    <t>ivanovan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</si>
</sst>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/>
    </xf>
    <xf numFmtId="164" fontId="3" fillId="0" borderId="10" xfId="58" applyNumberFormat="1" applyFont="1" applyBorder="1" applyAlignment="1">
      <alignment horizontal="center"/>
    </xf>
    <xf numFmtId="166" fontId="41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64" fontId="31" fillId="0" borderId="10" xfId="0" applyNumberFormat="1" applyFont="1" applyBorder="1" applyAlignment="1">
      <alignment/>
    </xf>
    <xf numFmtId="164" fontId="3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40" fillId="0" borderId="10" xfId="0" applyNumberFormat="1" applyFont="1" applyBorder="1" applyAlignment="1">
      <alignment/>
    </xf>
    <xf numFmtId="0" fontId="40" fillId="0" borderId="12" xfId="0" applyFont="1" applyFill="1" applyBorder="1" applyAlignment="1">
      <alignment/>
    </xf>
    <xf numFmtId="164" fontId="31" fillId="0" borderId="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25.7109375" style="2" customWidth="1"/>
    <col min="2" max="2" width="12.7109375" style="0" customWidth="1"/>
    <col min="3" max="3" width="11.57421875" style="0" customWidth="1"/>
    <col min="4" max="4" width="18.8515625" style="0" customWidth="1"/>
    <col min="5" max="5" width="16.140625" style="0" customWidth="1"/>
    <col min="6" max="6" width="13.8515625" style="0" customWidth="1"/>
    <col min="7" max="7" width="15.57421875" style="0" customWidth="1"/>
    <col min="8" max="8" width="20.00390625" style="0" customWidth="1"/>
    <col min="10" max="10" width="13.28125" style="0" customWidth="1"/>
  </cols>
  <sheetData>
    <row r="1" spans="1:8" ht="15">
      <c r="A1" s="1" t="s">
        <v>7</v>
      </c>
      <c r="B1" s="4">
        <v>6540</v>
      </c>
      <c r="C1" s="1"/>
      <c r="D1" s="1"/>
      <c r="E1" s="1"/>
      <c r="F1" s="1"/>
      <c r="G1" s="1"/>
      <c r="H1" s="1"/>
    </row>
    <row r="2" spans="1:8" ht="15">
      <c r="A2" s="1" t="s">
        <v>6</v>
      </c>
      <c r="B2" s="4">
        <f>B1/B19</f>
        <v>50.11494252873563</v>
      </c>
      <c r="C2" s="4"/>
      <c r="D2" s="1"/>
      <c r="E2" s="1"/>
      <c r="F2" s="1"/>
      <c r="G2" s="1"/>
      <c r="H2" s="1"/>
    </row>
    <row r="3" spans="1:8" ht="15">
      <c r="A3" s="5"/>
      <c r="B3" s="4"/>
      <c r="C3" s="4"/>
      <c r="D3" s="1"/>
      <c r="E3" s="1"/>
      <c r="F3" s="1"/>
      <c r="G3" s="1"/>
      <c r="H3" s="1"/>
    </row>
    <row r="4" spans="1:8" ht="51.75" customHeight="1">
      <c r="A4" s="6" t="s">
        <v>0</v>
      </c>
      <c r="B4" s="3" t="s">
        <v>1</v>
      </c>
      <c r="C4" s="3" t="s">
        <v>8</v>
      </c>
      <c r="D4" s="3" t="s">
        <v>22</v>
      </c>
      <c r="E4" s="3" t="s">
        <v>5</v>
      </c>
      <c r="F4" s="3" t="s">
        <v>2</v>
      </c>
      <c r="G4" s="3" t="s">
        <v>4</v>
      </c>
      <c r="H4" s="8" t="s">
        <v>3</v>
      </c>
    </row>
    <row r="5" spans="1:8" ht="15.75" customHeight="1">
      <c r="A5" s="30" t="s">
        <v>24</v>
      </c>
      <c r="B5" s="29">
        <v>4</v>
      </c>
      <c r="C5" s="3"/>
      <c r="D5" s="31">
        <f>B5*B2</f>
        <v>200.45977011494253</v>
      </c>
      <c r="E5" s="3"/>
      <c r="F5" s="3"/>
      <c r="G5" s="3"/>
      <c r="H5" s="8"/>
    </row>
    <row r="6" spans="1:10" ht="19.5" customHeight="1">
      <c r="A6" s="7" t="s">
        <v>10</v>
      </c>
      <c r="B6" s="22">
        <v>7</v>
      </c>
      <c r="C6" s="9">
        <f>2515+1967+946*2</f>
        <v>6374</v>
      </c>
      <c r="D6" s="10">
        <f>B6*B2</f>
        <v>350.8045977011494</v>
      </c>
      <c r="E6" s="11">
        <f>C6+C6*0.1</f>
        <v>7011.4</v>
      </c>
      <c r="F6" s="10">
        <v>6650</v>
      </c>
      <c r="G6" s="10">
        <f>D6+E6</f>
        <v>7362.204597701149</v>
      </c>
      <c r="H6" s="14">
        <f>F6-G6</f>
        <v>-712.2045977011494</v>
      </c>
      <c r="J6" s="18"/>
    </row>
    <row r="7" spans="1:10" ht="17.25" customHeight="1">
      <c r="A7" s="7" t="s">
        <v>11</v>
      </c>
      <c r="B7" s="22">
        <v>1</v>
      </c>
      <c r="C7" s="12">
        <f>268*3</f>
        <v>804</v>
      </c>
      <c r="D7" s="10">
        <f>B7*B2</f>
        <v>50.11494252873563</v>
      </c>
      <c r="E7" s="11">
        <f>C7+C7*0.15</f>
        <v>924.6</v>
      </c>
      <c r="F7" s="10">
        <v>1000</v>
      </c>
      <c r="G7" s="10">
        <f aca="true" t="shared" si="0" ref="G7:G18">D7+E7</f>
        <v>974.7149425287356</v>
      </c>
      <c r="H7" s="14">
        <f aca="true" t="shared" si="1" ref="H7:H18">F7-G7</f>
        <v>25.285057471264395</v>
      </c>
      <c r="J7" s="18"/>
    </row>
    <row r="8" spans="1:10" ht="15">
      <c r="A8" s="7" t="s">
        <v>12</v>
      </c>
      <c r="B8" s="22">
        <v>26</v>
      </c>
      <c r="C8" s="9">
        <f>1503+900+7042+362*3+802+1488+289*4+5436+473*5+133*4+608*5+1764+1154*4</f>
        <v>31730</v>
      </c>
      <c r="D8" s="10">
        <f>B8*B2</f>
        <v>1302.9885057471265</v>
      </c>
      <c r="E8" s="11">
        <f>C8+C8*0.1</f>
        <v>34903</v>
      </c>
      <c r="F8" s="10">
        <v>35050</v>
      </c>
      <c r="G8" s="10">
        <f t="shared" si="0"/>
        <v>36205.988505747126</v>
      </c>
      <c r="H8" s="14">
        <f t="shared" si="1"/>
        <v>-1155.9885057471256</v>
      </c>
      <c r="J8" s="18"/>
    </row>
    <row r="9" spans="1:10" ht="13.5" customHeight="1">
      <c r="A9" s="7" t="s">
        <v>13</v>
      </c>
      <c r="B9" s="22">
        <v>6</v>
      </c>
      <c r="C9" s="9">
        <f>5801</f>
        <v>5801</v>
      </c>
      <c r="D9" s="10">
        <f>B9*B2</f>
        <v>300.6896551724138</v>
      </c>
      <c r="E9" s="13">
        <f>C9+C9*0.1</f>
        <v>6381.1</v>
      </c>
      <c r="F9" s="10">
        <v>6500</v>
      </c>
      <c r="G9" s="10">
        <f t="shared" si="0"/>
        <v>6681.789655172414</v>
      </c>
      <c r="H9" s="14">
        <f t="shared" si="1"/>
        <v>-181.7896551724143</v>
      </c>
      <c r="J9" s="18"/>
    </row>
    <row r="10" spans="1:10" ht="13.5" customHeight="1">
      <c r="A10" s="7" t="s">
        <v>14</v>
      </c>
      <c r="B10" s="22">
        <v>6.5</v>
      </c>
      <c r="C10" s="9">
        <f>1720+1083*3</f>
        <v>4969</v>
      </c>
      <c r="D10" s="10">
        <f>B10*B2</f>
        <v>325.7471264367816</v>
      </c>
      <c r="E10" s="13">
        <f>C10+C10*0.15</f>
        <v>5714.35</v>
      </c>
      <c r="F10" s="10">
        <v>5800</v>
      </c>
      <c r="G10" s="10">
        <f t="shared" si="0"/>
        <v>6040.097126436782</v>
      </c>
      <c r="H10" s="14">
        <f t="shared" si="1"/>
        <v>-240.09712643678176</v>
      </c>
      <c r="J10" s="18"/>
    </row>
    <row r="11" spans="1:10" ht="15">
      <c r="A11" s="7" t="s">
        <v>15</v>
      </c>
      <c r="B11" s="22">
        <v>1</v>
      </c>
      <c r="C11" s="12">
        <f>1593</f>
        <v>1593</v>
      </c>
      <c r="D11" s="10">
        <f>B11*B2</f>
        <v>50.11494252873563</v>
      </c>
      <c r="E11" s="13">
        <f>C11+C11*0.15</f>
        <v>1831.95</v>
      </c>
      <c r="F11" s="10">
        <v>1832</v>
      </c>
      <c r="G11" s="10">
        <f t="shared" si="0"/>
        <v>1882.0649425287356</v>
      </c>
      <c r="H11" s="14">
        <f t="shared" si="1"/>
        <v>-50.06494252873563</v>
      </c>
      <c r="J11" s="18"/>
    </row>
    <row r="12" spans="1:10" ht="15">
      <c r="A12" s="7" t="s">
        <v>16</v>
      </c>
      <c r="B12" s="22">
        <v>24</v>
      </c>
      <c r="C12" s="9">
        <f>3496*2+4593+3365*3+955*5</f>
        <v>26455</v>
      </c>
      <c r="D12" s="10">
        <f>B12*B2</f>
        <v>1202.7586206896551</v>
      </c>
      <c r="E12" s="13">
        <f>C12+C12*0.1</f>
        <v>29100.5</v>
      </c>
      <c r="F12" s="10">
        <v>29100.5</v>
      </c>
      <c r="G12" s="10">
        <f t="shared" si="0"/>
        <v>30303.258620689656</v>
      </c>
      <c r="H12" s="14">
        <f t="shared" si="1"/>
        <v>-1202.7586206896558</v>
      </c>
      <c r="J12" s="18"/>
    </row>
    <row r="13" spans="1:10" ht="15">
      <c r="A13" s="7" t="s">
        <v>17</v>
      </c>
      <c r="B13" s="22">
        <v>15</v>
      </c>
      <c r="C13" s="9">
        <f>2762+2097+3743+3083+3375</f>
        <v>15060</v>
      </c>
      <c r="D13" s="10">
        <f>B13*B2</f>
        <v>751.7241379310345</v>
      </c>
      <c r="E13" s="13">
        <f>C13+C13*0.1</f>
        <v>16566</v>
      </c>
      <c r="F13" s="10">
        <v>16600</v>
      </c>
      <c r="G13" s="10">
        <f t="shared" si="0"/>
        <v>17317.724137931036</v>
      </c>
      <c r="H13" s="14">
        <f t="shared" si="1"/>
        <v>-717.7241379310362</v>
      </c>
      <c r="J13" s="18"/>
    </row>
    <row r="14" spans="1:10" ht="15">
      <c r="A14" s="7" t="s">
        <v>9</v>
      </c>
      <c r="B14" s="23">
        <v>13</v>
      </c>
      <c r="C14" s="20">
        <f>3896+3012+680*3+608*5+242*5+206*11</f>
        <v>15464</v>
      </c>
      <c r="D14" s="10">
        <f>B14*B2</f>
        <v>651.4942528735633</v>
      </c>
      <c r="E14" s="15">
        <f>C14+C14*0.08</f>
        <v>16701.12</v>
      </c>
      <c r="F14" s="15">
        <v>16868</v>
      </c>
      <c r="G14" s="10">
        <f t="shared" si="0"/>
        <v>17352.61425287356</v>
      </c>
      <c r="H14" s="14">
        <f t="shared" si="1"/>
        <v>-484.6142528735618</v>
      </c>
      <c r="J14" s="18"/>
    </row>
    <row r="15" spans="1:10" ht="15">
      <c r="A15" s="7" t="s">
        <v>18</v>
      </c>
      <c r="B15" s="24">
        <v>1</v>
      </c>
      <c r="C15" s="21">
        <f>1078+947</f>
        <v>2025</v>
      </c>
      <c r="D15" s="10">
        <f>B15*B2</f>
        <v>50.11494252873563</v>
      </c>
      <c r="E15" s="10">
        <f>C15+C15*0.15</f>
        <v>2328.75</v>
      </c>
      <c r="F15" s="17">
        <v>2325.75</v>
      </c>
      <c r="G15" s="10">
        <f t="shared" si="0"/>
        <v>2378.864942528736</v>
      </c>
      <c r="H15" s="14">
        <f t="shared" si="1"/>
        <v>-53.11494252873581</v>
      </c>
      <c r="J15" s="18"/>
    </row>
    <row r="16" spans="1:10" ht="15">
      <c r="A16" s="7" t="s">
        <v>19</v>
      </c>
      <c r="B16" s="24">
        <v>4</v>
      </c>
      <c r="C16" s="16">
        <f>3734+2094*2</f>
        <v>7922</v>
      </c>
      <c r="D16" s="10">
        <f>B16*B2</f>
        <v>200.45977011494253</v>
      </c>
      <c r="E16" s="17">
        <f>C16+C16*0.1</f>
        <v>8714.2</v>
      </c>
      <c r="F16" s="17">
        <v>9000</v>
      </c>
      <c r="G16" s="10">
        <f t="shared" si="0"/>
        <v>8914.659770114944</v>
      </c>
      <c r="H16" s="14">
        <f t="shared" si="1"/>
        <v>85.34022988505603</v>
      </c>
      <c r="J16" s="18"/>
    </row>
    <row r="17" spans="1:10" ht="15">
      <c r="A17" s="7" t="s">
        <v>20</v>
      </c>
      <c r="B17" s="24">
        <v>21</v>
      </c>
      <c r="C17" s="16">
        <f>3362+3743+6055+2034*2+802</f>
        <v>18030</v>
      </c>
      <c r="D17" s="10">
        <f>B17*B2</f>
        <v>1052.4137931034484</v>
      </c>
      <c r="E17" s="17">
        <f>C17+C17*0.1</f>
        <v>19833</v>
      </c>
      <c r="F17" s="17">
        <v>19800</v>
      </c>
      <c r="G17" s="10">
        <f t="shared" si="0"/>
        <v>20885.41379310345</v>
      </c>
      <c r="H17" s="14">
        <f t="shared" si="1"/>
        <v>-1085.4137931034493</v>
      </c>
      <c r="J17" s="18"/>
    </row>
    <row r="18" spans="1:10" ht="15">
      <c r="A18" s="7" t="s">
        <v>21</v>
      </c>
      <c r="B18" s="25">
        <v>1</v>
      </c>
      <c r="C18" s="26">
        <v>851</v>
      </c>
      <c r="D18" s="10">
        <f>B18*B2</f>
        <v>50.11494252873563</v>
      </c>
      <c r="E18" s="17">
        <f>C18+C18*0.15</f>
        <v>978.65</v>
      </c>
      <c r="F18" s="17">
        <v>1000</v>
      </c>
      <c r="G18" s="10">
        <f t="shared" si="0"/>
        <v>1028.7649425287357</v>
      </c>
      <c r="H18" s="14">
        <f t="shared" si="1"/>
        <v>-28.764942528735673</v>
      </c>
      <c r="J18" s="18"/>
    </row>
    <row r="19" spans="1:8" ht="15">
      <c r="A19" s="27" t="s">
        <v>23</v>
      </c>
      <c r="B19">
        <f>SUM(B5:B18)</f>
        <v>130.5</v>
      </c>
      <c r="C19" s="18"/>
      <c r="D19" s="18">
        <f>SUM(D5:D18)</f>
        <v>6540</v>
      </c>
      <c r="H19" s="19">
        <f>SUM(H6:H18)</f>
        <v>-5801.910229885061</v>
      </c>
    </row>
    <row r="20" spans="1:6" ht="15">
      <c r="A20" s="27"/>
      <c r="C20" s="18"/>
      <c r="D20" s="18"/>
      <c r="F20" s="28"/>
    </row>
    <row r="21" spans="1:4" ht="15">
      <c r="A21" s="27"/>
      <c r="D21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Captain</cp:lastModifiedBy>
  <dcterms:created xsi:type="dcterms:W3CDTF">2011-01-22T04:40:36Z</dcterms:created>
  <dcterms:modified xsi:type="dcterms:W3CDTF">2011-07-07T18:53:27Z</dcterms:modified>
  <cp:category/>
  <cp:version/>
  <cp:contentType/>
  <cp:contentStatus/>
</cp:coreProperties>
</file>