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<sst xmlns="http://schemas.openxmlformats.org/spreadsheetml/2006/main" count="25" uniqueCount="25">
  <si>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</si>
  <si>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</si>
  <si>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</si>
  <si>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</si>
  <si>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</si>
  <si>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</si>
  <si>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</si>
  <si>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</si>
  <si>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за достовку товара</t>
  </si>
  <si>
    <t>Цена товара</t>
  </si>
  <si>
    <t>Olga13</t>
  </si>
  <si>
    <t>koha</t>
  </si>
  <si>
    <t>knopka_</t>
  </si>
  <si>
    <t>КлимКейт</t>
  </si>
  <si>
    <t>Maxno</t>
  </si>
  <si>
    <t>Nasika</t>
  </si>
  <si>
    <t>Юсик_О</t>
  </si>
  <si>
    <t>zvonariva</t>
  </si>
  <si>
    <t>svetlako</t>
  </si>
  <si>
    <t>ОЛЬГУНЯ70</t>
  </si>
  <si>
    <t>ларисса</t>
  </si>
  <si>
    <t>Вишенка-с-хвостиком</t>
  </si>
  <si>
    <t>Oxygene</t>
  </si>
  <si>
    <t>belhenok</t>
  </si>
  <si>
    <t>Киска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</si>
</sst>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/>
    </xf>
    <xf numFmtId="164" fontId="3" fillId="0" borderId="10" xfId="58" applyNumberFormat="1" applyFont="1" applyBorder="1" applyAlignment="1">
      <alignment horizontal="center"/>
    </xf>
    <xf numFmtId="166" fontId="41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1" fillId="0" borderId="10" xfId="0" applyNumberFormat="1" applyFont="1" applyBorder="1" applyAlignment="1">
      <alignment/>
    </xf>
    <xf numFmtId="164" fontId="3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31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0" xfId="0" applyNumberFormat="1" applyAlignment="1">
      <alignment/>
    </xf>
    <xf numFmtId="164" fontId="3" fillId="0" borderId="10" xfId="0" applyNumberFormat="1" applyFont="1" applyBorder="1" applyAlignment="1">
      <alignment horizontal="right"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25.7109375" style="2" customWidth="1"/>
    <col min="2" max="2" width="12.7109375" style="0" customWidth="1"/>
    <col min="3" max="3" width="11.57421875" style="0" customWidth="1"/>
    <col min="4" max="4" width="16.8515625" style="0" customWidth="1"/>
    <col min="5" max="5" width="16.140625" style="0" customWidth="1"/>
    <col min="6" max="6" width="13.8515625" style="0" customWidth="1"/>
    <col min="7" max="7" width="15.57421875" style="0" customWidth="1"/>
    <col min="8" max="8" width="20.00390625" style="0" customWidth="1"/>
    <col min="10" max="10" width="13.28125" style="0" customWidth="1"/>
  </cols>
  <sheetData>
    <row r="1" spans="1:8" ht="15">
      <c r="A1" s="1" t="s">
        <v>7</v>
      </c>
      <c r="B1" s="5">
        <v>7807.63</v>
      </c>
      <c r="C1" s="1"/>
      <c r="D1" s="1"/>
      <c r="E1" s="1"/>
      <c r="F1" s="1"/>
      <c r="G1" s="1"/>
      <c r="H1" s="1"/>
    </row>
    <row r="2" spans="1:8" ht="15">
      <c r="A2" s="1" t="s">
        <v>6</v>
      </c>
      <c r="B2" s="5">
        <v>55.77</v>
      </c>
      <c r="C2" s="5"/>
      <c r="D2" s="1"/>
      <c r="E2" s="1"/>
      <c r="F2" s="1"/>
      <c r="G2" s="1"/>
      <c r="H2" s="1"/>
    </row>
    <row r="3" spans="1:8" ht="15">
      <c r="A3" s="6"/>
      <c r="B3" s="5"/>
      <c r="C3" s="5"/>
      <c r="D3" s="1"/>
      <c r="E3" s="1"/>
      <c r="F3" s="1"/>
      <c r="G3" s="1"/>
      <c r="H3" s="1"/>
    </row>
    <row r="4" spans="1:8" ht="51.75" customHeight="1">
      <c r="A4" s="7" t="s">
        <v>0</v>
      </c>
      <c r="B4" s="3" t="s">
        <v>1</v>
      </c>
      <c r="C4" s="3" t="s">
        <v>9</v>
      </c>
      <c r="D4" s="3" t="s">
        <v>8</v>
      </c>
      <c r="E4" s="3" t="s">
        <v>5</v>
      </c>
      <c r="F4" s="3" t="s">
        <v>2</v>
      </c>
      <c r="G4" s="3" t="s">
        <v>4</v>
      </c>
      <c r="H4" s="9" t="s">
        <v>3</v>
      </c>
    </row>
    <row r="5" spans="1:10" ht="19.5" customHeight="1">
      <c r="A5" s="8" t="s">
        <v>11</v>
      </c>
      <c r="B5" s="4">
        <v>9</v>
      </c>
      <c r="C5" s="10">
        <f>3947+1769+884*2</f>
        <v>7484</v>
      </c>
      <c r="D5" s="11">
        <f>B5*B2</f>
        <v>501.93</v>
      </c>
      <c r="E5" s="12">
        <f>C5+C5*0.1</f>
        <v>8232.4</v>
      </c>
      <c r="F5" s="12">
        <v>8233</v>
      </c>
      <c r="G5" s="11">
        <f>D5+E5</f>
        <v>8734.33</v>
      </c>
      <c r="H5" s="15">
        <f>G5-F5</f>
        <v>501.3299999999999</v>
      </c>
      <c r="J5" s="20"/>
    </row>
    <row r="6" spans="1:10" ht="17.25" customHeight="1">
      <c r="A6" s="8" t="s">
        <v>12</v>
      </c>
      <c r="B6" s="4">
        <v>3.5</v>
      </c>
      <c r="C6" s="13">
        <f>348*5+226*2+237*3</f>
        <v>2903</v>
      </c>
      <c r="D6" s="11">
        <f>B6*B2</f>
        <v>195.19500000000002</v>
      </c>
      <c r="E6" s="12">
        <f>C6+C6*0.15</f>
        <v>3338.45</v>
      </c>
      <c r="F6" s="12">
        <v>3338</v>
      </c>
      <c r="G6" s="11">
        <f>E6+D6</f>
        <v>3533.645</v>
      </c>
      <c r="H6" s="15">
        <f aca="true" t="shared" si="0" ref="H6:H19">G6-F6</f>
        <v>195.64499999999998</v>
      </c>
      <c r="J6" s="20"/>
    </row>
    <row r="7" spans="1:10" ht="15">
      <c r="A7" s="8" t="s">
        <v>13</v>
      </c>
      <c r="B7" s="4">
        <v>3</v>
      </c>
      <c r="C7" s="10">
        <f>4656</f>
        <v>4656</v>
      </c>
      <c r="D7" s="11">
        <f>B7*B2</f>
        <v>167.31</v>
      </c>
      <c r="E7" s="12">
        <f>C7+C7*0.15</f>
        <v>5354.4</v>
      </c>
      <c r="F7" s="12">
        <v>5355</v>
      </c>
      <c r="G7" s="11">
        <f>E7+D7</f>
        <v>5521.71</v>
      </c>
      <c r="H7" s="15">
        <f t="shared" si="0"/>
        <v>166.71000000000004</v>
      </c>
      <c r="J7" s="20"/>
    </row>
    <row r="8" spans="1:10" ht="13.5" customHeight="1">
      <c r="A8" s="8" t="s">
        <v>14</v>
      </c>
      <c r="B8" s="4">
        <v>4.5</v>
      </c>
      <c r="C8" s="10">
        <f>742+1490*2</f>
        <v>3722</v>
      </c>
      <c r="D8" s="11">
        <f>B8*B2</f>
        <v>250.965</v>
      </c>
      <c r="E8" s="14">
        <f>C8+C8*0.15</f>
        <v>4280.3</v>
      </c>
      <c r="F8" s="11">
        <v>4281</v>
      </c>
      <c r="G8" s="11">
        <f aca="true" t="shared" si="1" ref="G8:G18">E8+D8</f>
        <v>4531.265</v>
      </c>
      <c r="H8" s="15">
        <f t="shared" si="0"/>
        <v>250.26500000000033</v>
      </c>
      <c r="J8" s="20"/>
    </row>
    <row r="9" spans="1:10" ht="20.25" customHeight="1">
      <c r="A9" s="8" t="s">
        <v>15</v>
      </c>
      <c r="B9" s="4">
        <v>6</v>
      </c>
      <c r="C9" s="13">
        <f>538*3+3287+517*2+533*4</f>
        <v>8067</v>
      </c>
      <c r="D9" s="11">
        <f>B9*B2</f>
        <v>334.62</v>
      </c>
      <c r="E9" s="14">
        <f>C9+C9*0.1</f>
        <v>8873.7</v>
      </c>
      <c r="F9" s="11">
        <v>9000</v>
      </c>
      <c r="G9" s="11">
        <f t="shared" si="1"/>
        <v>9208.320000000002</v>
      </c>
      <c r="H9" s="15">
        <f>G9-F9-34</f>
        <v>174.32000000000153</v>
      </c>
      <c r="J9" s="20"/>
    </row>
    <row r="10" spans="1:10" ht="15">
      <c r="A10" s="8" t="s">
        <v>10</v>
      </c>
      <c r="B10" s="4">
        <v>19</v>
      </c>
      <c r="C10" s="13">
        <f>1788*6+3061</f>
        <v>13789</v>
      </c>
      <c r="D10" s="11">
        <f>B10*B2</f>
        <v>1059.63</v>
      </c>
      <c r="E10" s="14">
        <f>C10+C10*0.1</f>
        <v>15167.9</v>
      </c>
      <c r="F10" s="11">
        <v>15500</v>
      </c>
      <c r="G10" s="11">
        <f t="shared" si="1"/>
        <v>16227.529999999999</v>
      </c>
      <c r="H10" s="15">
        <f t="shared" si="0"/>
        <v>727.5299999999988</v>
      </c>
      <c r="J10" s="20"/>
    </row>
    <row r="11" spans="1:10" ht="15">
      <c r="A11" s="8" t="s">
        <v>16</v>
      </c>
      <c r="B11" s="4">
        <v>3</v>
      </c>
      <c r="C11" s="10">
        <f>2884</f>
        <v>2884</v>
      </c>
      <c r="D11" s="11">
        <f>B11*B2</f>
        <v>167.31</v>
      </c>
      <c r="E11" s="14">
        <f>C11+C11*0.15</f>
        <v>3316.6</v>
      </c>
      <c r="F11" s="11">
        <v>3500</v>
      </c>
      <c r="G11" s="11">
        <f t="shared" si="1"/>
        <v>3483.91</v>
      </c>
      <c r="H11" s="15">
        <f t="shared" si="0"/>
        <v>-16.090000000000146</v>
      </c>
      <c r="J11" s="20"/>
    </row>
    <row r="12" spans="1:10" ht="15">
      <c r="A12" s="8" t="s">
        <v>17</v>
      </c>
      <c r="B12" s="4">
        <v>14</v>
      </c>
      <c r="C12" s="10">
        <f>2197+2155+2430+1639+2759+4518</f>
        <v>15698</v>
      </c>
      <c r="D12" s="11">
        <f>B12*B2</f>
        <v>780.7800000000001</v>
      </c>
      <c r="E12" s="14">
        <f>C12+C12*0.1</f>
        <v>17267.8</v>
      </c>
      <c r="F12" s="11">
        <v>17268</v>
      </c>
      <c r="G12" s="11">
        <f t="shared" si="1"/>
        <v>18048.579999999998</v>
      </c>
      <c r="H12" s="15">
        <f t="shared" si="0"/>
        <v>780.5799999999981</v>
      </c>
      <c r="J12" s="20"/>
    </row>
    <row r="13" spans="1:10" ht="15">
      <c r="A13" s="8" t="s">
        <v>18</v>
      </c>
      <c r="B13" s="16">
        <v>8</v>
      </c>
      <c r="C13" s="24">
        <f>121*14+6802</f>
        <v>8496</v>
      </c>
      <c r="D13" s="17">
        <f>B13*B2</f>
        <v>446.16</v>
      </c>
      <c r="E13" s="17">
        <f>C13+C13*0.1</f>
        <v>9345.6</v>
      </c>
      <c r="F13" s="17">
        <v>9349</v>
      </c>
      <c r="G13" s="11">
        <f t="shared" si="1"/>
        <v>9791.76</v>
      </c>
      <c r="H13" s="15">
        <f>G13-F13+80</f>
        <v>522.7600000000002</v>
      </c>
      <c r="J13" s="20"/>
    </row>
    <row r="14" spans="1:10" ht="15">
      <c r="A14" s="8" t="s">
        <v>19</v>
      </c>
      <c r="B14" s="22">
        <v>3</v>
      </c>
      <c r="C14" s="18">
        <f>2617</f>
        <v>2617</v>
      </c>
      <c r="D14" s="19">
        <f>B14*B2</f>
        <v>167.31</v>
      </c>
      <c r="E14" s="19">
        <f>C14+C14*0.15</f>
        <v>3009.55</v>
      </c>
      <c r="F14" s="19">
        <v>3010</v>
      </c>
      <c r="G14" s="11">
        <f t="shared" si="1"/>
        <v>3176.86</v>
      </c>
      <c r="H14" s="15">
        <f t="shared" si="0"/>
        <v>166.86000000000013</v>
      </c>
      <c r="J14" s="20"/>
    </row>
    <row r="15" spans="1:10" ht="15">
      <c r="A15" s="8" t="s">
        <v>20</v>
      </c>
      <c r="B15" s="22">
        <v>4.5</v>
      </c>
      <c r="C15" s="18">
        <f>1372*2</f>
        <v>2744</v>
      </c>
      <c r="D15" s="19">
        <f>B15*B2</f>
        <v>250.965</v>
      </c>
      <c r="E15" s="19">
        <f>C15+C15*0.15</f>
        <v>3155.6</v>
      </c>
      <c r="F15" s="19">
        <v>3156</v>
      </c>
      <c r="G15" s="11">
        <f t="shared" si="1"/>
        <v>3406.565</v>
      </c>
      <c r="H15" s="15">
        <f t="shared" si="0"/>
        <v>250.56500000000005</v>
      </c>
      <c r="J15" s="20"/>
    </row>
    <row r="16" spans="1:10" ht="15">
      <c r="A16" s="8" t="s">
        <v>21</v>
      </c>
      <c r="B16" s="22">
        <v>1.5</v>
      </c>
      <c r="C16" s="18">
        <f>366*2</f>
        <v>732</v>
      </c>
      <c r="D16" s="19">
        <f>B16*B2</f>
        <v>83.655</v>
      </c>
      <c r="E16" s="19">
        <f>C16+C16*0.15</f>
        <v>841.8</v>
      </c>
      <c r="F16" s="19">
        <v>750</v>
      </c>
      <c r="G16" s="11">
        <f>E16+D16</f>
        <v>925.4549999999999</v>
      </c>
      <c r="H16" s="15">
        <f t="shared" si="0"/>
        <v>175.45499999999993</v>
      </c>
      <c r="J16" s="20"/>
    </row>
    <row r="17" spans="1:10" ht="15">
      <c r="A17" s="8" t="s">
        <v>22</v>
      </c>
      <c r="B17" s="22">
        <v>9</v>
      </c>
      <c r="C17" s="18">
        <f>1547*2+8054</f>
        <v>11148</v>
      </c>
      <c r="D17" s="19">
        <f>B17*B2</f>
        <v>501.93</v>
      </c>
      <c r="E17" s="19">
        <f>C17+C17*0.1</f>
        <v>12262.8</v>
      </c>
      <c r="F17" s="21">
        <v>12300</v>
      </c>
      <c r="G17" s="11">
        <f>E17+D17</f>
        <v>12764.73</v>
      </c>
      <c r="H17" s="15">
        <f t="shared" si="0"/>
        <v>464.72999999999956</v>
      </c>
      <c r="J17" s="20"/>
    </row>
    <row r="18" spans="1:10" ht="15">
      <c r="A18" s="8" t="s">
        <v>23</v>
      </c>
      <c r="B18" s="22">
        <v>33</v>
      </c>
      <c r="C18" s="18">
        <f>162*4+1256*4+652*13+2080+3579*2+18536+62*10+242*5+1238+969*2+206*21</f>
        <v>51254</v>
      </c>
      <c r="D18" s="19">
        <f>B18*B2</f>
        <v>1840.41</v>
      </c>
      <c r="E18" s="19">
        <f>C18+C18*0.08</f>
        <v>55354.32</v>
      </c>
      <c r="F18" s="21">
        <v>55360</v>
      </c>
      <c r="G18" s="11">
        <f t="shared" si="1"/>
        <v>57194.73</v>
      </c>
      <c r="H18" s="15">
        <f t="shared" si="0"/>
        <v>1834.7300000000032</v>
      </c>
      <c r="J18" s="20"/>
    </row>
    <row r="19" spans="1:10" ht="15">
      <c r="A19" s="8" t="s">
        <v>24</v>
      </c>
      <c r="B19" s="22">
        <v>19</v>
      </c>
      <c r="C19" s="18">
        <f>2105*2+1937*3+5178+7042+1372+2935</f>
        <v>26548</v>
      </c>
      <c r="D19" s="19">
        <f>B19*B2</f>
        <v>1059.63</v>
      </c>
      <c r="E19" s="19">
        <f>C19+C19*0.1</f>
        <v>29202.8</v>
      </c>
      <c r="F19" s="21">
        <v>30000</v>
      </c>
      <c r="G19" s="11">
        <f>E19+D19</f>
        <v>30262.43</v>
      </c>
      <c r="H19" s="15">
        <f t="shared" si="0"/>
        <v>262.4300000000003</v>
      </c>
      <c r="J19" s="20"/>
    </row>
    <row r="20" spans="2:10" ht="15">
      <c r="B20">
        <f>SUM(B5:B19)</f>
        <v>140</v>
      </c>
      <c r="C20" s="20"/>
      <c r="D20" s="20">
        <f>SUM(D5:D19)</f>
        <v>7807.8</v>
      </c>
      <c r="E20" s="20"/>
      <c r="H20" s="23"/>
      <c r="J20" s="20"/>
    </row>
    <row r="21" ht="15">
      <c r="I21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2011-05-31T05:58:19Z</dcterms:modified>
  <cp:category/>
  <cp:version/>
  <cp:contentType/>
  <cp:contentStatus/>
</cp:coreProperties>
</file>