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0"/>
  </bookViews>
  <sheets>
    <sheet name="Лист1" sheetId="1" r:id="rId1"/>
    <sheet name="Лист3" sheetId="2" r:id="rId2"/>
  </sheets>
  <definedNames/>
  <calcPr fullCalcOnLoad="1" refMode="R1C1"/>
</workbook>
</file>

<file path=xl/comments1.xml><?xml version="1.0" encoding="utf-8"?>
<comments xmlns="http://schemas.openxmlformats.org/spreadsheetml/2006/main">
  <authors>
    <author>Admin</author>
    <author>Connect</author>
  </authors>
  <commentList>
    <comment ref="I1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287 руб на депозит</t>
        </r>
      </text>
    </comment>
    <comment ref="I3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200 руб 19.03
вернула 200 18.04</t>
        </r>
      </text>
    </comment>
    <comment ref="I3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200 руб 19.03
вернула  200 18.04</t>
        </r>
      </text>
    </comment>
    <comment ref="I15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200 руб на депозит 19.03
венула 200 18.04</t>
        </r>
      </text>
    </comment>
    <comment ref="I1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275 руб 19.03
вернула 200 18.04</t>
        </r>
      </text>
    </comment>
    <comment ref="I5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200 руб 20.03
вернула 200 18.04
вернула 142 29.08</t>
        </r>
      </text>
    </comment>
    <comment ref="I1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187 руб 21.03</t>
        </r>
      </text>
    </comment>
    <comment ref="I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278 руб на депозит</t>
        </r>
      </text>
    </comment>
    <comment ref="I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176 руб на депозит</t>
        </r>
      </text>
    </comment>
    <comment ref="I15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200 руб 21.03
вернула 200 19.04</t>
        </r>
      </text>
    </comment>
    <comment ref="I1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185 руб 21.03</t>
        </r>
      </text>
    </comment>
    <comment ref="I1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287 руб 22.03
вернула 171 29.03</t>
        </r>
      </text>
    </comment>
    <comment ref="I1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278 руб 22.03</t>
        </r>
      </text>
    </comment>
    <comment ref="I13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157 руб 23.03</t>
        </r>
      </text>
    </comment>
    <comment ref="I15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254 руб 24.03
вернула 233 27.03</t>
        </r>
      </text>
    </comment>
    <comment ref="I14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390 24.03
вернула 233 руб 27.03</t>
        </r>
      </text>
    </comment>
    <comment ref="I6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233 руб 24.03
вернула 233 27.03</t>
        </r>
      </text>
    </comment>
    <comment ref="I1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перенесла на оплату СП6</t>
        </r>
      </text>
    </comment>
    <comment ref="I13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200 руб 26.03
вернула 200 27.03</t>
        </r>
      </text>
    </comment>
    <comment ref="I11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242 руб 26.03</t>
        </r>
      </text>
    </comment>
    <comment ref="I10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328 руб 27.03</t>
        </r>
      </text>
    </comment>
    <comment ref="I9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171 руб 27.03</t>
        </r>
      </text>
    </comment>
    <comment ref="I6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283 руб 27.03</t>
        </r>
      </text>
    </comment>
    <comment ref="I9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342 руб 27.03</t>
        </r>
      </text>
    </comment>
    <comment ref="I13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218 руб 27.03</t>
        </r>
      </text>
    </comment>
    <comment ref="I13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1379 27.03</t>
        </r>
      </text>
    </comment>
    <comment ref="I9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171 27.03</t>
        </r>
      </text>
    </comment>
    <comment ref="I13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200 руб 27.03</t>
        </r>
      </text>
    </comment>
    <comment ref="I13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400 27.03</t>
        </r>
      </text>
    </comment>
    <comment ref="I2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466 27.03</t>
        </r>
      </text>
    </comment>
    <comment ref="I15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463 руб 29.03</t>
        </r>
      </text>
    </comment>
    <comment ref="I9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171 29.03</t>
        </r>
      </text>
    </comment>
    <comment ref="I11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121 руб 03.04</t>
        </r>
      </text>
    </comment>
    <comment ref="I11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121 05.04</t>
        </r>
      </text>
    </comment>
    <comment ref="I12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83 05.04</t>
        </r>
      </text>
    </comment>
    <comment ref="I125" authorId="0">
      <text>
        <r>
          <rPr>
            <b/>
            <sz val="9"/>
            <rFont val="Tahoma"/>
            <family val="2"/>
          </rPr>
          <t>вернула</t>
        </r>
        <r>
          <rPr>
            <sz val="9"/>
            <rFont val="Tahoma"/>
            <family val="2"/>
          </rPr>
          <t xml:space="preserve"> 83 05/04</t>
        </r>
      </text>
    </comment>
    <comment ref="I12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35 05.04</t>
        </r>
      </text>
    </comment>
    <comment ref="I12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83 05.04</t>
        </r>
      </text>
    </comment>
    <comment ref="I11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83 05.04</t>
        </r>
      </text>
    </comment>
    <comment ref="I12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85 05.04</t>
        </r>
      </text>
    </comment>
    <comment ref="I13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83 05.04</t>
        </r>
      </text>
    </comment>
    <comment ref="I12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83 05.04</t>
        </r>
      </text>
    </comment>
    <comment ref="I15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466 09.04</t>
        </r>
      </text>
    </comment>
    <comment ref="I13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157 руб 09.04</t>
        </r>
      </text>
    </comment>
    <comment ref="I10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171 10.04
вернула 171 02.05</t>
        </r>
      </text>
    </comment>
    <comment ref="I10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171 10.04
вернула 171 02.05</t>
        </r>
      </text>
    </comment>
    <comment ref="I2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121 10.04
вернула 171 02.05</t>
        </r>
      </text>
    </comment>
    <comment ref="I10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171 10.04
вернула 171 02.05</t>
        </r>
      </text>
    </comment>
    <comment ref="I10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136 10.04
вернула 171 02.05</t>
        </r>
      </text>
    </comment>
    <comment ref="I10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171 руб 17.04
вернула 171 02.05</t>
        </r>
      </text>
    </comment>
    <comment ref="I10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150 17.04
вернула 171 03.05</t>
        </r>
      </text>
    </comment>
    <comment ref="I7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141 26.04</t>
        </r>
      </text>
    </comment>
    <comment ref="I5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36 26.04
вернула 142 29.08</t>
        </r>
      </text>
    </comment>
    <comment ref="I58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142 29.08</t>
        </r>
      </text>
    </comment>
    <comment ref="I53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145 29.08</t>
        </r>
      </text>
    </comment>
    <comment ref="I56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142 29.08</t>
        </r>
      </text>
    </comment>
    <comment ref="I59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145 29.08</t>
        </r>
      </text>
    </comment>
    <comment ref="I55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142 01.09</t>
        </r>
      </text>
    </comment>
    <comment ref="I120" authorId="1">
      <text>
        <r>
          <rPr>
            <b/>
            <sz val="9"/>
            <rFont val="Tahoma"/>
            <family val="0"/>
          </rPr>
          <t>Connect:</t>
        </r>
        <r>
          <rPr>
            <sz val="9"/>
            <rFont val="Tahoma"/>
            <family val="0"/>
          </rPr>
          <t xml:space="preserve">
вернула 965 12.09</t>
        </r>
      </text>
    </comment>
    <comment ref="I123" authorId="1">
      <text>
        <r>
          <rPr>
            <b/>
            <sz val="9"/>
            <rFont val="Tahoma"/>
            <family val="0"/>
          </rPr>
          <t>Connect:</t>
        </r>
        <r>
          <rPr>
            <sz val="9"/>
            <rFont val="Tahoma"/>
            <family val="0"/>
          </rPr>
          <t xml:space="preserve">
вернула 333 12.09</t>
        </r>
      </text>
    </comment>
    <comment ref="I121" authorId="1">
      <text>
        <r>
          <rPr>
            <b/>
            <sz val="9"/>
            <rFont val="Tahoma"/>
            <family val="0"/>
          </rPr>
          <t>Connect:</t>
        </r>
        <r>
          <rPr>
            <sz val="9"/>
            <rFont val="Tahoma"/>
            <family val="0"/>
          </rPr>
          <t xml:space="preserve">
вернула 225 12.09</t>
        </r>
      </text>
    </comment>
    <comment ref="I122" authorId="1">
      <text>
        <r>
          <rPr>
            <b/>
            <sz val="9"/>
            <rFont val="Tahoma"/>
            <family val="0"/>
          </rPr>
          <t>Connect:</t>
        </r>
        <r>
          <rPr>
            <sz val="9"/>
            <rFont val="Tahoma"/>
            <family val="0"/>
          </rPr>
          <t xml:space="preserve">
вернула 375 12.09</t>
        </r>
      </text>
    </comment>
    <comment ref="I27" authorId="1">
      <text>
        <r>
          <rPr>
            <b/>
            <sz val="9"/>
            <rFont val="Tahoma"/>
            <family val="0"/>
          </rPr>
          <t>Connect:</t>
        </r>
        <r>
          <rPr>
            <sz val="9"/>
            <rFont val="Tahoma"/>
            <family val="0"/>
          </rPr>
          <t xml:space="preserve">
вернула 214 28.10</t>
        </r>
      </text>
    </comment>
    <comment ref="I30" authorId="1">
      <text>
        <r>
          <rPr>
            <b/>
            <sz val="9"/>
            <rFont val="Tahoma"/>
            <family val="0"/>
          </rPr>
          <t>Connect:</t>
        </r>
        <r>
          <rPr>
            <sz val="9"/>
            <rFont val="Tahoma"/>
            <family val="0"/>
          </rPr>
          <t xml:space="preserve">
вернула 215 28.10</t>
        </r>
      </text>
    </comment>
    <comment ref="I29" authorId="1">
      <text>
        <r>
          <rPr>
            <b/>
            <sz val="9"/>
            <rFont val="Tahoma"/>
            <family val="0"/>
          </rPr>
          <t>Connect:</t>
        </r>
        <r>
          <rPr>
            <sz val="9"/>
            <rFont val="Tahoma"/>
            <family val="0"/>
          </rPr>
          <t xml:space="preserve">
вернула 214 28.10</t>
        </r>
      </text>
    </comment>
    <comment ref="I33" authorId="1">
      <text>
        <r>
          <rPr>
            <b/>
            <sz val="9"/>
            <rFont val="Tahoma"/>
            <family val="0"/>
          </rPr>
          <t>Connect:</t>
        </r>
        <r>
          <rPr>
            <sz val="9"/>
            <rFont val="Tahoma"/>
            <family val="0"/>
          </rPr>
          <t xml:space="preserve">
вернула 214 29.10</t>
        </r>
      </text>
    </comment>
    <comment ref="I31" authorId="1">
      <text>
        <r>
          <rPr>
            <b/>
            <sz val="9"/>
            <rFont val="Tahoma"/>
            <family val="0"/>
          </rPr>
          <t>Connect:</t>
        </r>
        <r>
          <rPr>
            <sz val="9"/>
            <rFont val="Tahoma"/>
            <family val="0"/>
          </rPr>
          <t xml:space="preserve">
вернула 214 29.10</t>
        </r>
      </text>
    </comment>
    <comment ref="I28" authorId="1">
      <text>
        <r>
          <rPr>
            <b/>
            <sz val="9"/>
            <rFont val="Tahoma"/>
            <family val="0"/>
          </rPr>
          <t>Connect:</t>
        </r>
        <r>
          <rPr>
            <sz val="9"/>
            <rFont val="Tahoma"/>
            <family val="0"/>
          </rPr>
          <t xml:space="preserve">
вернула 217 06.11</t>
        </r>
      </text>
    </comment>
  </commentList>
</comments>
</file>

<file path=xl/sharedStrings.xml><?xml version="1.0" encoding="utf-8"?>
<sst xmlns="http://schemas.openxmlformats.org/spreadsheetml/2006/main" count="221" uniqueCount="219">
  <si>
    <t>Ник</t>
  </si>
  <si>
    <t>Сумма</t>
  </si>
  <si>
    <t>Сумма с ОРГ</t>
  </si>
  <si>
    <t>Депозит</t>
  </si>
  <si>
    <t>К оплате</t>
  </si>
  <si>
    <t>Оплачено</t>
  </si>
  <si>
    <t>трансп.</t>
  </si>
  <si>
    <t>Баланс (+ должны мне, - должна я)</t>
  </si>
  <si>
    <t>37;38</t>
  </si>
  <si>
    <t>Nastya-NSK</t>
  </si>
  <si>
    <t>Ylite</t>
  </si>
  <si>
    <t>ЯночкаКоролева</t>
  </si>
  <si>
    <t>КирИнка</t>
  </si>
  <si>
    <t>Lin09</t>
  </si>
  <si>
    <t>marischka!</t>
  </si>
  <si>
    <t>irina_HM</t>
  </si>
  <si>
    <t>ХулиганкаИрен</t>
  </si>
  <si>
    <t>Сапоги BASIC BC 1115</t>
  </si>
  <si>
    <t>navalemi</t>
  </si>
  <si>
    <t>Teardrop</t>
  </si>
  <si>
    <t>Nata21</t>
  </si>
  <si>
    <t>Stalker</t>
  </si>
  <si>
    <t>Натальичка</t>
  </si>
  <si>
    <t>ОксанаТ</t>
  </si>
  <si>
    <t>SorAn</t>
  </si>
  <si>
    <t>Суселка</t>
  </si>
  <si>
    <t>MAFANIA</t>
  </si>
  <si>
    <t>leidi83</t>
  </si>
  <si>
    <t xml:space="preserve">МАЛЬВИН@ </t>
  </si>
  <si>
    <t>Anna Mel</t>
  </si>
  <si>
    <t>Романя</t>
  </si>
  <si>
    <t>Ligrena</t>
  </si>
  <si>
    <t>NIKA22</t>
  </si>
  <si>
    <t>Елена Белова</t>
  </si>
  <si>
    <t>zolotuhina-ea</t>
  </si>
  <si>
    <t>Сабо Ckala boto 2</t>
  </si>
  <si>
    <t>Вини пух</t>
  </si>
  <si>
    <t>Раскид</t>
  </si>
  <si>
    <t>сёмкинамама***</t>
  </si>
  <si>
    <t>Ботильоны CITY STAR 5018-25-3</t>
  </si>
  <si>
    <t>АлченокБ</t>
  </si>
  <si>
    <t>Инга09</t>
  </si>
  <si>
    <t>Maxry</t>
  </si>
  <si>
    <t>TatyanaK</t>
  </si>
  <si>
    <t>verenea</t>
  </si>
  <si>
    <t>Елена1981</t>
  </si>
  <si>
    <t>pavel040</t>
  </si>
  <si>
    <t>*Inessa*</t>
  </si>
  <si>
    <t>ulia78</t>
  </si>
  <si>
    <t>ДашаБукина</t>
  </si>
  <si>
    <t>Ленка я</t>
  </si>
  <si>
    <t>Ируськ@</t>
  </si>
  <si>
    <t>Линок</t>
  </si>
  <si>
    <t>Полусапоги Moda Strimma 2418-3458</t>
  </si>
  <si>
    <t xml:space="preserve">гуля79 </t>
  </si>
  <si>
    <t>ежыкин</t>
  </si>
  <si>
    <t>StasRn</t>
  </si>
  <si>
    <t>chep2009</t>
  </si>
  <si>
    <t>ЕленаХХХ</t>
  </si>
  <si>
    <t xml:space="preserve">Веорика </t>
  </si>
  <si>
    <t>АНИРАМ 12.12</t>
  </si>
  <si>
    <t>selena07</t>
  </si>
  <si>
    <t>Василиса08</t>
  </si>
  <si>
    <t xml:space="preserve">Екатерина 1979 </t>
  </si>
  <si>
    <t>lulu-elena</t>
  </si>
  <si>
    <t>REXTON</t>
  </si>
  <si>
    <t>Сапоги CITY STAR 1061-K 82-16</t>
  </si>
  <si>
    <t>*СКАЗКА*</t>
  </si>
  <si>
    <t>KuTasha</t>
  </si>
  <si>
    <t>Татьяна55555</t>
  </si>
  <si>
    <t xml:space="preserve">LINZ </t>
  </si>
  <si>
    <t>Нашка</t>
  </si>
  <si>
    <t>Босоножки bootes 11</t>
  </si>
  <si>
    <t>BudK</t>
  </si>
  <si>
    <t>No4k@</t>
  </si>
  <si>
    <t>Дюша</t>
  </si>
  <si>
    <t>Туфли ASCALINI B 2329</t>
  </si>
  <si>
    <t>mariay</t>
  </si>
  <si>
    <t xml:space="preserve">ТАТА-78 </t>
  </si>
  <si>
    <t>Dinnik</t>
  </si>
  <si>
    <t>плайя</t>
  </si>
  <si>
    <t>автобус</t>
  </si>
  <si>
    <t>Allla</t>
  </si>
  <si>
    <t>Каиса</t>
  </si>
  <si>
    <t>Mikola</t>
  </si>
  <si>
    <t>Зайка Морковкина</t>
  </si>
  <si>
    <t>elena.nsk</t>
  </si>
  <si>
    <t>ТатьянаБор</t>
  </si>
  <si>
    <t>Туфли ASCALINI B 1455</t>
  </si>
  <si>
    <t>Эртран</t>
  </si>
  <si>
    <t xml:space="preserve">Nata7710 </t>
  </si>
  <si>
    <t xml:space="preserve"> КотБ</t>
  </si>
  <si>
    <t>Анна Паутова</t>
  </si>
  <si>
    <t>Туфли ASCALINI B 1150</t>
  </si>
  <si>
    <t>Черная</t>
  </si>
  <si>
    <t>smmiki</t>
  </si>
  <si>
    <t xml:space="preserve">SuperM@mi </t>
  </si>
  <si>
    <t xml:space="preserve">есенюшка </t>
  </si>
  <si>
    <t>Туфли Grown markiza 117-12-001</t>
  </si>
  <si>
    <t>пирс</t>
  </si>
  <si>
    <t>Окс714</t>
  </si>
  <si>
    <t>Enigm@</t>
  </si>
  <si>
    <t>elena_serdyuk</t>
  </si>
  <si>
    <t xml:space="preserve">NATAmamaVLADA </t>
  </si>
  <si>
    <t>37;37</t>
  </si>
  <si>
    <t>Ирина_Нерух</t>
  </si>
  <si>
    <t xml:space="preserve">СветаНЕТ </t>
  </si>
  <si>
    <t>39;40</t>
  </si>
  <si>
    <t xml:space="preserve">innessVP </t>
  </si>
  <si>
    <t xml:space="preserve">Oksi777 </t>
  </si>
  <si>
    <t xml:space="preserve">Merilend </t>
  </si>
  <si>
    <t>INK@</t>
  </si>
  <si>
    <t xml:space="preserve">Nataly-K2010 </t>
  </si>
  <si>
    <t xml:space="preserve">Бережок </t>
  </si>
  <si>
    <t>ОГОНЬКИ</t>
  </si>
  <si>
    <t>Юля.А.</t>
  </si>
  <si>
    <t>40;41</t>
  </si>
  <si>
    <t>GRACIANA 1022-1-1</t>
  </si>
  <si>
    <t xml:space="preserve">мама Ната72 </t>
  </si>
  <si>
    <t>vika151515</t>
  </si>
  <si>
    <t>Галалула</t>
  </si>
  <si>
    <t>Ленуш@</t>
  </si>
  <si>
    <t>Sonnia</t>
  </si>
  <si>
    <t xml:space="preserve">Albinka </t>
  </si>
  <si>
    <t>fyz</t>
  </si>
  <si>
    <t>prodosk</t>
  </si>
  <si>
    <t>Natka-b</t>
  </si>
  <si>
    <t>36;39</t>
  </si>
  <si>
    <t>Люсинда</t>
  </si>
  <si>
    <t>Sneжинка</t>
  </si>
  <si>
    <t>Шаганэ</t>
  </si>
  <si>
    <t>Тетушка Тули</t>
  </si>
  <si>
    <t>ЮЮВ</t>
  </si>
  <si>
    <t>Татьяна Исаева</t>
  </si>
  <si>
    <t>ksyuxa</t>
  </si>
  <si>
    <t>Марина@Мария</t>
  </si>
  <si>
    <t xml:space="preserve"> ves212 </t>
  </si>
  <si>
    <t>Наталья-77</t>
  </si>
  <si>
    <t xml:space="preserve">*Romashka* </t>
  </si>
  <si>
    <t>Денаюр</t>
  </si>
  <si>
    <r>
      <t>Ботфорты Izel 9A20-21-1-100</t>
    </r>
    <r>
      <rPr>
        <b/>
        <sz val="9"/>
        <color indexed="10"/>
        <rFont val="Arial"/>
        <family val="2"/>
      </rPr>
      <t xml:space="preserve"> + разброс 35 размера!</t>
    </r>
  </si>
  <si>
    <t>Мухоловка</t>
  </si>
  <si>
    <t>LissaA</t>
  </si>
  <si>
    <t>lenochek</t>
  </si>
  <si>
    <t>rita-chita</t>
  </si>
  <si>
    <t>Lerro</t>
  </si>
  <si>
    <t>ЛенокЛеночек</t>
  </si>
  <si>
    <t>ОлькаКаза</t>
  </si>
  <si>
    <t xml:space="preserve">Марина))) </t>
  </si>
  <si>
    <t xml:space="preserve">Надя1980 </t>
  </si>
  <si>
    <t>Erica</t>
  </si>
  <si>
    <t>les</t>
  </si>
  <si>
    <t>Анна Котенева</t>
  </si>
  <si>
    <t>Iriscka</t>
  </si>
  <si>
    <t>Алё-Алёна</t>
  </si>
  <si>
    <t>weltkind</t>
  </si>
  <si>
    <t>Lychik</t>
  </si>
  <si>
    <t>janina82</t>
  </si>
  <si>
    <t>Irby</t>
  </si>
  <si>
    <t>mazer</t>
  </si>
  <si>
    <t>Алена Авдеева</t>
  </si>
  <si>
    <t>Туфли ASCALINI B 505</t>
  </si>
  <si>
    <t>Солнечная счастливая</t>
  </si>
  <si>
    <t>кристи12</t>
  </si>
  <si>
    <t>Jyls</t>
  </si>
  <si>
    <t>Лизи</t>
  </si>
  <si>
    <t>anytca</t>
  </si>
  <si>
    <t>Svetlana2011</t>
  </si>
  <si>
    <t>Туфли MENIANI M-A 16</t>
  </si>
  <si>
    <t>Senedra</t>
  </si>
  <si>
    <t>Марина Маринина</t>
  </si>
  <si>
    <t>корОЛЬКА</t>
  </si>
  <si>
    <t>лошадинка</t>
  </si>
  <si>
    <t xml:space="preserve">Оля-ля 82 </t>
  </si>
  <si>
    <t>Люба.А</t>
  </si>
  <si>
    <t xml:space="preserve">Томасенок </t>
  </si>
  <si>
    <t>ekos</t>
  </si>
  <si>
    <t>Оксна</t>
  </si>
  <si>
    <t>37;36</t>
  </si>
  <si>
    <t>aka_Nurka</t>
  </si>
  <si>
    <t>Felixx</t>
  </si>
  <si>
    <r>
      <t xml:space="preserve">Туфли GRACIANA N 803-07-2 </t>
    </r>
    <r>
      <rPr>
        <b/>
        <sz val="9"/>
        <color indexed="10"/>
        <rFont val="Arial"/>
        <family val="2"/>
      </rPr>
      <t>+ раскид 35 и 35 размеров!</t>
    </r>
  </si>
  <si>
    <t>Юлайла</t>
  </si>
  <si>
    <t xml:space="preserve">canary-bird </t>
  </si>
  <si>
    <t>Anutka111</t>
  </si>
  <si>
    <t>Tatka.S.N</t>
  </si>
  <si>
    <t>Балетки GRACIANA 110-25-2</t>
  </si>
  <si>
    <t>ника2008</t>
  </si>
  <si>
    <t>katyxa</t>
  </si>
  <si>
    <t>Missadelina</t>
  </si>
  <si>
    <t>Мира-бель</t>
  </si>
  <si>
    <t>nataly1979</t>
  </si>
  <si>
    <t>Котя84</t>
  </si>
  <si>
    <t>Сердюша</t>
  </si>
  <si>
    <t>Богушевская</t>
  </si>
  <si>
    <t>Teona</t>
  </si>
  <si>
    <r>
      <t xml:space="preserve">Туфли Bb 81575 </t>
    </r>
    <r>
      <rPr>
        <b/>
        <sz val="9"/>
        <color indexed="10"/>
        <rFont val="Arial"/>
        <family val="2"/>
      </rPr>
      <t>+ раскид 36 размера!</t>
    </r>
  </si>
  <si>
    <t xml:space="preserve">Полусапоги ASACALINI 32 </t>
  </si>
  <si>
    <t>ЛЮБОВЬМИХАЛНА</t>
  </si>
  <si>
    <t>Женюрка</t>
  </si>
  <si>
    <r>
      <t xml:space="preserve">36 </t>
    </r>
    <r>
      <rPr>
        <b/>
        <sz val="9"/>
        <color indexed="10"/>
        <rFont val="Arial"/>
        <family val="2"/>
      </rPr>
      <t>(40)</t>
    </r>
  </si>
  <si>
    <r>
      <t xml:space="preserve">39 </t>
    </r>
    <r>
      <rPr>
        <b/>
        <sz val="9"/>
        <color indexed="10"/>
        <rFont val="Arial"/>
        <family val="2"/>
      </rPr>
      <t>(35)</t>
    </r>
  </si>
  <si>
    <r>
      <t xml:space="preserve">40 </t>
    </r>
    <r>
      <rPr>
        <b/>
        <sz val="9"/>
        <color indexed="10"/>
        <rFont val="Arial"/>
        <family val="2"/>
      </rPr>
      <t>(36)</t>
    </r>
  </si>
  <si>
    <r>
      <t xml:space="preserve">35 </t>
    </r>
    <r>
      <rPr>
        <b/>
        <sz val="9"/>
        <color indexed="10"/>
        <rFont val="Arial"/>
        <family val="2"/>
      </rPr>
      <t>(37)</t>
    </r>
  </si>
  <si>
    <r>
      <t xml:space="preserve">41 </t>
    </r>
    <r>
      <rPr>
        <b/>
        <sz val="9"/>
        <color indexed="10"/>
        <rFont val="Arial"/>
        <family val="2"/>
      </rPr>
      <t>(37)</t>
    </r>
  </si>
  <si>
    <r>
      <t xml:space="preserve">36 </t>
    </r>
    <r>
      <rPr>
        <b/>
        <sz val="9"/>
        <color indexed="10"/>
        <rFont val="Arial"/>
        <family val="2"/>
      </rPr>
      <t>(39)</t>
    </r>
    <r>
      <rPr>
        <b/>
        <sz val="9"/>
        <rFont val="Arial"/>
        <family val="2"/>
      </rPr>
      <t>;37;38</t>
    </r>
  </si>
  <si>
    <r>
      <t xml:space="preserve">35 </t>
    </r>
    <r>
      <rPr>
        <b/>
        <sz val="9"/>
        <color indexed="10"/>
        <rFont val="Arial"/>
        <family val="2"/>
      </rPr>
      <t>(36)</t>
    </r>
  </si>
  <si>
    <r>
      <t>36</t>
    </r>
    <r>
      <rPr>
        <b/>
        <sz val="9"/>
        <color indexed="10"/>
        <rFont val="Arial"/>
        <family val="2"/>
      </rPr>
      <t xml:space="preserve"> (39)</t>
    </r>
  </si>
  <si>
    <r>
      <t xml:space="preserve">37 </t>
    </r>
    <r>
      <rPr>
        <b/>
        <sz val="9"/>
        <color indexed="10"/>
        <rFont val="Arial"/>
        <family val="2"/>
      </rPr>
      <t>(40)</t>
    </r>
  </si>
  <si>
    <r>
      <t xml:space="preserve">37 </t>
    </r>
    <r>
      <rPr>
        <b/>
        <sz val="9"/>
        <color indexed="10"/>
        <rFont val="Arial"/>
        <family val="2"/>
      </rPr>
      <t>(41)</t>
    </r>
  </si>
  <si>
    <r>
      <t>35</t>
    </r>
    <r>
      <rPr>
        <b/>
        <sz val="9"/>
        <color indexed="10"/>
        <rFont val="Arial"/>
        <family val="2"/>
      </rPr>
      <t>(39)</t>
    </r>
  </si>
  <si>
    <t>Сапоги Izel 741 бирюза</t>
  </si>
  <si>
    <t>Туфли ASCALINI B 414</t>
  </si>
  <si>
    <t>Ботильоны CITY STAR S 1018-2411</t>
  </si>
  <si>
    <r>
      <t>Туфли BOOTES 9</t>
    </r>
    <r>
      <rPr>
        <b/>
        <sz val="9"/>
        <color indexed="10"/>
        <rFont val="Arial"/>
        <family val="2"/>
      </rPr>
      <t xml:space="preserve"> + разброс 39!</t>
    </r>
  </si>
  <si>
    <t xml:space="preserve">Ботильоны CITY GRAND A 6756 D1 </t>
  </si>
  <si>
    <t>Туфли ASCALINI 81</t>
  </si>
  <si>
    <t>Ботфорты MELANES 02 сер</t>
  </si>
  <si>
    <t>Полусапоги ELEGANTE 379-0110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</si>
</sst>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 Cyr"/>
      <family val="2"/>
    </font>
    <font>
      <u val="single"/>
      <sz val="11"/>
      <color indexed="12"/>
      <name val="Arial Cyr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Arial Cyr"/>
      <family val="2"/>
    </font>
    <font>
      <u val="single"/>
      <sz val="11"/>
      <color indexed="8"/>
      <name val="Arial Cyr"/>
      <family val="2"/>
    </font>
    <font>
      <b/>
      <sz val="10"/>
      <color indexed="8"/>
      <name val="Arial"/>
      <family val="2"/>
    </font>
    <font>
      <b/>
      <sz val="9"/>
      <color theme="1"/>
      <name val="Arial Cyr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Arial Cyr"/>
      <family val="2"/>
    </font>
    <font>
      <u val="single"/>
      <sz val="11"/>
      <color theme="1"/>
      <name val="Arial Cyr"/>
      <family val="2"/>
    </font>
    <font>
      <b/>
      <sz val="10"/>
      <color theme="1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center" wrapText="1"/>
    </xf>
    <xf numFmtId="0" fontId="24" fillId="2" borderId="10" xfId="0" applyFont="1" applyFill="1" applyBorder="1" applyAlignment="1">
      <alignment horizontal="left" textRotation="90" wrapText="1"/>
    </xf>
    <xf numFmtId="0" fontId="24" fillId="2" borderId="11" xfId="0" applyFont="1" applyFill="1" applyBorder="1" applyAlignment="1">
      <alignment horizontal="left" textRotation="90" wrapText="1"/>
    </xf>
    <xf numFmtId="0" fontId="24" fillId="2" borderId="11" xfId="0" applyFont="1" applyFill="1" applyBorder="1" applyAlignment="1">
      <alignment horizontal="left" wrapText="1"/>
    </xf>
    <xf numFmtId="0" fontId="24" fillId="2" borderId="12" xfId="0" applyFont="1" applyFill="1" applyBorder="1" applyAlignment="1">
      <alignment horizontal="left" textRotation="90" wrapText="1"/>
    </xf>
    <xf numFmtId="3" fontId="24" fillId="2" borderId="10" xfId="0" applyNumberFormat="1" applyFont="1" applyFill="1" applyBorder="1" applyAlignment="1">
      <alignment horizontal="left" textRotation="90" wrapText="1"/>
    </xf>
    <xf numFmtId="0" fontId="24" fillId="2" borderId="10" xfId="0" applyFont="1" applyFill="1" applyBorder="1" applyAlignment="1">
      <alignment horizontal="center" textRotation="90" wrapText="1"/>
    </xf>
    <xf numFmtId="0" fontId="24" fillId="2" borderId="10" xfId="0" applyFont="1" applyFill="1" applyBorder="1" applyAlignment="1">
      <alignment horizontal="center" vertical="center" textRotation="90" wrapText="1"/>
    </xf>
    <xf numFmtId="0" fontId="24" fillId="2" borderId="10" xfId="0" applyFont="1" applyFill="1" applyBorder="1" applyAlignment="1">
      <alignment horizontal="left" vertical="center" textRotation="90" wrapText="1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5" fillId="20" borderId="13" xfId="0" applyFont="1" applyFill="1" applyBorder="1" applyAlignment="1">
      <alignment/>
    </xf>
    <xf numFmtId="0" fontId="25" fillId="20" borderId="14" xfId="0" applyFont="1" applyFill="1" applyBorder="1" applyAlignment="1">
      <alignment/>
    </xf>
    <xf numFmtId="0" fontId="25" fillId="20" borderId="14" xfId="0" applyFont="1" applyFill="1" applyBorder="1" applyAlignment="1">
      <alignment wrapText="1"/>
    </xf>
    <xf numFmtId="0" fontId="19" fillId="20" borderId="15" xfId="0" applyFont="1" applyFill="1" applyBorder="1" applyAlignment="1">
      <alignment horizontal="center" wrapText="1"/>
    </xf>
    <xf numFmtId="0" fontId="19" fillId="20" borderId="13" xfId="0" applyFont="1" applyFill="1" applyBorder="1" applyAlignment="1">
      <alignment horizontal="center"/>
    </xf>
    <xf numFmtId="0" fontId="19" fillId="20" borderId="0" xfId="0" applyFont="1" applyFill="1" applyAlignment="1">
      <alignment horizontal="center"/>
    </xf>
    <xf numFmtId="0" fontId="19" fillId="20" borderId="13" xfId="0" applyFont="1" applyFill="1" applyBorder="1" applyAlignment="1">
      <alignment horizontal="center" wrapText="1"/>
    </xf>
    <xf numFmtId="0" fontId="22" fillId="20" borderId="0" xfId="0" applyFont="1" applyFill="1" applyAlignment="1">
      <alignment/>
    </xf>
    <xf numFmtId="0" fontId="20" fillId="20" borderId="13" xfId="0" applyFont="1" applyFill="1" applyBorder="1" applyAlignment="1">
      <alignment wrapText="1"/>
    </xf>
    <xf numFmtId="0" fontId="20" fillId="20" borderId="0" xfId="0" applyFont="1" applyFill="1" applyBorder="1" applyAlignment="1">
      <alignment/>
    </xf>
    <xf numFmtId="0" fontId="22" fillId="20" borderId="0" xfId="0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46" fontId="27" fillId="0" borderId="10" xfId="0" applyNumberFormat="1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0" borderId="12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/>
    </xf>
    <xf numFmtId="0" fontId="40" fillId="0" borderId="12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wrapText="1"/>
    </xf>
    <xf numFmtId="0" fontId="31" fillId="0" borderId="16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wrapText="1"/>
    </xf>
    <xf numFmtId="0" fontId="31" fillId="0" borderId="17" xfId="0" applyFont="1" applyFill="1" applyBorder="1" applyAlignment="1">
      <alignment horizontal="center" wrapText="1"/>
    </xf>
    <xf numFmtId="0" fontId="31" fillId="0" borderId="17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 wrapText="1"/>
    </xf>
    <xf numFmtId="0" fontId="41" fillId="0" borderId="16" xfId="0" applyFont="1" applyFill="1" applyBorder="1" applyAlignment="1">
      <alignment horizontal="center" wrapText="1"/>
    </xf>
    <xf numFmtId="0" fontId="41" fillId="0" borderId="16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/>
    </xf>
    <xf numFmtId="0" fontId="40" fillId="0" borderId="13" xfId="0" applyFont="1" applyFill="1" applyBorder="1" applyAlignment="1">
      <alignment/>
    </xf>
    <xf numFmtId="0" fontId="40" fillId="0" borderId="15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0" fillId="0" borderId="13" xfId="0" applyFont="1" applyFill="1" applyBorder="1" applyAlignment="1">
      <alignment wrapText="1"/>
    </xf>
    <xf numFmtId="0" fontId="41" fillId="0" borderId="13" xfId="0" applyFont="1" applyFill="1" applyBorder="1" applyAlignment="1">
      <alignment wrapText="1"/>
    </xf>
    <xf numFmtId="0" fontId="41" fillId="0" borderId="13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40" fillId="0" borderId="18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4" fillId="2" borderId="20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left" textRotation="90" wrapText="1"/>
    </xf>
    <xf numFmtId="0" fontId="25" fillId="20" borderId="22" xfId="0" applyFont="1" applyFill="1" applyBorder="1" applyAlignment="1">
      <alignment horizontal="left"/>
    </xf>
    <xf numFmtId="0" fontId="26" fillId="20" borderId="23" xfId="0" applyFont="1" applyFill="1" applyBorder="1" applyAlignment="1">
      <alignment/>
    </xf>
    <xf numFmtId="0" fontId="39" fillId="0" borderId="20" xfId="42" applyNumberFormat="1" applyFont="1" applyFill="1" applyBorder="1" applyAlignment="1" applyProtection="1">
      <alignment horizontal="center"/>
      <protection/>
    </xf>
    <xf numFmtId="164" fontId="39" fillId="0" borderId="21" xfId="0" applyNumberFormat="1" applyFont="1" applyFill="1" applyBorder="1" applyAlignment="1">
      <alignment horizontal="center"/>
    </xf>
    <xf numFmtId="0" fontId="27" fillId="0" borderId="20" xfId="42" applyNumberFormat="1" applyFont="1" applyFill="1" applyBorder="1" applyAlignment="1" applyProtection="1">
      <alignment horizontal="center"/>
      <protection/>
    </xf>
    <xf numFmtId="164" fontId="27" fillId="0" borderId="21" xfId="0" applyNumberFormat="1" applyFont="1" applyFill="1" applyBorder="1" applyAlignment="1">
      <alignment horizontal="center"/>
    </xf>
    <xf numFmtId="49" fontId="39" fillId="0" borderId="20" xfId="42" applyNumberFormat="1" applyFont="1" applyFill="1" applyBorder="1" applyAlignment="1" applyProtection="1">
      <alignment horizontal="center"/>
      <protection/>
    </xf>
    <xf numFmtId="0" fontId="39" fillId="0" borderId="20" xfId="42" applyNumberFormat="1" applyFont="1" applyFill="1" applyBorder="1" applyAlignment="1" applyProtection="1">
      <alignment horizontal="center"/>
      <protection/>
    </xf>
    <xf numFmtId="164" fontId="39" fillId="0" borderId="21" xfId="0" applyNumberFormat="1" applyFont="1" applyFill="1" applyBorder="1" applyAlignment="1">
      <alignment horizontal="center"/>
    </xf>
    <xf numFmtId="0" fontId="28" fillId="0" borderId="20" xfId="42" applyNumberFormat="1" applyFill="1" applyBorder="1" applyAlignment="1" applyProtection="1">
      <alignment horizontal="center"/>
      <protection/>
    </xf>
    <xf numFmtId="0" fontId="43" fillId="0" borderId="20" xfId="42" applyNumberFormat="1" applyFont="1" applyFill="1" applyBorder="1" applyAlignment="1" applyProtection="1">
      <alignment horizontal="center"/>
      <protection/>
    </xf>
    <xf numFmtId="0" fontId="44" fillId="0" borderId="20" xfId="42" applyNumberFormat="1" applyFont="1" applyFill="1" applyBorder="1" applyAlignment="1" applyProtection="1">
      <alignment horizontal="center"/>
      <protection/>
    </xf>
    <xf numFmtId="0" fontId="43" fillId="0" borderId="20" xfId="42" applyNumberFormat="1" applyFont="1" applyFill="1" applyBorder="1" applyAlignment="1" applyProtection="1">
      <alignment horizontal="center"/>
      <protection/>
    </xf>
    <xf numFmtId="0" fontId="39" fillId="0" borderId="22" xfId="42" applyNumberFormat="1" applyFont="1" applyFill="1" applyBorder="1" applyAlignment="1" applyProtection="1">
      <alignment horizontal="center"/>
      <protection/>
    </xf>
    <xf numFmtId="164" fontId="39" fillId="0" borderId="23" xfId="0" applyNumberFormat="1" applyFont="1" applyFill="1" applyBorder="1" applyAlignment="1">
      <alignment horizontal="center"/>
    </xf>
    <xf numFmtId="0" fontId="45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164" fontId="27" fillId="0" borderId="23" xfId="0" applyNumberFormat="1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 vertical="center"/>
    </xf>
    <xf numFmtId="164" fontId="39" fillId="0" borderId="26" xfId="0" applyNumberFormat="1" applyFont="1" applyFill="1" applyBorder="1" applyAlignment="1">
      <alignment horizontal="center"/>
    </xf>
    <xf numFmtId="0" fontId="40" fillId="0" borderId="24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21" fillId="0" borderId="28" xfId="0" applyFont="1" applyFill="1" applyBorder="1" applyAlignment="1">
      <alignment/>
    </xf>
    <xf numFmtId="0" fontId="23" fillId="24" borderId="29" xfId="0" applyFont="1" applyFill="1" applyBorder="1" applyAlignment="1">
      <alignment horizontal="left"/>
    </xf>
    <xf numFmtId="0" fontId="23" fillId="24" borderId="30" xfId="0" applyFont="1" applyFill="1" applyBorder="1" applyAlignment="1">
      <alignment horizontal="left"/>
    </xf>
    <xf numFmtId="0" fontId="23" fillId="24" borderId="31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8;&#1088;&#1091;&#1089;&#1100;&#1082;@" TargetMode="External" /><Relationship Id="rId2" Type="http://schemas.openxmlformats.org/officeDocument/2006/relationships/hyperlink" Target="mailto:No4k@" TargetMode="External" /><Relationship Id="rId3" Type="http://schemas.openxmlformats.org/officeDocument/2006/relationships/hyperlink" Target="mailto:SuperM@mi" TargetMode="External" /><Relationship Id="rId4" Type="http://schemas.openxmlformats.org/officeDocument/2006/relationships/hyperlink" Target="mailto:Enigm@" TargetMode="External" /><Relationship Id="rId5" Type="http://schemas.openxmlformats.org/officeDocument/2006/relationships/hyperlink" Target="mailto:INK@" TargetMode="External" /><Relationship Id="rId6" Type="http://schemas.openxmlformats.org/officeDocument/2006/relationships/hyperlink" Target="mailto:&#1051;&#1077;&#1085;&#1091;&#1096;@" TargetMode="External" /><Relationship Id="rId7" Type="http://schemas.openxmlformats.org/officeDocument/2006/relationships/hyperlink" Target="mailto:&#1052;&#1072;&#1088;&#1080;&#1085;&#1072;@&#1052;&#1072;&#1088;&#1080;&#1103;" TargetMode="External" /><Relationship Id="rId8" Type="http://schemas.openxmlformats.org/officeDocument/2006/relationships/hyperlink" Target="mailto:&#1052;&#1040;&#1051;&#1068;&#1042;&#1048;&#1053;@" TargetMode="External" /><Relationship Id="rId9" Type="http://schemas.openxmlformats.org/officeDocument/2006/relationships/comments" Target="../comments1.xml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77"/>
  <sheetViews>
    <sheetView tabSelected="1" zoomScalePageLayoutView="0" workbookViewId="0" topLeftCell="A1">
      <pane xSplit="9" ySplit="3" topLeftCell="J12" activePane="bottomRight" state="frozen"/>
      <selection pane="topLeft" activeCell="A1" sqref="A1"/>
      <selection pane="topRight" activeCell="X1" sqref="X1"/>
      <selection pane="bottomLeft" activeCell="A4" sqref="A4"/>
      <selection pane="bottomRight" activeCell="K22" sqref="K22"/>
    </sheetView>
  </sheetViews>
  <sheetFormatPr defaultColWidth="9.00390625" defaultRowHeight="12.75"/>
  <cols>
    <col min="1" max="1" width="35.875" style="113" customWidth="1"/>
    <col min="2" max="2" width="10.125" style="1" customWidth="1"/>
    <col min="3" max="3" width="9.375" style="1" customWidth="1"/>
    <col min="4" max="4" width="7.125" style="1" customWidth="1"/>
    <col min="5" max="5" width="6.125" style="1" customWidth="1"/>
    <col min="6" max="6" width="7.00390625" style="1" customWidth="1"/>
    <col min="7" max="7" width="7.25390625" style="2" customWidth="1"/>
    <col min="8" max="8" width="5.875" style="1" customWidth="1"/>
    <col min="9" max="9" width="12.25390625" style="114" customWidth="1"/>
    <col min="10" max="10" width="10.375" style="3" customWidth="1"/>
    <col min="11" max="11" width="11.00390625" style="3" customWidth="1"/>
    <col min="12" max="12" width="10.875" style="3" customWidth="1"/>
    <col min="13" max="13" width="12.125" style="3" customWidth="1"/>
    <col min="14" max="14" width="12.25390625" style="3" customWidth="1"/>
    <col min="15" max="15" width="10.625" style="3" customWidth="1"/>
    <col min="16" max="16" width="10.875" style="3" customWidth="1"/>
    <col min="17" max="17" width="11.875" style="3" customWidth="1"/>
    <col min="18" max="18" width="11.125" style="3" customWidth="1"/>
    <col min="19" max="19" width="12.125" style="3" customWidth="1"/>
    <col min="20" max="20" width="10.625" style="3" customWidth="1"/>
    <col min="21" max="22" width="11.00390625" style="3" customWidth="1"/>
    <col min="23" max="23" width="9.875" style="3" customWidth="1"/>
    <col min="24" max="24" width="11.875" style="3" customWidth="1"/>
    <col min="25" max="25" width="11.375" style="3" customWidth="1"/>
    <col min="26" max="26" width="9.375" style="3" customWidth="1"/>
    <col min="27" max="27" width="10.75390625" style="3" customWidth="1"/>
    <col min="28" max="28" width="9.375" style="3" customWidth="1"/>
    <col min="29" max="29" width="11.00390625" style="3" customWidth="1"/>
    <col min="30" max="30" width="9.875" style="3" customWidth="1"/>
    <col min="31" max="31" width="12.375" style="3" customWidth="1"/>
    <col min="32" max="32" width="9.625" style="3" customWidth="1"/>
    <col min="33" max="33" width="9.375" style="3" customWidth="1"/>
    <col min="34" max="34" width="10.125" style="3" customWidth="1"/>
    <col min="35" max="35" width="9.875" style="3" customWidth="1"/>
    <col min="36" max="40" width="9.125" style="3" customWidth="1"/>
    <col min="41" max="41" width="10.75390625" style="4" customWidth="1"/>
    <col min="42" max="45" width="9.125" style="4" customWidth="1"/>
    <col min="46" max="68" width="9.125" style="5" customWidth="1"/>
    <col min="69" max="112" width="9.125" style="6" customWidth="1"/>
    <col min="113" max="16384" width="9.125" style="7" customWidth="1"/>
  </cols>
  <sheetData>
    <row r="1" spans="1:68" ht="14.25" customHeight="1">
      <c r="A1" s="115"/>
      <c r="B1" s="116"/>
      <c r="C1" s="116"/>
      <c r="D1" s="116"/>
      <c r="E1" s="116"/>
      <c r="F1" s="116"/>
      <c r="G1" s="116"/>
      <c r="H1" s="116"/>
      <c r="I1" s="117"/>
      <c r="J1" s="3">
        <v>35</v>
      </c>
      <c r="K1" s="3">
        <v>35</v>
      </c>
      <c r="L1" s="3">
        <v>35</v>
      </c>
      <c r="M1" s="3">
        <v>35</v>
      </c>
      <c r="N1" s="3">
        <v>35</v>
      </c>
      <c r="O1" s="3">
        <v>35</v>
      </c>
      <c r="P1" s="3">
        <v>35</v>
      </c>
      <c r="Q1" s="3">
        <v>35</v>
      </c>
      <c r="R1" s="3">
        <v>35</v>
      </c>
      <c r="S1" s="3">
        <v>35</v>
      </c>
      <c r="T1" s="3">
        <v>35</v>
      </c>
      <c r="U1" s="3">
        <v>35</v>
      </c>
      <c r="V1" s="3">
        <v>35</v>
      </c>
      <c r="W1" s="3">
        <v>35</v>
      </c>
      <c r="X1" s="3">
        <v>35</v>
      </c>
      <c r="Y1" s="3">
        <v>35</v>
      </c>
      <c r="Z1" s="3">
        <v>35</v>
      </c>
      <c r="AA1" s="3">
        <v>35</v>
      </c>
      <c r="AB1" s="3">
        <v>35</v>
      </c>
      <c r="AC1" s="3">
        <v>35</v>
      </c>
      <c r="AD1" s="3">
        <v>35</v>
      </c>
      <c r="AE1" s="3">
        <v>35</v>
      </c>
      <c r="AF1" s="3">
        <v>35</v>
      </c>
      <c r="AG1" s="3">
        <v>35</v>
      </c>
      <c r="AH1" s="3">
        <v>35</v>
      </c>
      <c r="AI1" s="3">
        <v>35</v>
      </c>
      <c r="AO1" s="3"/>
      <c r="AP1" s="3"/>
      <c r="AQ1" s="3"/>
      <c r="AR1" s="3"/>
      <c r="AS1" s="3"/>
      <c r="AT1" s="3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</row>
    <row r="2" spans="1:112" s="17" customFormat="1" ht="69" customHeight="1">
      <c r="A2" s="90" t="s">
        <v>0</v>
      </c>
      <c r="B2" s="9" t="s">
        <v>1</v>
      </c>
      <c r="C2" s="9" t="s">
        <v>2</v>
      </c>
      <c r="D2" s="10" t="s">
        <v>37</v>
      </c>
      <c r="E2" s="10" t="s">
        <v>3</v>
      </c>
      <c r="F2" s="10" t="s">
        <v>4</v>
      </c>
      <c r="G2" s="11" t="s">
        <v>5</v>
      </c>
      <c r="H2" s="10" t="s">
        <v>6</v>
      </c>
      <c r="I2" s="91" t="s">
        <v>7</v>
      </c>
      <c r="J2" s="12" t="s">
        <v>39</v>
      </c>
      <c r="K2" s="13" t="s">
        <v>197</v>
      </c>
      <c r="L2" s="14" t="s">
        <v>53</v>
      </c>
      <c r="M2" s="14" t="s">
        <v>218</v>
      </c>
      <c r="N2" s="14" t="s">
        <v>66</v>
      </c>
      <c r="O2" s="14" t="s">
        <v>72</v>
      </c>
      <c r="P2" s="14" t="s">
        <v>76</v>
      </c>
      <c r="Q2" s="14" t="s">
        <v>216</v>
      </c>
      <c r="R2" s="9" t="s">
        <v>88</v>
      </c>
      <c r="S2" s="14" t="s">
        <v>93</v>
      </c>
      <c r="T2" s="14" t="s">
        <v>98</v>
      </c>
      <c r="U2" s="14" t="s">
        <v>35</v>
      </c>
      <c r="V2" s="14" t="s">
        <v>117</v>
      </c>
      <c r="W2" s="14" t="s">
        <v>213</v>
      </c>
      <c r="X2" s="14" t="s">
        <v>215</v>
      </c>
      <c r="Y2" s="14" t="s">
        <v>140</v>
      </c>
      <c r="Z2" s="14" t="s">
        <v>17</v>
      </c>
      <c r="AA2" s="14" t="s">
        <v>217</v>
      </c>
      <c r="AB2" s="14" t="s">
        <v>214</v>
      </c>
      <c r="AC2" s="14" t="s">
        <v>212</v>
      </c>
      <c r="AD2" s="14" t="s">
        <v>161</v>
      </c>
      <c r="AE2" s="14" t="s">
        <v>168</v>
      </c>
      <c r="AF2" s="14" t="s">
        <v>181</v>
      </c>
      <c r="AG2" s="14" t="s">
        <v>196</v>
      </c>
      <c r="AH2" s="14" t="s">
        <v>211</v>
      </c>
      <c r="AI2" s="14" t="s">
        <v>186</v>
      </c>
      <c r="AJ2" s="14"/>
      <c r="AK2" s="15"/>
      <c r="AL2" s="15"/>
      <c r="AM2" s="15"/>
      <c r="AN2" s="15"/>
      <c r="AO2" s="9"/>
      <c r="AP2" s="9"/>
      <c r="AQ2" s="9"/>
      <c r="AR2" s="9"/>
      <c r="AS2" s="9"/>
      <c r="AT2" s="9"/>
      <c r="AU2" s="16"/>
      <c r="AV2" s="16"/>
      <c r="AW2" s="16"/>
      <c r="AX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16"/>
      <c r="BN2" s="16"/>
      <c r="BO2" s="16"/>
      <c r="BP2" s="9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</row>
    <row r="3" spans="1:112" s="26" customFormat="1" ht="12">
      <c r="A3" s="92"/>
      <c r="B3" s="19"/>
      <c r="C3" s="19"/>
      <c r="D3" s="20"/>
      <c r="E3" s="20"/>
      <c r="F3" s="20"/>
      <c r="G3" s="21"/>
      <c r="H3" s="20"/>
      <c r="I3" s="93"/>
      <c r="J3" s="22">
        <v>1300</v>
      </c>
      <c r="K3" s="23">
        <v>650</v>
      </c>
      <c r="L3" s="23">
        <v>1200</v>
      </c>
      <c r="M3" s="23">
        <v>1500</v>
      </c>
      <c r="N3" s="23">
        <v>2000</v>
      </c>
      <c r="O3" s="23">
        <v>750</v>
      </c>
      <c r="P3" s="23">
        <v>850</v>
      </c>
      <c r="Q3" s="23">
        <v>1000</v>
      </c>
      <c r="R3" s="23">
        <v>1100</v>
      </c>
      <c r="S3" s="23">
        <v>1200</v>
      </c>
      <c r="T3" s="23">
        <v>1100</v>
      </c>
      <c r="U3" s="23">
        <v>250</v>
      </c>
      <c r="V3" s="23">
        <v>1100</v>
      </c>
      <c r="W3" s="23">
        <v>1200</v>
      </c>
      <c r="X3" s="23">
        <v>1200</v>
      </c>
      <c r="Y3" s="23">
        <v>1900</v>
      </c>
      <c r="Z3" s="23">
        <v>850</v>
      </c>
      <c r="AA3" s="23">
        <v>2000</v>
      </c>
      <c r="AB3" s="23">
        <v>250</v>
      </c>
      <c r="AC3" s="23">
        <v>1200</v>
      </c>
      <c r="AD3" s="23">
        <v>1100</v>
      </c>
      <c r="AE3" s="23">
        <v>1100</v>
      </c>
      <c r="AF3" s="23">
        <v>1200</v>
      </c>
      <c r="AG3" s="23">
        <v>1000</v>
      </c>
      <c r="AH3" s="23">
        <v>1400</v>
      </c>
      <c r="AI3" s="24">
        <v>1000</v>
      </c>
      <c r="AJ3" s="23"/>
      <c r="AK3" s="23"/>
      <c r="AL3" s="23"/>
      <c r="AM3" s="23"/>
      <c r="AN3" s="23"/>
      <c r="AO3" s="25"/>
      <c r="AP3" s="25"/>
      <c r="AQ3" s="25"/>
      <c r="AR3" s="25"/>
      <c r="AS3" s="25"/>
      <c r="AT3" s="25"/>
      <c r="AU3" s="25"/>
      <c r="AV3" s="25"/>
      <c r="AW3" s="25"/>
      <c r="AX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7"/>
      <c r="BQ3" s="28"/>
      <c r="BR3" s="28"/>
      <c r="BS3" s="28"/>
      <c r="BT3" s="28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</row>
    <row r="4" spans="1:68" s="50" customFormat="1" ht="12">
      <c r="A4" s="94" t="s">
        <v>40</v>
      </c>
      <c r="B4" s="50">
        <f>SUMIF($J4:$BP4,"&lt;&gt;",$J$3:$BP$3)</f>
        <v>1300</v>
      </c>
      <c r="C4" s="50">
        <f>B4*1.12</f>
        <v>1456.0000000000002</v>
      </c>
      <c r="F4" s="50">
        <f>(C4+D4)-E4</f>
        <v>1456.0000000000002</v>
      </c>
      <c r="G4" s="50">
        <v>1500</v>
      </c>
      <c r="H4" s="50">
        <f>SUMIF($J4:$CU4,"&lt;&gt;",$J$1:$CU$1)</f>
        <v>35</v>
      </c>
      <c r="I4" s="95">
        <f aca="true" t="shared" si="0" ref="I4:I61">F4-G4+H4</f>
        <v>-8.999999999999773</v>
      </c>
      <c r="J4" s="51">
        <v>35</v>
      </c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</row>
    <row r="5" spans="1:68" s="30" customFormat="1" ht="12">
      <c r="A5" s="96" t="s">
        <v>34</v>
      </c>
      <c r="B5" s="30">
        <f aca="true" t="shared" si="1" ref="B5:B68">SUMIF($J5:$BP5,"&lt;&gt;",$J$3:$BP$3)</f>
        <v>1300</v>
      </c>
      <c r="C5" s="30">
        <f aca="true" t="shared" si="2" ref="C5:C66">B5*1.12</f>
        <v>1456.0000000000002</v>
      </c>
      <c r="F5" s="30">
        <f aca="true" t="shared" si="3" ref="F5:F66">(C5+D5)-E5</f>
        <v>1456.0000000000002</v>
      </c>
      <c r="G5" s="30">
        <v>1500</v>
      </c>
      <c r="H5" s="30">
        <f aca="true" t="shared" si="4" ref="H5:H66">SUMIF($J5:$CU5,"&lt;&gt;",$J$1:$CU$1)</f>
        <v>35</v>
      </c>
      <c r="I5" s="97">
        <f t="shared" si="0"/>
        <v>-8.999999999999773</v>
      </c>
      <c r="J5" s="31">
        <v>36</v>
      </c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</row>
    <row r="6" spans="1:68" s="30" customFormat="1" ht="12">
      <c r="A6" s="94" t="s">
        <v>41</v>
      </c>
      <c r="B6" s="30">
        <f t="shared" si="1"/>
        <v>1300</v>
      </c>
      <c r="C6" s="30">
        <f t="shared" si="2"/>
        <v>1456.0000000000002</v>
      </c>
      <c r="F6" s="30">
        <f t="shared" si="3"/>
        <v>1456.0000000000002</v>
      </c>
      <c r="G6" s="30">
        <v>1491</v>
      </c>
      <c r="H6" s="30">
        <f t="shared" si="4"/>
        <v>35</v>
      </c>
      <c r="I6" s="97">
        <f t="shared" si="0"/>
        <v>2.2737367544323206E-13</v>
      </c>
      <c r="J6" s="31">
        <v>37</v>
      </c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</row>
    <row r="7" spans="1:68" s="30" customFormat="1" ht="12">
      <c r="A7" s="96" t="s">
        <v>42</v>
      </c>
      <c r="B7" s="30">
        <f t="shared" si="1"/>
        <v>1300</v>
      </c>
      <c r="C7" s="30">
        <f t="shared" si="2"/>
        <v>1456.0000000000002</v>
      </c>
      <c r="F7" s="30">
        <f t="shared" si="3"/>
        <v>1456.0000000000002</v>
      </c>
      <c r="G7" s="30">
        <v>1491</v>
      </c>
      <c r="H7" s="30">
        <f t="shared" si="4"/>
        <v>35</v>
      </c>
      <c r="I7" s="97">
        <f t="shared" si="0"/>
        <v>2.2737367544323206E-13</v>
      </c>
      <c r="J7" s="31">
        <v>37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</row>
    <row r="8" spans="1:68" s="50" customFormat="1" ht="12">
      <c r="A8" s="98" t="s">
        <v>43</v>
      </c>
      <c r="B8" s="50">
        <f t="shared" si="1"/>
        <v>1300</v>
      </c>
      <c r="C8" s="50">
        <f t="shared" si="2"/>
        <v>1456.0000000000002</v>
      </c>
      <c r="F8" s="50">
        <f t="shared" si="3"/>
        <v>1456.0000000000002</v>
      </c>
      <c r="G8" s="50">
        <v>1491</v>
      </c>
      <c r="H8" s="50">
        <f t="shared" si="4"/>
        <v>35</v>
      </c>
      <c r="I8" s="95">
        <f t="shared" si="0"/>
        <v>2.2737367544323206E-13</v>
      </c>
      <c r="J8" s="51">
        <v>38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H8" s="49"/>
      <c r="BI8" s="49"/>
      <c r="BJ8" s="49"/>
      <c r="BK8" s="49"/>
      <c r="BL8" s="49"/>
      <c r="BM8" s="49"/>
      <c r="BN8" s="49"/>
      <c r="BO8" s="49"/>
      <c r="BP8" s="49"/>
    </row>
    <row r="9" spans="1:68" s="30" customFormat="1" ht="14.25" customHeight="1">
      <c r="A9" s="99" t="s">
        <v>44</v>
      </c>
      <c r="B9" s="30">
        <f t="shared" si="1"/>
        <v>2500</v>
      </c>
      <c r="C9" s="30">
        <f t="shared" si="2"/>
        <v>2800.0000000000005</v>
      </c>
      <c r="F9" s="30">
        <f t="shared" si="3"/>
        <v>2800.0000000000005</v>
      </c>
      <c r="G9" s="30">
        <v>2870</v>
      </c>
      <c r="H9" s="30">
        <f t="shared" si="4"/>
        <v>70</v>
      </c>
      <c r="I9" s="97">
        <f t="shared" si="0"/>
        <v>4.547473508864641E-13</v>
      </c>
      <c r="J9" s="31">
        <v>38</v>
      </c>
      <c r="K9" s="32"/>
      <c r="L9" s="32"/>
      <c r="M9" s="32"/>
      <c r="N9" s="32"/>
      <c r="O9" s="32"/>
      <c r="P9" s="32"/>
      <c r="Q9" s="32"/>
      <c r="R9" s="32"/>
      <c r="S9" s="32">
        <v>38</v>
      </c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</row>
    <row r="10" spans="1:68" s="50" customFormat="1" ht="14.25" customHeight="1">
      <c r="A10" s="94" t="s">
        <v>25</v>
      </c>
      <c r="B10" s="50">
        <f t="shared" si="1"/>
        <v>1300</v>
      </c>
      <c r="C10" s="50">
        <f t="shared" si="2"/>
        <v>1456.0000000000002</v>
      </c>
      <c r="F10" s="50">
        <f t="shared" si="3"/>
        <v>1456.0000000000002</v>
      </c>
      <c r="G10" s="50">
        <v>1491</v>
      </c>
      <c r="H10" s="50">
        <f t="shared" si="4"/>
        <v>35</v>
      </c>
      <c r="I10" s="95">
        <f t="shared" si="0"/>
        <v>2.2737367544323206E-13</v>
      </c>
      <c r="J10" s="51">
        <v>39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</row>
    <row r="11" spans="1:68" s="30" customFormat="1" ht="12">
      <c r="A11" s="96" t="s">
        <v>45</v>
      </c>
      <c r="B11" s="30">
        <f t="shared" si="1"/>
        <v>3500</v>
      </c>
      <c r="C11" s="30">
        <f t="shared" si="2"/>
        <v>3920.0000000000005</v>
      </c>
      <c r="F11" s="30">
        <f t="shared" si="3"/>
        <v>3920.0000000000005</v>
      </c>
      <c r="G11" s="30">
        <v>4025</v>
      </c>
      <c r="H11" s="30">
        <f t="shared" si="4"/>
        <v>105</v>
      </c>
      <c r="I11" s="97">
        <f t="shared" si="0"/>
        <v>4.547473508864641E-13</v>
      </c>
      <c r="J11" s="31">
        <v>40</v>
      </c>
      <c r="K11" s="32"/>
      <c r="L11" s="32"/>
      <c r="M11" s="32"/>
      <c r="N11" s="32"/>
      <c r="O11" s="32"/>
      <c r="P11" s="32"/>
      <c r="Q11" s="32"/>
      <c r="R11" s="32"/>
      <c r="S11" s="32">
        <v>39</v>
      </c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>
        <v>39</v>
      </c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</row>
    <row r="12" spans="1:68" s="50" customFormat="1" ht="12">
      <c r="A12" s="94" t="s">
        <v>46</v>
      </c>
      <c r="B12" s="30">
        <f t="shared" si="1"/>
        <v>650</v>
      </c>
      <c r="C12" s="30">
        <f t="shared" si="2"/>
        <v>728.0000000000001</v>
      </c>
      <c r="F12" s="30">
        <f t="shared" si="3"/>
        <v>728.0000000000001</v>
      </c>
      <c r="G12" s="50">
        <v>763</v>
      </c>
      <c r="H12" s="30">
        <f t="shared" si="4"/>
        <v>35</v>
      </c>
      <c r="I12" s="95">
        <f t="shared" si="0"/>
        <v>1.1368683772161603E-13</v>
      </c>
      <c r="J12" s="51"/>
      <c r="K12" s="49">
        <v>36</v>
      </c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</row>
    <row r="13" spans="1:68" s="59" customFormat="1" ht="12">
      <c r="A13" s="99" t="s">
        <v>47</v>
      </c>
      <c r="B13" s="30">
        <f t="shared" si="1"/>
        <v>1850</v>
      </c>
      <c r="C13" s="59">
        <f t="shared" si="2"/>
        <v>2072</v>
      </c>
      <c r="F13" s="59">
        <f t="shared" si="3"/>
        <v>2072</v>
      </c>
      <c r="G13" s="59">
        <v>2142</v>
      </c>
      <c r="H13" s="59">
        <f t="shared" si="4"/>
        <v>70</v>
      </c>
      <c r="I13" s="100">
        <f t="shared" si="0"/>
        <v>0</v>
      </c>
      <c r="J13" s="60"/>
      <c r="K13" s="61">
        <v>37</v>
      </c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>
        <v>37</v>
      </c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</row>
    <row r="14" spans="1:68" s="50" customFormat="1" ht="17.25" customHeight="1">
      <c r="A14" s="94" t="s">
        <v>48</v>
      </c>
      <c r="B14" s="50">
        <f t="shared" si="1"/>
        <v>650</v>
      </c>
      <c r="C14" s="50">
        <f t="shared" si="2"/>
        <v>728.0000000000001</v>
      </c>
      <c r="F14" s="50">
        <f t="shared" si="3"/>
        <v>728.0000000000001</v>
      </c>
      <c r="G14" s="50">
        <v>763</v>
      </c>
      <c r="H14" s="50">
        <f t="shared" si="4"/>
        <v>35</v>
      </c>
      <c r="I14" s="95">
        <f t="shared" si="0"/>
        <v>1.1368683772161603E-13</v>
      </c>
      <c r="J14" s="51"/>
      <c r="K14" s="49">
        <v>38</v>
      </c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</row>
    <row r="15" spans="1:68" s="30" customFormat="1" ht="12">
      <c r="A15" s="96" t="s">
        <v>49</v>
      </c>
      <c r="B15" s="30">
        <f t="shared" si="1"/>
        <v>1750</v>
      </c>
      <c r="C15" s="30">
        <f t="shared" si="2"/>
        <v>1960.0000000000002</v>
      </c>
      <c r="E15" s="30">
        <v>300</v>
      </c>
      <c r="F15" s="30">
        <f t="shared" si="3"/>
        <v>1660.0000000000002</v>
      </c>
      <c r="G15" s="30">
        <v>1730</v>
      </c>
      <c r="H15" s="30">
        <f t="shared" si="4"/>
        <v>70</v>
      </c>
      <c r="I15" s="97">
        <f t="shared" si="0"/>
        <v>2.2737367544323206E-13</v>
      </c>
      <c r="J15" s="31"/>
      <c r="K15" s="32">
        <v>39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>
        <v>39</v>
      </c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</row>
    <row r="16" spans="1:68" s="30" customFormat="1" ht="12">
      <c r="A16" s="96" t="s">
        <v>50</v>
      </c>
      <c r="B16" s="30">
        <f t="shared" si="1"/>
        <v>650</v>
      </c>
      <c r="C16" s="30">
        <f t="shared" si="2"/>
        <v>728.0000000000001</v>
      </c>
      <c r="F16" s="30">
        <f t="shared" si="3"/>
        <v>728.0000000000001</v>
      </c>
      <c r="G16" s="30">
        <v>763</v>
      </c>
      <c r="H16" s="30">
        <f t="shared" si="4"/>
        <v>35</v>
      </c>
      <c r="I16" s="97">
        <f t="shared" si="0"/>
        <v>1.1368683772161603E-13</v>
      </c>
      <c r="J16" s="31"/>
      <c r="K16" s="32">
        <v>39</v>
      </c>
      <c r="L16" s="32"/>
      <c r="M16" s="32"/>
      <c r="N16" s="32"/>
      <c r="O16" s="32"/>
      <c r="P16" s="33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</row>
    <row r="17" spans="1:68" s="50" customFormat="1" ht="14.25">
      <c r="A17" s="101" t="s">
        <v>51</v>
      </c>
      <c r="B17" s="50">
        <f t="shared" si="1"/>
        <v>650</v>
      </c>
      <c r="C17" s="50">
        <f t="shared" si="2"/>
        <v>728.0000000000001</v>
      </c>
      <c r="E17" s="50">
        <v>169</v>
      </c>
      <c r="F17" s="50">
        <f t="shared" si="3"/>
        <v>559.0000000000001</v>
      </c>
      <c r="G17" s="50">
        <v>594</v>
      </c>
      <c r="H17" s="50">
        <f t="shared" si="4"/>
        <v>35</v>
      </c>
      <c r="I17" s="95">
        <f t="shared" si="0"/>
        <v>1.1368683772161603E-13</v>
      </c>
      <c r="J17" s="51"/>
      <c r="K17" s="49">
        <v>40</v>
      </c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</row>
    <row r="18" spans="1:68" s="59" customFormat="1" ht="12">
      <c r="A18" s="99" t="s">
        <v>52</v>
      </c>
      <c r="B18" s="30">
        <f t="shared" si="1"/>
        <v>650</v>
      </c>
      <c r="C18" s="59">
        <f t="shared" si="2"/>
        <v>728.0000000000001</v>
      </c>
      <c r="F18" s="59">
        <f t="shared" si="3"/>
        <v>728.0000000000001</v>
      </c>
      <c r="G18" s="59">
        <v>763</v>
      </c>
      <c r="H18" s="59">
        <f t="shared" si="4"/>
        <v>35</v>
      </c>
      <c r="I18" s="100">
        <f t="shared" si="0"/>
        <v>1.1368683772161603E-13</v>
      </c>
      <c r="J18" s="60"/>
      <c r="K18" s="61">
        <v>41</v>
      </c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</row>
    <row r="19" spans="1:68" s="30" customFormat="1" ht="12">
      <c r="A19" s="96" t="s">
        <v>9</v>
      </c>
      <c r="B19" s="30">
        <f>L3+O3+AF3*2</f>
        <v>4350</v>
      </c>
      <c r="C19" s="30">
        <f t="shared" si="2"/>
        <v>4872.000000000001</v>
      </c>
      <c r="D19" s="30">
        <f>240+240</f>
        <v>480</v>
      </c>
      <c r="F19" s="30">
        <f t="shared" si="3"/>
        <v>5352.000000000001</v>
      </c>
      <c r="G19" s="30">
        <v>5457</v>
      </c>
      <c r="H19" s="30">
        <f t="shared" si="4"/>
        <v>105</v>
      </c>
      <c r="I19" s="97">
        <f t="shared" si="0"/>
        <v>9.094947017729282E-13</v>
      </c>
      <c r="J19" s="31"/>
      <c r="K19" s="32"/>
      <c r="L19" s="32">
        <v>36</v>
      </c>
      <c r="M19" s="32"/>
      <c r="N19" s="32"/>
      <c r="O19" s="32">
        <v>36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 t="s">
        <v>178</v>
      </c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</row>
    <row r="20" spans="1:68" s="30" customFormat="1" ht="12">
      <c r="A20" s="96" t="s">
        <v>36</v>
      </c>
      <c r="B20" s="30">
        <f t="shared" si="1"/>
        <v>2400</v>
      </c>
      <c r="C20" s="30">
        <f t="shared" si="2"/>
        <v>2688.0000000000005</v>
      </c>
      <c r="F20" s="30">
        <f t="shared" si="3"/>
        <v>2688.0000000000005</v>
      </c>
      <c r="G20" s="30">
        <v>2758</v>
      </c>
      <c r="H20" s="30">
        <f t="shared" si="4"/>
        <v>70</v>
      </c>
      <c r="I20" s="97">
        <f t="shared" si="0"/>
        <v>4.547473508864641E-13</v>
      </c>
      <c r="J20" s="31"/>
      <c r="K20" s="32"/>
      <c r="L20" s="32">
        <v>37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>
        <v>37</v>
      </c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</row>
    <row r="21" spans="1:68" s="30" customFormat="1" ht="12">
      <c r="A21" s="96" t="s">
        <v>54</v>
      </c>
      <c r="B21" s="30">
        <f t="shared" si="1"/>
        <v>1200</v>
      </c>
      <c r="C21" s="30">
        <f t="shared" si="2"/>
        <v>1344.0000000000002</v>
      </c>
      <c r="F21" s="30">
        <f t="shared" si="3"/>
        <v>1344.0000000000002</v>
      </c>
      <c r="G21" s="30">
        <v>1400</v>
      </c>
      <c r="H21" s="30">
        <f t="shared" si="4"/>
        <v>35</v>
      </c>
      <c r="I21" s="97">
        <f t="shared" si="0"/>
        <v>-20.999999999999773</v>
      </c>
      <c r="J21" s="31"/>
      <c r="K21" s="32"/>
      <c r="L21" s="32">
        <v>37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</row>
    <row r="22" spans="1:68" s="30" customFormat="1" ht="12">
      <c r="A22" s="96" t="s">
        <v>55</v>
      </c>
      <c r="B22" s="30">
        <f t="shared" si="1"/>
        <v>1200</v>
      </c>
      <c r="C22" s="30">
        <f t="shared" si="2"/>
        <v>1344.0000000000002</v>
      </c>
      <c r="F22" s="30">
        <f t="shared" si="3"/>
        <v>1344.0000000000002</v>
      </c>
      <c r="G22" s="30">
        <v>1380</v>
      </c>
      <c r="H22" s="30">
        <f t="shared" si="4"/>
        <v>35</v>
      </c>
      <c r="I22" s="97">
        <f t="shared" si="0"/>
        <v>-0.9999999999997726</v>
      </c>
      <c r="J22" s="31"/>
      <c r="K22" s="32"/>
      <c r="L22" s="32">
        <v>38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</row>
    <row r="23" spans="1:68" s="30" customFormat="1" ht="12">
      <c r="A23" s="96" t="s">
        <v>56</v>
      </c>
      <c r="B23" s="30">
        <f t="shared" si="1"/>
        <v>1200</v>
      </c>
      <c r="C23" s="30">
        <f t="shared" si="2"/>
        <v>1344.0000000000002</v>
      </c>
      <c r="F23" s="30">
        <f t="shared" si="3"/>
        <v>1344.0000000000002</v>
      </c>
      <c r="G23" s="30">
        <v>1380</v>
      </c>
      <c r="H23" s="30">
        <f t="shared" si="4"/>
        <v>35</v>
      </c>
      <c r="I23" s="97">
        <f t="shared" si="0"/>
        <v>-0.9999999999997726</v>
      </c>
      <c r="J23" s="31"/>
      <c r="K23" s="32"/>
      <c r="L23" s="32">
        <v>38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</row>
    <row r="24" spans="1:68" s="30" customFormat="1" ht="12">
      <c r="A24" s="96" t="s">
        <v>57</v>
      </c>
      <c r="B24" s="30">
        <f t="shared" si="1"/>
        <v>1200</v>
      </c>
      <c r="C24" s="30">
        <f t="shared" si="2"/>
        <v>1344.0000000000002</v>
      </c>
      <c r="F24" s="30">
        <f t="shared" si="3"/>
        <v>1344.0000000000002</v>
      </c>
      <c r="G24" s="30">
        <v>1379</v>
      </c>
      <c r="H24" s="30">
        <f t="shared" si="4"/>
        <v>35</v>
      </c>
      <c r="I24" s="97">
        <f t="shared" si="0"/>
        <v>2.2737367544323206E-13</v>
      </c>
      <c r="J24" s="34"/>
      <c r="L24" s="32">
        <v>39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</row>
    <row r="25" spans="1:68" s="50" customFormat="1" ht="12">
      <c r="A25" s="94" t="s">
        <v>58</v>
      </c>
      <c r="B25" s="50">
        <f t="shared" si="1"/>
        <v>2600</v>
      </c>
      <c r="C25" s="50">
        <f t="shared" si="2"/>
        <v>2912.0000000000005</v>
      </c>
      <c r="F25" s="50">
        <f t="shared" si="3"/>
        <v>2912.0000000000005</v>
      </c>
      <c r="G25" s="50">
        <v>2982</v>
      </c>
      <c r="H25" s="50">
        <f t="shared" si="4"/>
        <v>70</v>
      </c>
      <c r="I25" s="95">
        <f t="shared" si="0"/>
        <v>4.547473508864641E-13</v>
      </c>
      <c r="J25" s="51"/>
      <c r="L25" s="49">
        <v>39</v>
      </c>
      <c r="M25" s="49"/>
      <c r="N25" s="49"/>
      <c r="O25" s="49"/>
      <c r="P25" s="49"/>
      <c r="Q25" s="49"/>
      <c r="R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>
        <v>38</v>
      </c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</row>
    <row r="26" spans="1:68" s="30" customFormat="1" ht="12">
      <c r="A26" s="96" t="s">
        <v>59</v>
      </c>
      <c r="B26" s="30">
        <f t="shared" si="1"/>
        <v>1200</v>
      </c>
      <c r="C26" s="30">
        <f t="shared" si="2"/>
        <v>1344.0000000000002</v>
      </c>
      <c r="F26" s="30">
        <f t="shared" si="3"/>
        <v>1344.0000000000002</v>
      </c>
      <c r="G26" s="30">
        <v>1400</v>
      </c>
      <c r="H26" s="30">
        <f t="shared" si="4"/>
        <v>35</v>
      </c>
      <c r="I26" s="97">
        <f t="shared" si="0"/>
        <v>-20.999999999999773</v>
      </c>
      <c r="J26" s="31"/>
      <c r="L26" s="32">
        <v>40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</row>
    <row r="27" spans="1:68" s="30" customFormat="1" ht="12">
      <c r="A27" s="96" t="s">
        <v>60</v>
      </c>
      <c r="B27" s="30">
        <f t="shared" si="1"/>
        <v>3500</v>
      </c>
      <c r="C27" s="30">
        <f t="shared" si="2"/>
        <v>3920.0000000000005</v>
      </c>
      <c r="F27" s="30">
        <f t="shared" si="3"/>
        <v>3920.0000000000005</v>
      </c>
      <c r="G27" s="30">
        <v>3990</v>
      </c>
      <c r="H27" s="30">
        <f t="shared" si="4"/>
        <v>70</v>
      </c>
      <c r="I27" s="97">
        <f t="shared" si="0"/>
        <v>4.547473508864641E-13</v>
      </c>
      <c r="J27" s="31"/>
      <c r="L27" s="32"/>
      <c r="M27" s="32">
        <v>36</v>
      </c>
      <c r="N27" s="32">
        <v>37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</row>
    <row r="28" spans="1:68" s="30" customFormat="1" ht="12">
      <c r="A28" s="96" t="s">
        <v>61</v>
      </c>
      <c r="B28" s="30">
        <f t="shared" si="1"/>
        <v>1500</v>
      </c>
      <c r="C28" s="30">
        <f t="shared" si="2"/>
        <v>1680.0000000000002</v>
      </c>
      <c r="F28" s="30">
        <f t="shared" si="3"/>
        <v>1680.0000000000002</v>
      </c>
      <c r="G28" s="30">
        <v>1715</v>
      </c>
      <c r="H28" s="30">
        <f t="shared" si="4"/>
        <v>35</v>
      </c>
      <c r="I28" s="97">
        <f t="shared" si="0"/>
        <v>2.2737367544323206E-13</v>
      </c>
      <c r="J28" s="31"/>
      <c r="L28" s="32"/>
      <c r="M28" s="32">
        <v>37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</row>
    <row r="29" spans="1:68" s="30" customFormat="1" ht="12">
      <c r="A29" s="96" t="s">
        <v>18</v>
      </c>
      <c r="B29" s="30">
        <f t="shared" si="1"/>
        <v>1500</v>
      </c>
      <c r="C29" s="30">
        <f t="shared" si="2"/>
        <v>1680.0000000000002</v>
      </c>
      <c r="F29" s="30">
        <f t="shared" si="3"/>
        <v>1680.0000000000002</v>
      </c>
      <c r="G29" s="30">
        <v>1715</v>
      </c>
      <c r="H29" s="30">
        <f t="shared" si="4"/>
        <v>35</v>
      </c>
      <c r="I29" s="97">
        <f t="shared" si="0"/>
        <v>2.2737367544323206E-13</v>
      </c>
      <c r="J29" s="31"/>
      <c r="L29" s="32"/>
      <c r="M29" s="32">
        <v>37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</row>
    <row r="30" spans="1:68" s="30" customFormat="1" ht="14.25" customHeight="1">
      <c r="A30" s="96" t="s">
        <v>62</v>
      </c>
      <c r="B30" s="30">
        <f t="shared" si="1"/>
        <v>1500</v>
      </c>
      <c r="C30" s="30">
        <f t="shared" si="2"/>
        <v>1680.0000000000002</v>
      </c>
      <c r="F30" s="30">
        <f t="shared" si="3"/>
        <v>1680.0000000000002</v>
      </c>
      <c r="G30" s="30">
        <v>1715</v>
      </c>
      <c r="H30" s="30">
        <f t="shared" si="4"/>
        <v>35</v>
      </c>
      <c r="I30" s="97">
        <f t="shared" si="0"/>
        <v>2.2737367544323206E-13</v>
      </c>
      <c r="J30" s="31"/>
      <c r="K30" s="32"/>
      <c r="M30" s="32">
        <v>38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</row>
    <row r="31" spans="1:68" s="50" customFormat="1" ht="12">
      <c r="A31" s="94" t="s">
        <v>63</v>
      </c>
      <c r="B31" s="50">
        <f t="shared" si="1"/>
        <v>2700</v>
      </c>
      <c r="C31" s="50">
        <f t="shared" si="2"/>
        <v>3024.0000000000005</v>
      </c>
      <c r="F31" s="50">
        <f t="shared" si="3"/>
        <v>3024.0000000000005</v>
      </c>
      <c r="G31" s="50">
        <v>3094</v>
      </c>
      <c r="H31" s="50">
        <f t="shared" si="4"/>
        <v>70</v>
      </c>
      <c r="I31" s="95">
        <f t="shared" si="0"/>
        <v>4.547473508864641E-13</v>
      </c>
      <c r="J31" s="51"/>
      <c r="K31" s="49"/>
      <c r="L31" s="49"/>
      <c r="M31" s="49">
        <v>38</v>
      </c>
      <c r="N31" s="49"/>
      <c r="O31" s="49"/>
      <c r="P31" s="49"/>
      <c r="Q31" s="49"/>
      <c r="R31" s="49"/>
      <c r="S31" s="49">
        <v>37</v>
      </c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</row>
    <row r="32" spans="1:68" s="30" customFormat="1" ht="12">
      <c r="A32" s="99" t="s">
        <v>64</v>
      </c>
      <c r="B32" s="30">
        <f t="shared" si="1"/>
        <v>2700</v>
      </c>
      <c r="C32" s="30">
        <f t="shared" si="2"/>
        <v>3024.0000000000005</v>
      </c>
      <c r="D32" s="30">
        <v>240</v>
      </c>
      <c r="F32" s="30">
        <f t="shared" si="3"/>
        <v>3264.0000000000005</v>
      </c>
      <c r="G32" s="30">
        <v>3548</v>
      </c>
      <c r="H32" s="30">
        <f t="shared" si="4"/>
        <v>70</v>
      </c>
      <c r="I32" s="97">
        <f t="shared" si="0"/>
        <v>-213.99999999999955</v>
      </c>
      <c r="J32" s="31"/>
      <c r="K32" s="32"/>
      <c r="L32" s="32"/>
      <c r="M32" s="32">
        <v>39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>
        <v>39</v>
      </c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</row>
    <row r="33" spans="1:68" s="50" customFormat="1" ht="12">
      <c r="A33" s="94" t="s">
        <v>65</v>
      </c>
      <c r="B33" s="50">
        <f t="shared" si="1"/>
        <v>1500</v>
      </c>
      <c r="C33" s="50">
        <f t="shared" si="2"/>
        <v>1680.0000000000002</v>
      </c>
      <c r="F33" s="50">
        <f t="shared" si="3"/>
        <v>1680.0000000000002</v>
      </c>
      <c r="G33" s="50">
        <v>1715</v>
      </c>
      <c r="H33" s="50">
        <f t="shared" si="4"/>
        <v>35</v>
      </c>
      <c r="I33" s="95">
        <f t="shared" si="0"/>
        <v>2.2737367544323206E-13</v>
      </c>
      <c r="J33" s="51"/>
      <c r="K33" s="49"/>
      <c r="L33" s="49"/>
      <c r="M33" s="49">
        <v>40</v>
      </c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</row>
    <row r="34" spans="1:68" s="30" customFormat="1" ht="17.25" customHeight="1">
      <c r="A34" s="94" t="s">
        <v>67</v>
      </c>
      <c r="B34" s="30">
        <f t="shared" si="1"/>
        <v>3000</v>
      </c>
      <c r="C34" s="30">
        <f t="shared" si="2"/>
        <v>3360.0000000000005</v>
      </c>
      <c r="F34" s="30">
        <f t="shared" si="3"/>
        <v>3360.0000000000005</v>
      </c>
      <c r="G34" s="30">
        <v>3430</v>
      </c>
      <c r="H34" s="30">
        <f t="shared" si="4"/>
        <v>70</v>
      </c>
      <c r="I34" s="97">
        <f t="shared" si="0"/>
        <v>4.547473508864641E-13</v>
      </c>
      <c r="J34" s="31"/>
      <c r="K34" s="32"/>
      <c r="L34" s="32"/>
      <c r="M34" s="32"/>
      <c r="N34" s="32">
        <v>35</v>
      </c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>
        <v>35</v>
      </c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</row>
    <row r="35" spans="1:68" s="50" customFormat="1" ht="12">
      <c r="A35" s="94" t="s">
        <v>68</v>
      </c>
      <c r="B35" s="50">
        <f t="shared" si="1"/>
        <v>2000</v>
      </c>
      <c r="C35" s="50">
        <f t="shared" si="2"/>
        <v>2240</v>
      </c>
      <c r="F35" s="50">
        <f t="shared" si="3"/>
        <v>2240</v>
      </c>
      <c r="G35" s="50">
        <v>2275</v>
      </c>
      <c r="H35" s="50">
        <f t="shared" si="4"/>
        <v>35</v>
      </c>
      <c r="I35" s="95">
        <f t="shared" si="0"/>
        <v>0</v>
      </c>
      <c r="J35" s="51"/>
      <c r="K35" s="49"/>
      <c r="L35" s="49"/>
      <c r="M35" s="49"/>
      <c r="N35" s="49">
        <v>36</v>
      </c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</row>
    <row r="36" spans="1:68" s="50" customFormat="1" ht="12.75">
      <c r="A36" s="102" t="s">
        <v>69</v>
      </c>
      <c r="B36" s="50">
        <f t="shared" si="1"/>
        <v>3000</v>
      </c>
      <c r="C36" s="50">
        <f t="shared" si="2"/>
        <v>3360.0000000000005</v>
      </c>
      <c r="F36" s="50">
        <f t="shared" si="3"/>
        <v>3360.0000000000005</v>
      </c>
      <c r="G36" s="50">
        <v>3430</v>
      </c>
      <c r="H36" s="50">
        <f t="shared" si="4"/>
        <v>70</v>
      </c>
      <c r="I36" s="95">
        <f t="shared" si="0"/>
        <v>4.547473508864641E-13</v>
      </c>
      <c r="J36" s="51"/>
      <c r="K36" s="49"/>
      <c r="L36" s="49"/>
      <c r="M36" s="49"/>
      <c r="N36" s="49">
        <v>37</v>
      </c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>
        <v>37</v>
      </c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</row>
    <row r="37" spans="1:68" s="50" customFormat="1" ht="12">
      <c r="A37" s="94" t="s">
        <v>31</v>
      </c>
      <c r="B37" s="30">
        <f t="shared" si="1"/>
        <v>2000</v>
      </c>
      <c r="C37" s="50">
        <f t="shared" si="2"/>
        <v>2240</v>
      </c>
      <c r="F37" s="50">
        <f t="shared" si="3"/>
        <v>2240</v>
      </c>
      <c r="G37" s="50">
        <v>2275</v>
      </c>
      <c r="H37" s="50">
        <f t="shared" si="4"/>
        <v>35</v>
      </c>
      <c r="I37" s="95">
        <f t="shared" si="0"/>
        <v>0</v>
      </c>
      <c r="J37" s="51"/>
      <c r="K37" s="49"/>
      <c r="L37" s="49"/>
      <c r="M37" s="49"/>
      <c r="N37" s="49">
        <v>38</v>
      </c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</row>
    <row r="38" spans="1:68" s="30" customFormat="1" ht="12">
      <c r="A38" s="94" t="s">
        <v>70</v>
      </c>
      <c r="B38" s="30">
        <f t="shared" si="1"/>
        <v>2000</v>
      </c>
      <c r="C38" s="30">
        <f t="shared" si="2"/>
        <v>2240</v>
      </c>
      <c r="F38" s="30">
        <f t="shared" si="3"/>
        <v>2240</v>
      </c>
      <c r="G38" s="30">
        <v>2275</v>
      </c>
      <c r="H38" s="30">
        <f t="shared" si="4"/>
        <v>35</v>
      </c>
      <c r="I38" s="97">
        <f t="shared" si="0"/>
        <v>0</v>
      </c>
      <c r="J38" s="31"/>
      <c r="K38" s="32"/>
      <c r="L38" s="32"/>
      <c r="M38" s="32"/>
      <c r="N38" s="32">
        <v>38</v>
      </c>
      <c r="O38" s="49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</row>
    <row r="39" spans="1:68" s="50" customFormat="1" ht="12">
      <c r="A39" s="94" t="s">
        <v>12</v>
      </c>
      <c r="B39" s="50">
        <f t="shared" si="1"/>
        <v>2000</v>
      </c>
      <c r="C39" s="50">
        <f t="shared" si="2"/>
        <v>2240</v>
      </c>
      <c r="F39" s="50">
        <f t="shared" si="3"/>
        <v>2240</v>
      </c>
      <c r="G39" s="50">
        <v>2275</v>
      </c>
      <c r="H39" s="50">
        <f t="shared" si="4"/>
        <v>35</v>
      </c>
      <c r="I39" s="95">
        <f t="shared" si="0"/>
        <v>0</v>
      </c>
      <c r="J39" s="51"/>
      <c r="K39" s="49"/>
      <c r="L39" s="49"/>
      <c r="M39" s="49"/>
      <c r="N39" s="49">
        <v>39</v>
      </c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</row>
    <row r="40" spans="1:68" s="50" customFormat="1" ht="12">
      <c r="A40" s="94" t="s">
        <v>71</v>
      </c>
      <c r="B40" s="50">
        <f t="shared" si="1"/>
        <v>2000</v>
      </c>
      <c r="C40" s="50">
        <f t="shared" si="2"/>
        <v>2240</v>
      </c>
      <c r="F40" s="50">
        <f t="shared" si="3"/>
        <v>2240</v>
      </c>
      <c r="G40" s="50">
        <v>2275</v>
      </c>
      <c r="H40" s="50">
        <f t="shared" si="4"/>
        <v>35</v>
      </c>
      <c r="I40" s="95">
        <f t="shared" si="0"/>
        <v>0</v>
      </c>
      <c r="J40" s="51"/>
      <c r="K40" s="49"/>
      <c r="L40" s="49"/>
      <c r="M40" s="49"/>
      <c r="N40" s="49">
        <v>40</v>
      </c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</row>
    <row r="41" spans="1:68" s="50" customFormat="1" ht="12">
      <c r="A41" s="94" t="s">
        <v>11</v>
      </c>
      <c r="B41" s="50">
        <f t="shared" si="1"/>
        <v>750</v>
      </c>
      <c r="C41" s="50">
        <f t="shared" si="2"/>
        <v>840.0000000000001</v>
      </c>
      <c r="F41" s="50">
        <f t="shared" si="3"/>
        <v>840.0000000000001</v>
      </c>
      <c r="G41" s="50">
        <v>875</v>
      </c>
      <c r="H41" s="50">
        <f t="shared" si="4"/>
        <v>35</v>
      </c>
      <c r="I41" s="95">
        <f t="shared" si="0"/>
        <v>1.1368683772161603E-13</v>
      </c>
      <c r="J41" s="51"/>
      <c r="K41" s="49"/>
      <c r="L41" s="49"/>
      <c r="M41" s="49"/>
      <c r="N41" s="49"/>
      <c r="O41" s="49">
        <v>35</v>
      </c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</row>
    <row r="42" spans="1:68" s="30" customFormat="1" ht="12">
      <c r="A42" s="94" t="s">
        <v>73</v>
      </c>
      <c r="B42" s="30">
        <f t="shared" si="1"/>
        <v>750</v>
      </c>
      <c r="C42" s="30">
        <f t="shared" si="2"/>
        <v>840.0000000000001</v>
      </c>
      <c r="F42" s="30">
        <f t="shared" si="3"/>
        <v>840.0000000000001</v>
      </c>
      <c r="G42" s="30">
        <v>875</v>
      </c>
      <c r="H42" s="30">
        <f t="shared" si="4"/>
        <v>35</v>
      </c>
      <c r="I42" s="97">
        <f t="shared" si="0"/>
        <v>1.1368683772161603E-13</v>
      </c>
      <c r="J42" s="31"/>
      <c r="K42" s="32"/>
      <c r="L42" s="32"/>
      <c r="M42" s="32"/>
      <c r="N42" s="32"/>
      <c r="O42" s="49">
        <v>36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</row>
    <row r="43" spans="1:68" s="50" customFormat="1" ht="14.25">
      <c r="A43" s="103" t="s">
        <v>74</v>
      </c>
      <c r="B43" s="50">
        <f t="shared" si="1"/>
        <v>750</v>
      </c>
      <c r="C43" s="50">
        <f t="shared" si="2"/>
        <v>840.0000000000001</v>
      </c>
      <c r="F43" s="50">
        <f t="shared" si="3"/>
        <v>840.0000000000001</v>
      </c>
      <c r="G43" s="50">
        <v>875</v>
      </c>
      <c r="H43" s="50">
        <f t="shared" si="4"/>
        <v>35</v>
      </c>
      <c r="I43" s="95">
        <f t="shared" si="0"/>
        <v>1.1368683772161603E-13</v>
      </c>
      <c r="J43" s="51"/>
      <c r="K43" s="49"/>
      <c r="L43" s="49"/>
      <c r="M43" s="49"/>
      <c r="N43" s="49"/>
      <c r="O43" s="49">
        <v>37</v>
      </c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</row>
    <row r="44" spans="1:68" s="30" customFormat="1" ht="12">
      <c r="A44" s="94" t="s">
        <v>75</v>
      </c>
      <c r="B44" s="30">
        <f t="shared" si="1"/>
        <v>1600</v>
      </c>
      <c r="C44" s="30">
        <f t="shared" si="2"/>
        <v>1792.0000000000002</v>
      </c>
      <c r="F44" s="30">
        <f t="shared" si="3"/>
        <v>1792.0000000000002</v>
      </c>
      <c r="G44" s="30">
        <v>1862</v>
      </c>
      <c r="H44" s="30">
        <f t="shared" si="4"/>
        <v>70</v>
      </c>
      <c r="I44" s="97">
        <f t="shared" si="0"/>
        <v>2.2737367544323206E-13</v>
      </c>
      <c r="J44" s="31"/>
      <c r="K44" s="32"/>
      <c r="L44" s="32"/>
      <c r="M44" s="32"/>
      <c r="N44" s="32"/>
      <c r="O44" s="49">
        <v>37</v>
      </c>
      <c r="P44" s="32">
        <v>37</v>
      </c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</row>
    <row r="45" spans="1:68" s="30" customFormat="1" ht="12">
      <c r="A45" s="94" t="s">
        <v>192</v>
      </c>
      <c r="B45" s="30">
        <f t="shared" si="1"/>
        <v>750</v>
      </c>
      <c r="C45" s="30">
        <f t="shared" si="2"/>
        <v>840.0000000000001</v>
      </c>
      <c r="F45" s="30">
        <f t="shared" si="3"/>
        <v>840.0000000000001</v>
      </c>
      <c r="G45" s="30">
        <v>875</v>
      </c>
      <c r="H45" s="30">
        <f t="shared" si="4"/>
        <v>35</v>
      </c>
      <c r="I45" s="97">
        <f t="shared" si="0"/>
        <v>1.1368683772161603E-13</v>
      </c>
      <c r="J45" s="31"/>
      <c r="K45" s="32"/>
      <c r="L45" s="32"/>
      <c r="M45" s="32"/>
      <c r="N45" s="32"/>
      <c r="O45" s="49">
        <v>38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</row>
    <row r="46" spans="1:68" s="30" customFormat="1" ht="12">
      <c r="A46" s="94" t="s">
        <v>23</v>
      </c>
      <c r="B46" s="30">
        <f t="shared" si="1"/>
        <v>750</v>
      </c>
      <c r="C46" s="30">
        <f t="shared" si="2"/>
        <v>840.0000000000001</v>
      </c>
      <c r="F46" s="30">
        <f t="shared" si="3"/>
        <v>840.0000000000001</v>
      </c>
      <c r="G46" s="30">
        <v>875</v>
      </c>
      <c r="H46" s="30">
        <f t="shared" si="4"/>
        <v>35</v>
      </c>
      <c r="I46" s="97">
        <f t="shared" si="0"/>
        <v>1.1368683772161603E-13</v>
      </c>
      <c r="J46" s="31"/>
      <c r="K46" s="32"/>
      <c r="L46" s="32"/>
      <c r="M46" s="32"/>
      <c r="N46" s="32"/>
      <c r="O46" s="32">
        <v>38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</row>
    <row r="47" spans="1:68" s="50" customFormat="1" ht="12">
      <c r="A47" s="94" t="s">
        <v>77</v>
      </c>
      <c r="B47" s="50">
        <f t="shared" si="1"/>
        <v>850</v>
      </c>
      <c r="C47" s="50">
        <f t="shared" si="2"/>
        <v>952.0000000000001</v>
      </c>
      <c r="F47" s="50">
        <f t="shared" si="3"/>
        <v>952.0000000000001</v>
      </c>
      <c r="G47" s="50">
        <v>987</v>
      </c>
      <c r="H47" s="50">
        <f t="shared" si="4"/>
        <v>35</v>
      </c>
      <c r="I47" s="95">
        <f t="shared" si="0"/>
        <v>1.1368683772161603E-13</v>
      </c>
      <c r="J47" s="72"/>
      <c r="P47" s="50">
        <v>36</v>
      </c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</row>
    <row r="48" spans="1:68" s="30" customFormat="1" ht="15.75" customHeight="1">
      <c r="A48" s="94" t="s">
        <v>78</v>
      </c>
      <c r="B48" s="30">
        <f>P3*2</f>
        <v>1700</v>
      </c>
      <c r="C48" s="30">
        <f t="shared" si="2"/>
        <v>1904.0000000000002</v>
      </c>
      <c r="F48" s="30">
        <f t="shared" si="3"/>
        <v>1904.0000000000002</v>
      </c>
      <c r="G48" s="30">
        <v>1939</v>
      </c>
      <c r="H48" s="30">
        <f t="shared" si="4"/>
        <v>35</v>
      </c>
      <c r="I48" s="97">
        <f t="shared" si="0"/>
        <v>2.2737367544323206E-13</v>
      </c>
      <c r="J48" s="34"/>
      <c r="N48" s="32"/>
      <c r="P48" s="30" t="s">
        <v>8</v>
      </c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</row>
    <row r="49" spans="1:68" s="30" customFormat="1" ht="12">
      <c r="A49" s="94" t="s">
        <v>79</v>
      </c>
      <c r="B49" s="30">
        <f t="shared" si="1"/>
        <v>850</v>
      </c>
      <c r="C49" s="30">
        <f t="shared" si="2"/>
        <v>952.0000000000001</v>
      </c>
      <c r="F49" s="30">
        <f t="shared" si="3"/>
        <v>952.0000000000001</v>
      </c>
      <c r="G49" s="30">
        <v>987</v>
      </c>
      <c r="H49" s="30">
        <f t="shared" si="4"/>
        <v>35</v>
      </c>
      <c r="I49" s="97">
        <f t="shared" si="0"/>
        <v>1.1368683772161603E-13</v>
      </c>
      <c r="J49" s="34"/>
      <c r="P49" s="30">
        <v>38</v>
      </c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</row>
    <row r="50" spans="1:68" s="50" customFormat="1" ht="12">
      <c r="A50" s="94" t="s">
        <v>80</v>
      </c>
      <c r="B50" s="50">
        <f t="shared" si="1"/>
        <v>850</v>
      </c>
      <c r="C50" s="50">
        <f t="shared" si="2"/>
        <v>952.0000000000001</v>
      </c>
      <c r="F50" s="50">
        <f t="shared" si="3"/>
        <v>952.0000000000001</v>
      </c>
      <c r="G50" s="50">
        <v>987</v>
      </c>
      <c r="H50" s="50">
        <f t="shared" si="4"/>
        <v>35</v>
      </c>
      <c r="I50" s="95">
        <f t="shared" si="0"/>
        <v>1.1368683772161603E-13</v>
      </c>
      <c r="J50" s="72"/>
      <c r="P50" s="50">
        <v>39</v>
      </c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</row>
    <row r="51" spans="1:68" s="30" customFormat="1" ht="12">
      <c r="A51" s="94" t="s">
        <v>15</v>
      </c>
      <c r="B51" s="30">
        <f t="shared" si="1"/>
        <v>850</v>
      </c>
      <c r="C51" s="30">
        <f t="shared" si="2"/>
        <v>952.0000000000001</v>
      </c>
      <c r="F51" s="30">
        <f t="shared" si="3"/>
        <v>952.0000000000001</v>
      </c>
      <c r="G51" s="30">
        <v>1000</v>
      </c>
      <c r="H51" s="30">
        <f t="shared" si="4"/>
        <v>35</v>
      </c>
      <c r="I51" s="97">
        <f t="shared" si="0"/>
        <v>-12.999999999999886</v>
      </c>
      <c r="J51" s="34"/>
      <c r="P51" s="30">
        <v>39</v>
      </c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</row>
    <row r="52" spans="1:68" s="30" customFormat="1" ht="12">
      <c r="A52" s="94" t="s">
        <v>81</v>
      </c>
      <c r="B52" s="30">
        <f t="shared" si="1"/>
        <v>850</v>
      </c>
      <c r="C52" s="30">
        <f t="shared" si="2"/>
        <v>952.0000000000001</v>
      </c>
      <c r="F52" s="30">
        <f t="shared" si="3"/>
        <v>952.0000000000001</v>
      </c>
      <c r="G52" s="30">
        <v>990</v>
      </c>
      <c r="H52" s="30">
        <f t="shared" si="4"/>
        <v>35</v>
      </c>
      <c r="I52" s="97">
        <f t="shared" si="0"/>
        <v>-2.9999999999998863</v>
      </c>
      <c r="J52" s="34"/>
      <c r="P52" s="30">
        <v>40</v>
      </c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</row>
    <row r="53" spans="1:68" s="30" customFormat="1" ht="12">
      <c r="A53" s="94" t="s">
        <v>82</v>
      </c>
      <c r="B53" s="30">
        <f t="shared" si="1"/>
        <v>1000</v>
      </c>
      <c r="C53" s="30">
        <f t="shared" si="2"/>
        <v>1120</v>
      </c>
      <c r="F53" s="30">
        <f t="shared" si="3"/>
        <v>1120</v>
      </c>
      <c r="G53" s="30">
        <v>1155</v>
      </c>
      <c r="H53" s="30">
        <f t="shared" si="4"/>
        <v>35</v>
      </c>
      <c r="I53" s="97">
        <f t="shared" si="0"/>
        <v>0</v>
      </c>
      <c r="J53" s="34"/>
      <c r="Q53" s="30">
        <v>35</v>
      </c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</row>
    <row r="54" spans="1:68" s="30" customFormat="1" ht="12">
      <c r="A54" s="94" t="s">
        <v>83</v>
      </c>
      <c r="B54" s="30">
        <f t="shared" si="1"/>
        <v>2000</v>
      </c>
      <c r="C54" s="30">
        <f t="shared" si="2"/>
        <v>2240</v>
      </c>
      <c r="F54" s="30">
        <f t="shared" si="3"/>
        <v>2240</v>
      </c>
      <c r="G54" s="30">
        <v>2310</v>
      </c>
      <c r="H54" s="30">
        <f t="shared" si="4"/>
        <v>70</v>
      </c>
      <c r="I54" s="97">
        <f t="shared" si="0"/>
        <v>0</v>
      </c>
      <c r="J54" s="34"/>
      <c r="Q54" s="30">
        <v>36</v>
      </c>
      <c r="AG54" s="30">
        <v>37</v>
      </c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</row>
    <row r="55" spans="1:68" s="50" customFormat="1" ht="12">
      <c r="A55" s="94" t="s">
        <v>84</v>
      </c>
      <c r="B55" s="50">
        <f t="shared" si="1"/>
        <v>1000</v>
      </c>
      <c r="C55" s="50">
        <f t="shared" si="2"/>
        <v>1120</v>
      </c>
      <c r="F55" s="50">
        <f t="shared" si="3"/>
        <v>1120</v>
      </c>
      <c r="G55" s="50">
        <v>1155</v>
      </c>
      <c r="H55" s="50">
        <f t="shared" si="4"/>
        <v>35</v>
      </c>
      <c r="I55" s="95">
        <f t="shared" si="0"/>
        <v>0</v>
      </c>
      <c r="J55" s="72"/>
      <c r="Q55" s="50">
        <v>37</v>
      </c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</row>
    <row r="56" spans="1:68" s="30" customFormat="1" ht="12">
      <c r="A56" s="94" t="s">
        <v>85</v>
      </c>
      <c r="B56" s="30">
        <f t="shared" si="1"/>
        <v>1000</v>
      </c>
      <c r="C56" s="30">
        <f t="shared" si="2"/>
        <v>1120</v>
      </c>
      <c r="F56" s="30">
        <f t="shared" si="3"/>
        <v>1120</v>
      </c>
      <c r="G56" s="30">
        <v>1155</v>
      </c>
      <c r="H56" s="30">
        <f t="shared" si="4"/>
        <v>35</v>
      </c>
      <c r="I56" s="97">
        <f t="shared" si="0"/>
        <v>0</v>
      </c>
      <c r="J56" s="34"/>
      <c r="Q56" s="30">
        <v>37</v>
      </c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</row>
    <row r="57" spans="1:68" s="50" customFormat="1" ht="12">
      <c r="A57" s="94" t="s">
        <v>86</v>
      </c>
      <c r="B57" s="50">
        <f t="shared" si="1"/>
        <v>2100</v>
      </c>
      <c r="C57" s="50">
        <f t="shared" si="2"/>
        <v>2352</v>
      </c>
      <c r="F57" s="50">
        <f t="shared" si="3"/>
        <v>2352</v>
      </c>
      <c r="G57" s="50">
        <v>2422</v>
      </c>
      <c r="H57" s="50">
        <f t="shared" si="4"/>
        <v>70</v>
      </c>
      <c r="I57" s="95">
        <f t="shared" si="0"/>
        <v>0</v>
      </c>
      <c r="J57" s="72"/>
      <c r="Q57" s="50">
        <v>38</v>
      </c>
      <c r="R57" s="50">
        <v>40</v>
      </c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</row>
    <row r="58" spans="1:80" s="41" customFormat="1" ht="12">
      <c r="A58" s="96" t="s">
        <v>19</v>
      </c>
      <c r="B58" s="30">
        <f t="shared" si="1"/>
        <v>1000</v>
      </c>
      <c r="C58" s="30">
        <f t="shared" si="2"/>
        <v>1120</v>
      </c>
      <c r="D58" s="30"/>
      <c r="E58" s="35"/>
      <c r="F58" s="30">
        <f t="shared" si="3"/>
        <v>1120</v>
      </c>
      <c r="G58" s="30">
        <v>1155</v>
      </c>
      <c r="H58" s="30">
        <f t="shared" si="4"/>
        <v>35</v>
      </c>
      <c r="I58" s="97">
        <f t="shared" si="0"/>
        <v>0</v>
      </c>
      <c r="J58" s="36"/>
      <c r="K58" s="37"/>
      <c r="L58" s="37"/>
      <c r="M58" s="37"/>
      <c r="N58" s="37"/>
      <c r="O58" s="37"/>
      <c r="P58" s="37"/>
      <c r="Q58" s="37">
        <v>38</v>
      </c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8"/>
      <c r="AP58" s="38"/>
      <c r="AQ58" s="38"/>
      <c r="AR58" s="38"/>
      <c r="AS58" s="38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</row>
    <row r="59" spans="1:80" s="58" customFormat="1" ht="12">
      <c r="A59" s="94" t="s">
        <v>87</v>
      </c>
      <c r="B59" s="50">
        <f t="shared" si="1"/>
        <v>1000</v>
      </c>
      <c r="C59" s="50">
        <f t="shared" si="2"/>
        <v>1120</v>
      </c>
      <c r="D59" s="50"/>
      <c r="E59" s="52"/>
      <c r="F59" s="50">
        <f t="shared" si="3"/>
        <v>1120</v>
      </c>
      <c r="G59" s="50">
        <v>1155</v>
      </c>
      <c r="H59" s="50">
        <f t="shared" si="4"/>
        <v>35</v>
      </c>
      <c r="I59" s="95">
        <f t="shared" si="0"/>
        <v>0</v>
      </c>
      <c r="J59" s="53"/>
      <c r="K59" s="54"/>
      <c r="L59" s="54"/>
      <c r="M59" s="54"/>
      <c r="N59" s="54"/>
      <c r="O59" s="54"/>
      <c r="P59" s="54"/>
      <c r="Q59" s="54">
        <v>39</v>
      </c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5"/>
      <c r="AP59" s="55"/>
      <c r="AQ59" s="55"/>
      <c r="AR59" s="55"/>
      <c r="AS59" s="55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</row>
    <row r="60" spans="1:80" s="48" customFormat="1" ht="12">
      <c r="A60" s="96" t="s">
        <v>89</v>
      </c>
      <c r="B60" s="30">
        <f t="shared" si="1"/>
        <v>1100</v>
      </c>
      <c r="C60" s="30">
        <f t="shared" si="2"/>
        <v>1232.0000000000002</v>
      </c>
      <c r="D60" s="30"/>
      <c r="E60" s="42"/>
      <c r="F60" s="30">
        <f t="shared" si="3"/>
        <v>1232.0000000000002</v>
      </c>
      <c r="G60" s="30">
        <v>1267</v>
      </c>
      <c r="H60" s="30">
        <f t="shared" si="4"/>
        <v>35</v>
      </c>
      <c r="I60" s="97">
        <f t="shared" si="0"/>
        <v>2.2737367544323206E-13</v>
      </c>
      <c r="J60" s="43"/>
      <c r="K60" s="44"/>
      <c r="L60" s="44"/>
      <c r="M60" s="44"/>
      <c r="N60" s="44"/>
      <c r="O60" s="44"/>
      <c r="P60" s="44"/>
      <c r="Q60" s="44"/>
      <c r="R60" s="44">
        <v>36</v>
      </c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5"/>
      <c r="AP60" s="45"/>
      <c r="AQ60" s="45"/>
      <c r="AR60" s="45"/>
      <c r="AS60" s="45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</row>
    <row r="61" spans="1:80" s="48" customFormat="1" ht="12">
      <c r="A61" s="96" t="s">
        <v>90</v>
      </c>
      <c r="B61" s="30">
        <f>R3+T3+U3*2+AB3+AC3</f>
        <v>4150</v>
      </c>
      <c r="C61" s="30">
        <f t="shared" si="2"/>
        <v>4648</v>
      </c>
      <c r="D61" s="30"/>
      <c r="E61" s="42"/>
      <c r="F61" s="30">
        <f t="shared" si="3"/>
        <v>4648</v>
      </c>
      <c r="G61" s="30">
        <v>4823</v>
      </c>
      <c r="H61" s="30">
        <f t="shared" si="4"/>
        <v>175</v>
      </c>
      <c r="I61" s="97">
        <f t="shared" si="0"/>
        <v>0</v>
      </c>
      <c r="J61" s="43"/>
      <c r="K61" s="44"/>
      <c r="L61" s="44"/>
      <c r="M61" s="44"/>
      <c r="N61" s="44"/>
      <c r="O61" s="44"/>
      <c r="P61" s="44"/>
      <c r="Q61" s="44"/>
      <c r="R61" s="44">
        <v>37</v>
      </c>
      <c r="S61" s="44"/>
      <c r="T61" s="44">
        <v>37</v>
      </c>
      <c r="U61" s="44" t="s">
        <v>104</v>
      </c>
      <c r="V61" s="44"/>
      <c r="W61" s="44"/>
      <c r="X61" s="44"/>
      <c r="Y61" s="44"/>
      <c r="Z61" s="44"/>
      <c r="AA61" s="44"/>
      <c r="AB61" s="44">
        <v>40</v>
      </c>
      <c r="AC61" s="44" t="s">
        <v>200</v>
      </c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5"/>
      <c r="AP61" s="45"/>
      <c r="AQ61" s="45"/>
      <c r="AR61" s="45"/>
      <c r="AS61" s="45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</row>
    <row r="62" spans="1:80" s="48" customFormat="1" ht="12">
      <c r="A62" s="96" t="s">
        <v>91</v>
      </c>
      <c r="B62" s="30">
        <f t="shared" si="1"/>
        <v>1100</v>
      </c>
      <c r="C62" s="30">
        <f t="shared" si="2"/>
        <v>1232.0000000000002</v>
      </c>
      <c r="D62" s="30"/>
      <c r="E62" s="42"/>
      <c r="F62" s="30">
        <f t="shared" si="3"/>
        <v>1232.0000000000002</v>
      </c>
      <c r="G62" s="30">
        <v>1270</v>
      </c>
      <c r="H62" s="30">
        <f t="shared" si="4"/>
        <v>35</v>
      </c>
      <c r="I62" s="97">
        <f aca="true" t="shared" si="5" ref="I62:I121">F62-G62+H62</f>
        <v>-2.9999999999997726</v>
      </c>
      <c r="J62" s="43"/>
      <c r="K62" s="44"/>
      <c r="L62" s="44"/>
      <c r="M62" s="44"/>
      <c r="N62" s="44"/>
      <c r="O62" s="44"/>
      <c r="P62" s="44"/>
      <c r="Q62" s="44"/>
      <c r="R62" s="44">
        <v>37</v>
      </c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5"/>
      <c r="AP62" s="45"/>
      <c r="AQ62" s="45"/>
      <c r="AR62" s="45"/>
      <c r="AS62" s="45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</row>
    <row r="63" spans="1:80" s="58" customFormat="1" ht="12">
      <c r="A63" s="94" t="s">
        <v>14</v>
      </c>
      <c r="B63" s="50">
        <f t="shared" si="1"/>
        <v>2200</v>
      </c>
      <c r="C63" s="50">
        <f t="shared" si="2"/>
        <v>2464.0000000000005</v>
      </c>
      <c r="D63" s="50"/>
      <c r="E63" s="52"/>
      <c r="F63" s="50">
        <f t="shared" si="3"/>
        <v>2464.0000000000005</v>
      </c>
      <c r="G63" s="50">
        <v>2534</v>
      </c>
      <c r="H63" s="50">
        <f t="shared" si="4"/>
        <v>70</v>
      </c>
      <c r="I63" s="95">
        <f t="shared" si="5"/>
        <v>4.547473508864641E-13</v>
      </c>
      <c r="J63" s="53"/>
      <c r="K63" s="54"/>
      <c r="L63" s="54"/>
      <c r="M63" s="54"/>
      <c r="N63" s="54"/>
      <c r="O63" s="54"/>
      <c r="P63" s="54"/>
      <c r="Q63" s="54"/>
      <c r="R63" s="54">
        <v>38</v>
      </c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>
        <v>38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55"/>
      <c r="AP63" s="55"/>
      <c r="AQ63" s="55"/>
      <c r="AR63" s="55"/>
      <c r="AS63" s="55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</row>
    <row r="64" spans="1:80" s="48" customFormat="1" ht="12">
      <c r="A64" s="96" t="s">
        <v>20</v>
      </c>
      <c r="B64" s="30">
        <f t="shared" si="1"/>
        <v>1100</v>
      </c>
      <c r="C64" s="30">
        <f t="shared" si="2"/>
        <v>1232.0000000000002</v>
      </c>
      <c r="D64" s="30"/>
      <c r="E64" s="42"/>
      <c r="F64" s="30">
        <f t="shared" si="3"/>
        <v>1232.0000000000002</v>
      </c>
      <c r="G64" s="30">
        <v>1267</v>
      </c>
      <c r="H64" s="30">
        <f t="shared" si="4"/>
        <v>35</v>
      </c>
      <c r="I64" s="97">
        <f t="shared" si="5"/>
        <v>2.2737367544323206E-13</v>
      </c>
      <c r="J64" s="43"/>
      <c r="K64" s="44"/>
      <c r="L64" s="44"/>
      <c r="M64" s="44"/>
      <c r="N64" s="44"/>
      <c r="O64" s="44"/>
      <c r="P64" s="44"/>
      <c r="Q64" s="44"/>
      <c r="R64" s="44">
        <v>38</v>
      </c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5"/>
      <c r="AP64" s="45"/>
      <c r="AQ64" s="45"/>
      <c r="AR64" s="45"/>
      <c r="AS64" s="45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</row>
    <row r="65" spans="1:80" s="58" customFormat="1" ht="12">
      <c r="A65" s="94" t="s">
        <v>10</v>
      </c>
      <c r="B65" s="50">
        <f t="shared" si="1"/>
        <v>1100</v>
      </c>
      <c r="C65" s="50">
        <f t="shared" si="2"/>
        <v>1232.0000000000002</v>
      </c>
      <c r="D65" s="50"/>
      <c r="E65" s="52">
        <v>623</v>
      </c>
      <c r="F65" s="50">
        <f t="shared" si="3"/>
        <v>609.0000000000002</v>
      </c>
      <c r="G65" s="50">
        <v>650</v>
      </c>
      <c r="H65" s="50">
        <f t="shared" si="4"/>
        <v>35</v>
      </c>
      <c r="I65" s="95">
        <f t="shared" si="5"/>
        <v>-5.999999999999773</v>
      </c>
      <c r="J65" s="53"/>
      <c r="K65" s="54"/>
      <c r="L65" s="54"/>
      <c r="M65" s="54"/>
      <c r="N65" s="54"/>
      <c r="O65" s="54"/>
      <c r="P65" s="54"/>
      <c r="Q65" s="54"/>
      <c r="R65" s="54">
        <v>39</v>
      </c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5"/>
      <c r="AP65" s="55"/>
      <c r="AQ65" s="55"/>
      <c r="AR65" s="55"/>
      <c r="AS65" s="55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</row>
    <row r="66" spans="1:80" s="58" customFormat="1" ht="12">
      <c r="A66" s="94" t="s">
        <v>92</v>
      </c>
      <c r="B66" s="30">
        <f t="shared" si="1"/>
        <v>1100</v>
      </c>
      <c r="C66" s="50">
        <f t="shared" si="2"/>
        <v>1232.0000000000002</v>
      </c>
      <c r="D66" s="50"/>
      <c r="E66" s="52"/>
      <c r="F66" s="50">
        <f t="shared" si="3"/>
        <v>1232.0000000000002</v>
      </c>
      <c r="G66" s="50">
        <v>1267</v>
      </c>
      <c r="H66" s="50">
        <f t="shared" si="4"/>
        <v>35</v>
      </c>
      <c r="I66" s="95">
        <f t="shared" si="5"/>
        <v>2.2737367544323206E-13</v>
      </c>
      <c r="J66" s="53"/>
      <c r="K66" s="54"/>
      <c r="L66" s="54"/>
      <c r="M66" s="54"/>
      <c r="N66" s="54"/>
      <c r="O66" s="54"/>
      <c r="P66" s="54"/>
      <c r="Q66" s="54"/>
      <c r="R66" s="54">
        <v>39</v>
      </c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5"/>
      <c r="AP66" s="55"/>
      <c r="AQ66" s="55"/>
      <c r="AR66" s="55"/>
      <c r="AS66" s="55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</row>
    <row r="67" spans="1:80" s="58" customFormat="1" ht="12">
      <c r="A67" s="94" t="s">
        <v>94</v>
      </c>
      <c r="B67" s="30">
        <f t="shared" si="1"/>
        <v>2600</v>
      </c>
      <c r="C67" s="50">
        <f aca="true" t="shared" si="6" ref="C67:C129">B67*1.12</f>
        <v>2912.0000000000005</v>
      </c>
      <c r="D67" s="50"/>
      <c r="E67" s="52"/>
      <c r="F67" s="50">
        <f aca="true" t="shared" si="7" ref="F67:F129">(C67+D67)-E67</f>
        <v>2912.0000000000005</v>
      </c>
      <c r="G67" s="50">
        <v>2982</v>
      </c>
      <c r="H67" s="50">
        <f aca="true" t="shared" si="8" ref="H67:H129">SUMIF($J67:$CU67,"&lt;&gt;",$J$1:$CU$1)</f>
        <v>70</v>
      </c>
      <c r="I67" s="95">
        <f t="shared" si="5"/>
        <v>4.547473508864641E-13</v>
      </c>
      <c r="J67" s="53"/>
      <c r="K67" s="54"/>
      <c r="L67" s="54"/>
      <c r="M67" s="54"/>
      <c r="N67" s="54"/>
      <c r="O67" s="54"/>
      <c r="P67" s="54"/>
      <c r="Q67" s="54"/>
      <c r="R67" s="54"/>
      <c r="S67" s="54">
        <v>36</v>
      </c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>
        <v>37</v>
      </c>
      <c r="AI67" s="54"/>
      <c r="AJ67" s="54"/>
      <c r="AK67" s="54"/>
      <c r="AL67" s="54"/>
      <c r="AM67" s="54"/>
      <c r="AN67" s="54"/>
      <c r="AO67" s="55"/>
      <c r="AP67" s="55"/>
      <c r="AQ67" s="55"/>
      <c r="AR67" s="55"/>
      <c r="AS67" s="55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</row>
    <row r="68" spans="1:80" s="58" customFormat="1" ht="12">
      <c r="A68" s="94" t="s">
        <v>95</v>
      </c>
      <c r="B68" s="50">
        <f t="shared" si="1"/>
        <v>1200</v>
      </c>
      <c r="C68" s="50">
        <f t="shared" si="6"/>
        <v>1344.0000000000002</v>
      </c>
      <c r="D68" s="50"/>
      <c r="E68" s="52"/>
      <c r="F68" s="50">
        <f t="shared" si="7"/>
        <v>1344.0000000000002</v>
      </c>
      <c r="G68" s="50">
        <v>1400</v>
      </c>
      <c r="H68" s="50">
        <f t="shared" si="8"/>
        <v>35</v>
      </c>
      <c r="I68" s="95">
        <f t="shared" si="5"/>
        <v>-20.999999999999773</v>
      </c>
      <c r="J68" s="53"/>
      <c r="K68" s="54"/>
      <c r="L68" s="54"/>
      <c r="M68" s="54"/>
      <c r="N68" s="54"/>
      <c r="O68" s="54"/>
      <c r="P68" s="54"/>
      <c r="Q68" s="54"/>
      <c r="R68" s="54"/>
      <c r="S68" s="54">
        <v>37</v>
      </c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5"/>
      <c r="AP68" s="55"/>
      <c r="AQ68" s="55"/>
      <c r="AR68" s="55"/>
      <c r="AS68" s="55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</row>
    <row r="69" spans="1:80" s="48" customFormat="1" ht="14.25">
      <c r="A69" s="101" t="s">
        <v>96</v>
      </c>
      <c r="B69" s="30">
        <f aca="true" t="shared" si="9" ref="B69:B132">SUMIF($J69:$BP69,"&lt;&gt;",$J$3:$BP$3)</f>
        <v>1200</v>
      </c>
      <c r="C69" s="30">
        <f t="shared" si="6"/>
        <v>1344.0000000000002</v>
      </c>
      <c r="D69" s="30"/>
      <c r="E69" s="42"/>
      <c r="F69" s="30">
        <f t="shared" si="7"/>
        <v>1344.0000000000002</v>
      </c>
      <c r="G69" s="30">
        <v>1380</v>
      </c>
      <c r="H69" s="30">
        <f t="shared" si="8"/>
        <v>35</v>
      </c>
      <c r="I69" s="97">
        <f t="shared" si="5"/>
        <v>-0.9999999999997726</v>
      </c>
      <c r="J69" s="43"/>
      <c r="K69" s="44"/>
      <c r="L69" s="44"/>
      <c r="M69" s="44"/>
      <c r="N69" s="44"/>
      <c r="O69" s="44"/>
      <c r="P69" s="44"/>
      <c r="Q69" s="44"/>
      <c r="R69" s="44"/>
      <c r="S69" s="44">
        <v>38</v>
      </c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5"/>
      <c r="AP69" s="45"/>
      <c r="AQ69" s="45"/>
      <c r="AR69" s="45"/>
      <c r="AS69" s="45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</row>
    <row r="70" spans="1:80" s="58" customFormat="1" ht="12">
      <c r="A70" s="94" t="s">
        <v>97</v>
      </c>
      <c r="B70" s="50">
        <f t="shared" si="9"/>
        <v>1450</v>
      </c>
      <c r="C70" s="50">
        <f t="shared" si="6"/>
        <v>1624.0000000000002</v>
      </c>
      <c r="D70" s="50"/>
      <c r="E70" s="52"/>
      <c r="F70" s="50">
        <f t="shared" si="7"/>
        <v>1624.0000000000002</v>
      </c>
      <c r="G70" s="50">
        <v>1694</v>
      </c>
      <c r="H70" s="50">
        <f t="shared" si="8"/>
        <v>70</v>
      </c>
      <c r="I70" s="95">
        <f t="shared" si="5"/>
        <v>2.2737367544323206E-13</v>
      </c>
      <c r="J70" s="53"/>
      <c r="K70" s="54"/>
      <c r="L70" s="54"/>
      <c r="M70" s="54"/>
      <c r="N70" s="54"/>
      <c r="O70" s="54"/>
      <c r="P70" s="54"/>
      <c r="Q70" s="54"/>
      <c r="R70" s="54"/>
      <c r="S70" s="54" t="s">
        <v>201</v>
      </c>
      <c r="T70" s="54"/>
      <c r="U70" s="54">
        <v>39</v>
      </c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5"/>
      <c r="AP70" s="55"/>
      <c r="AQ70" s="55"/>
      <c r="AR70" s="55"/>
      <c r="AS70" s="55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</row>
    <row r="71" spans="1:80" s="58" customFormat="1" ht="12">
      <c r="A71" s="94" t="s">
        <v>24</v>
      </c>
      <c r="B71" s="50">
        <f t="shared" si="9"/>
        <v>1200</v>
      </c>
      <c r="C71" s="50">
        <f t="shared" si="6"/>
        <v>1344.0000000000002</v>
      </c>
      <c r="D71" s="50"/>
      <c r="E71" s="52"/>
      <c r="F71" s="50">
        <f t="shared" si="7"/>
        <v>1344.0000000000002</v>
      </c>
      <c r="G71" s="50">
        <v>1379</v>
      </c>
      <c r="H71" s="50">
        <f t="shared" si="8"/>
        <v>35</v>
      </c>
      <c r="I71" s="95">
        <f t="shared" si="5"/>
        <v>2.2737367544323206E-13</v>
      </c>
      <c r="J71" s="53"/>
      <c r="K71" s="54"/>
      <c r="L71" s="54"/>
      <c r="M71" s="54"/>
      <c r="N71" s="54"/>
      <c r="O71" s="54"/>
      <c r="P71" s="54"/>
      <c r="Q71" s="54"/>
      <c r="R71" s="54"/>
      <c r="S71" s="54" t="s">
        <v>202</v>
      </c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5"/>
      <c r="AP71" s="55"/>
      <c r="AQ71" s="55"/>
      <c r="AR71" s="55"/>
      <c r="AS71" s="55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</row>
    <row r="72" spans="1:80" s="58" customFormat="1" ht="12">
      <c r="A72" s="94" t="s">
        <v>21</v>
      </c>
      <c r="B72" s="50">
        <f t="shared" si="9"/>
        <v>1100</v>
      </c>
      <c r="C72" s="50">
        <f t="shared" si="6"/>
        <v>1232.0000000000002</v>
      </c>
      <c r="D72" s="50"/>
      <c r="E72" s="52"/>
      <c r="F72" s="50">
        <f t="shared" si="7"/>
        <v>1232.0000000000002</v>
      </c>
      <c r="G72" s="50">
        <v>1267</v>
      </c>
      <c r="H72" s="50">
        <f t="shared" si="8"/>
        <v>35</v>
      </c>
      <c r="I72" s="95">
        <f t="shared" si="5"/>
        <v>2.2737367544323206E-13</v>
      </c>
      <c r="J72" s="53"/>
      <c r="K72" s="54"/>
      <c r="L72" s="54"/>
      <c r="M72" s="54"/>
      <c r="N72" s="54"/>
      <c r="O72" s="54"/>
      <c r="P72" s="54"/>
      <c r="Q72" s="54"/>
      <c r="R72" s="54"/>
      <c r="S72" s="54"/>
      <c r="T72" s="54">
        <v>35</v>
      </c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5"/>
      <c r="AP72" s="55"/>
      <c r="AQ72" s="55"/>
      <c r="AR72" s="55"/>
      <c r="AS72" s="55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</row>
    <row r="73" spans="1:80" s="48" customFormat="1" ht="12">
      <c r="A73" s="96" t="s">
        <v>99</v>
      </c>
      <c r="B73" s="30">
        <f t="shared" si="9"/>
        <v>1100</v>
      </c>
      <c r="C73" s="30">
        <f t="shared" si="6"/>
        <v>1232.0000000000002</v>
      </c>
      <c r="D73" s="30"/>
      <c r="E73" s="42"/>
      <c r="F73" s="30">
        <f t="shared" si="7"/>
        <v>1232.0000000000002</v>
      </c>
      <c r="G73" s="30">
        <v>1267</v>
      </c>
      <c r="H73" s="30">
        <f t="shared" si="8"/>
        <v>35</v>
      </c>
      <c r="I73" s="97">
        <f t="shared" si="5"/>
        <v>2.2737367544323206E-13</v>
      </c>
      <c r="J73" s="43"/>
      <c r="K73" s="44"/>
      <c r="L73" s="44"/>
      <c r="M73" s="44"/>
      <c r="N73" s="44"/>
      <c r="O73" s="44"/>
      <c r="P73" s="44"/>
      <c r="Q73" s="44"/>
      <c r="R73" s="44"/>
      <c r="S73" s="44"/>
      <c r="T73" s="44">
        <v>36</v>
      </c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5"/>
      <c r="AP73" s="45"/>
      <c r="AQ73" s="45"/>
      <c r="AR73" s="45"/>
      <c r="AS73" s="45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</row>
    <row r="74" spans="1:80" s="48" customFormat="1" ht="12">
      <c r="A74" s="96" t="s">
        <v>100</v>
      </c>
      <c r="B74" s="30">
        <f t="shared" si="9"/>
        <v>1100</v>
      </c>
      <c r="C74" s="30">
        <f t="shared" si="6"/>
        <v>1232.0000000000002</v>
      </c>
      <c r="D74" s="30"/>
      <c r="E74" s="42">
        <v>141</v>
      </c>
      <c r="F74" s="30">
        <f t="shared" si="7"/>
        <v>1091.0000000000002</v>
      </c>
      <c r="G74" s="30">
        <v>1126</v>
      </c>
      <c r="H74" s="30">
        <f t="shared" si="8"/>
        <v>35</v>
      </c>
      <c r="I74" s="97">
        <f t="shared" si="5"/>
        <v>2.2737367544323206E-13</v>
      </c>
      <c r="J74" s="43"/>
      <c r="K74" s="44"/>
      <c r="L74" s="44"/>
      <c r="M74" s="44"/>
      <c r="N74" s="44"/>
      <c r="O74" s="44"/>
      <c r="P74" s="44"/>
      <c r="Q74" s="44"/>
      <c r="R74" s="44"/>
      <c r="S74" s="44"/>
      <c r="T74" s="44">
        <v>37</v>
      </c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5"/>
      <c r="AP74" s="45"/>
      <c r="AQ74" s="45"/>
      <c r="AR74" s="45"/>
      <c r="AS74" s="45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</row>
    <row r="75" spans="1:80" s="48" customFormat="1" ht="14.25">
      <c r="A75" s="101" t="s">
        <v>101</v>
      </c>
      <c r="B75" s="30">
        <f t="shared" si="9"/>
        <v>1100</v>
      </c>
      <c r="C75" s="30">
        <f t="shared" si="6"/>
        <v>1232.0000000000002</v>
      </c>
      <c r="D75" s="30"/>
      <c r="E75" s="42"/>
      <c r="F75" s="30">
        <f t="shared" si="7"/>
        <v>1232.0000000000002</v>
      </c>
      <c r="G75" s="30">
        <v>1267</v>
      </c>
      <c r="H75" s="30">
        <f t="shared" si="8"/>
        <v>35</v>
      </c>
      <c r="I75" s="97">
        <f t="shared" si="5"/>
        <v>2.2737367544323206E-13</v>
      </c>
      <c r="J75" s="43"/>
      <c r="K75" s="44"/>
      <c r="L75" s="44"/>
      <c r="M75" s="44"/>
      <c r="N75" s="44"/>
      <c r="O75" s="44"/>
      <c r="P75" s="44"/>
      <c r="Q75" s="44"/>
      <c r="R75" s="44"/>
      <c r="S75" s="44"/>
      <c r="T75" s="44">
        <v>38</v>
      </c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5"/>
      <c r="AP75" s="45"/>
      <c r="AQ75" s="45"/>
      <c r="AR75" s="45"/>
      <c r="AS75" s="45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</row>
    <row r="76" spans="1:80" s="48" customFormat="1" ht="12">
      <c r="A76" s="96" t="s">
        <v>16</v>
      </c>
      <c r="B76" s="30">
        <f t="shared" si="9"/>
        <v>1100</v>
      </c>
      <c r="C76" s="30">
        <f t="shared" si="6"/>
        <v>1232.0000000000002</v>
      </c>
      <c r="D76" s="30"/>
      <c r="E76" s="42"/>
      <c r="F76" s="30">
        <f t="shared" si="7"/>
        <v>1232.0000000000002</v>
      </c>
      <c r="G76" s="30">
        <v>1267</v>
      </c>
      <c r="H76" s="30">
        <f t="shared" si="8"/>
        <v>35</v>
      </c>
      <c r="I76" s="97">
        <f t="shared" si="5"/>
        <v>2.2737367544323206E-13</v>
      </c>
      <c r="J76" s="43"/>
      <c r="K76" s="44"/>
      <c r="L76" s="44"/>
      <c r="M76" s="44"/>
      <c r="N76" s="44"/>
      <c r="O76" s="44"/>
      <c r="P76" s="44"/>
      <c r="Q76" s="44"/>
      <c r="R76" s="44"/>
      <c r="S76" s="44"/>
      <c r="T76" s="44">
        <v>38</v>
      </c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5"/>
      <c r="AP76" s="45"/>
      <c r="AQ76" s="45"/>
      <c r="AR76" s="45"/>
      <c r="AS76" s="45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</row>
    <row r="77" spans="1:80" s="58" customFormat="1" ht="12">
      <c r="A77" s="99" t="s">
        <v>102</v>
      </c>
      <c r="B77" s="50">
        <f t="shared" si="9"/>
        <v>1100</v>
      </c>
      <c r="C77" s="50">
        <f t="shared" si="6"/>
        <v>1232.0000000000002</v>
      </c>
      <c r="D77" s="50"/>
      <c r="E77" s="52"/>
      <c r="F77" s="50">
        <f t="shared" si="7"/>
        <v>1232.0000000000002</v>
      </c>
      <c r="G77" s="50">
        <v>1267</v>
      </c>
      <c r="H77" s="50">
        <f t="shared" si="8"/>
        <v>35</v>
      </c>
      <c r="I77" s="95">
        <f t="shared" si="5"/>
        <v>2.2737367544323206E-13</v>
      </c>
      <c r="J77" s="53"/>
      <c r="K77" s="54"/>
      <c r="L77" s="54"/>
      <c r="M77" s="54"/>
      <c r="N77" s="54"/>
      <c r="O77" s="54"/>
      <c r="P77" s="54"/>
      <c r="Q77" s="54"/>
      <c r="R77" s="54"/>
      <c r="S77" s="54"/>
      <c r="T77" s="54">
        <v>39</v>
      </c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5"/>
      <c r="AP77" s="55"/>
      <c r="AQ77" s="55"/>
      <c r="AR77" s="55"/>
      <c r="AS77" s="55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</row>
    <row r="78" spans="1:80" s="58" customFormat="1" ht="12">
      <c r="A78" s="94" t="s">
        <v>29</v>
      </c>
      <c r="B78" s="50">
        <f t="shared" si="9"/>
        <v>1100</v>
      </c>
      <c r="C78" s="50">
        <f t="shared" si="6"/>
        <v>1232.0000000000002</v>
      </c>
      <c r="D78" s="50"/>
      <c r="E78" s="52"/>
      <c r="F78" s="50">
        <f t="shared" si="7"/>
        <v>1232.0000000000002</v>
      </c>
      <c r="G78" s="50">
        <v>1267</v>
      </c>
      <c r="H78" s="50">
        <f t="shared" si="8"/>
        <v>35</v>
      </c>
      <c r="I78" s="95">
        <f t="shared" si="5"/>
        <v>2.2737367544323206E-13</v>
      </c>
      <c r="J78" s="53"/>
      <c r="K78" s="54"/>
      <c r="L78" s="54"/>
      <c r="M78" s="54"/>
      <c r="N78" s="54"/>
      <c r="O78" s="54"/>
      <c r="P78" s="54"/>
      <c r="Q78" s="54"/>
      <c r="R78" s="54"/>
      <c r="S78" s="54"/>
      <c r="T78" s="54">
        <v>40</v>
      </c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5"/>
      <c r="AP78" s="55"/>
      <c r="AQ78" s="55"/>
      <c r="AR78" s="55"/>
      <c r="AS78" s="55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</row>
    <row r="79" spans="1:80" s="41" customFormat="1" ht="12">
      <c r="A79" s="96" t="s">
        <v>103</v>
      </c>
      <c r="B79" s="30">
        <f t="shared" si="9"/>
        <v>250</v>
      </c>
      <c r="C79" s="30">
        <f t="shared" si="6"/>
        <v>280</v>
      </c>
      <c r="D79" s="30"/>
      <c r="E79" s="35"/>
      <c r="F79" s="30">
        <f t="shared" si="7"/>
        <v>280</v>
      </c>
      <c r="G79" s="30">
        <v>315</v>
      </c>
      <c r="H79" s="30">
        <f t="shared" si="8"/>
        <v>35</v>
      </c>
      <c r="I79" s="97">
        <f t="shared" si="5"/>
        <v>0</v>
      </c>
      <c r="J79" s="36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>
        <v>36</v>
      </c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8"/>
      <c r="AP79" s="38"/>
      <c r="AQ79" s="38"/>
      <c r="AR79" s="38"/>
      <c r="AS79" s="38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</row>
    <row r="80" spans="1:80" s="48" customFormat="1" ht="12">
      <c r="A80" s="96" t="s">
        <v>105</v>
      </c>
      <c r="B80" s="30">
        <f t="shared" si="9"/>
        <v>250</v>
      </c>
      <c r="C80" s="30">
        <f t="shared" si="6"/>
        <v>280</v>
      </c>
      <c r="D80" s="30"/>
      <c r="E80" s="42"/>
      <c r="F80" s="30">
        <f t="shared" si="7"/>
        <v>280</v>
      </c>
      <c r="G80" s="30">
        <v>315</v>
      </c>
      <c r="H80" s="30">
        <f t="shared" si="8"/>
        <v>35</v>
      </c>
      <c r="I80" s="97">
        <f t="shared" si="5"/>
        <v>0</v>
      </c>
      <c r="J80" s="43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>
        <v>38</v>
      </c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5"/>
      <c r="AP80" s="45"/>
      <c r="AQ80" s="45"/>
      <c r="AR80" s="45"/>
      <c r="AS80" s="45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</row>
    <row r="81" spans="1:80" s="48" customFormat="1" ht="12">
      <c r="A81" s="96" t="s">
        <v>38</v>
      </c>
      <c r="B81" s="30">
        <f t="shared" si="9"/>
        <v>250</v>
      </c>
      <c r="C81" s="30">
        <f>B81</f>
        <v>250</v>
      </c>
      <c r="D81" s="30"/>
      <c r="E81" s="42"/>
      <c r="F81" s="30">
        <f t="shared" si="7"/>
        <v>250</v>
      </c>
      <c r="G81" s="30">
        <v>315</v>
      </c>
      <c r="H81" s="30">
        <f t="shared" si="8"/>
        <v>35</v>
      </c>
      <c r="I81" s="97">
        <f t="shared" si="5"/>
        <v>-30</v>
      </c>
      <c r="J81" s="43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>
        <v>38</v>
      </c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5"/>
      <c r="AP81" s="45"/>
      <c r="AQ81" s="45"/>
      <c r="AR81" s="45"/>
      <c r="AS81" s="45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</row>
    <row r="82" spans="1:80" s="48" customFormat="1" ht="12">
      <c r="A82" s="96" t="s">
        <v>106</v>
      </c>
      <c r="B82" s="30">
        <f>U3*2</f>
        <v>500</v>
      </c>
      <c r="C82" s="30">
        <f t="shared" si="6"/>
        <v>560</v>
      </c>
      <c r="D82" s="30"/>
      <c r="E82" s="42"/>
      <c r="F82" s="30">
        <f t="shared" si="7"/>
        <v>560</v>
      </c>
      <c r="G82" s="30">
        <v>595</v>
      </c>
      <c r="H82" s="30">
        <f t="shared" si="8"/>
        <v>35</v>
      </c>
      <c r="I82" s="97">
        <f t="shared" si="5"/>
        <v>0</v>
      </c>
      <c r="J82" s="43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 t="s">
        <v>107</v>
      </c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5"/>
      <c r="AP82" s="45"/>
      <c r="AQ82" s="45"/>
      <c r="AR82" s="45"/>
      <c r="AS82" s="45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</row>
    <row r="83" spans="1:80" s="58" customFormat="1" ht="12">
      <c r="A83" s="94" t="s">
        <v>108</v>
      </c>
      <c r="B83" s="30">
        <f t="shared" si="9"/>
        <v>250</v>
      </c>
      <c r="C83" s="50">
        <f t="shared" si="6"/>
        <v>280</v>
      </c>
      <c r="D83" s="50"/>
      <c r="E83" s="52"/>
      <c r="F83" s="50">
        <f t="shared" si="7"/>
        <v>280</v>
      </c>
      <c r="G83" s="50">
        <v>315</v>
      </c>
      <c r="H83" s="50">
        <f t="shared" si="8"/>
        <v>35</v>
      </c>
      <c r="I83" s="95">
        <f t="shared" si="5"/>
        <v>0</v>
      </c>
      <c r="J83" s="53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>
        <v>41</v>
      </c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5"/>
      <c r="AP83" s="55"/>
      <c r="AQ83" s="55"/>
      <c r="AR83" s="55"/>
      <c r="AS83" s="55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</row>
    <row r="84" spans="1:80" s="58" customFormat="1" ht="12">
      <c r="A84" s="94" t="s">
        <v>109</v>
      </c>
      <c r="B84" s="50">
        <f t="shared" si="9"/>
        <v>250</v>
      </c>
      <c r="C84" s="50">
        <f t="shared" si="6"/>
        <v>280</v>
      </c>
      <c r="D84" s="50"/>
      <c r="E84" s="52"/>
      <c r="F84" s="50">
        <f t="shared" si="7"/>
        <v>280</v>
      </c>
      <c r="G84" s="50">
        <v>315</v>
      </c>
      <c r="H84" s="50">
        <f t="shared" si="8"/>
        <v>35</v>
      </c>
      <c r="I84" s="95">
        <f t="shared" si="5"/>
        <v>0</v>
      </c>
      <c r="J84" s="53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>
        <v>36</v>
      </c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5"/>
      <c r="AP84" s="55"/>
      <c r="AQ84" s="55"/>
      <c r="AR84" s="55"/>
      <c r="AS84" s="55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</row>
    <row r="85" spans="1:80" s="58" customFormat="1" ht="12">
      <c r="A85" s="94" t="s">
        <v>110</v>
      </c>
      <c r="B85" s="50">
        <f t="shared" si="9"/>
        <v>250</v>
      </c>
      <c r="C85" s="50">
        <f t="shared" si="6"/>
        <v>280</v>
      </c>
      <c r="D85" s="50"/>
      <c r="E85" s="52"/>
      <c r="F85" s="50">
        <f t="shared" si="7"/>
        <v>280</v>
      </c>
      <c r="G85" s="50">
        <v>315</v>
      </c>
      <c r="H85" s="50">
        <f t="shared" si="8"/>
        <v>35</v>
      </c>
      <c r="I85" s="95">
        <f t="shared" si="5"/>
        <v>0</v>
      </c>
      <c r="J85" s="53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>
        <v>37</v>
      </c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5"/>
      <c r="AP85" s="55"/>
      <c r="AQ85" s="55"/>
      <c r="AR85" s="55"/>
      <c r="AS85" s="55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</row>
    <row r="86" spans="1:80" s="58" customFormat="1" ht="14.25">
      <c r="A86" s="103" t="s">
        <v>111</v>
      </c>
      <c r="B86" s="50">
        <f t="shared" si="9"/>
        <v>250</v>
      </c>
      <c r="C86" s="50">
        <f t="shared" si="6"/>
        <v>280</v>
      </c>
      <c r="D86" s="50"/>
      <c r="E86" s="52"/>
      <c r="F86" s="50">
        <f t="shared" si="7"/>
        <v>280</v>
      </c>
      <c r="G86" s="50">
        <v>315</v>
      </c>
      <c r="H86" s="50">
        <f t="shared" si="8"/>
        <v>35</v>
      </c>
      <c r="I86" s="95">
        <f t="shared" si="5"/>
        <v>0</v>
      </c>
      <c r="J86" s="53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>
        <v>37</v>
      </c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5"/>
      <c r="AP86" s="55"/>
      <c r="AQ86" s="55"/>
      <c r="AR86" s="55"/>
      <c r="AS86" s="55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</row>
    <row r="87" spans="1:80" s="48" customFormat="1" ht="12">
      <c r="A87" s="96" t="s">
        <v>112</v>
      </c>
      <c r="B87" s="30">
        <f t="shared" si="9"/>
        <v>250</v>
      </c>
      <c r="C87" s="30">
        <f t="shared" si="6"/>
        <v>280</v>
      </c>
      <c r="D87" s="30"/>
      <c r="E87" s="42"/>
      <c r="F87" s="30">
        <f t="shared" si="7"/>
        <v>280</v>
      </c>
      <c r="G87" s="30">
        <v>315</v>
      </c>
      <c r="H87" s="30">
        <f t="shared" si="8"/>
        <v>35</v>
      </c>
      <c r="I87" s="97">
        <f t="shared" si="5"/>
        <v>0</v>
      </c>
      <c r="J87" s="43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>
        <v>38</v>
      </c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5"/>
      <c r="AP87" s="45"/>
      <c r="AQ87" s="45"/>
      <c r="AR87" s="45"/>
      <c r="AS87" s="45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</row>
    <row r="88" spans="1:80" s="58" customFormat="1" ht="12">
      <c r="A88" s="94" t="s">
        <v>113</v>
      </c>
      <c r="B88" s="50">
        <f t="shared" si="9"/>
        <v>250</v>
      </c>
      <c r="C88" s="50">
        <f t="shared" si="6"/>
        <v>280</v>
      </c>
      <c r="D88" s="50"/>
      <c r="E88" s="52"/>
      <c r="F88" s="50">
        <f t="shared" si="7"/>
        <v>280</v>
      </c>
      <c r="G88" s="50">
        <v>315</v>
      </c>
      <c r="H88" s="50">
        <f t="shared" si="8"/>
        <v>35</v>
      </c>
      <c r="I88" s="95">
        <f t="shared" si="5"/>
        <v>0</v>
      </c>
      <c r="J88" s="53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>
        <v>39</v>
      </c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5"/>
      <c r="AP88" s="55"/>
      <c r="AQ88" s="55"/>
      <c r="AR88" s="55"/>
      <c r="AS88" s="55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</row>
    <row r="89" spans="1:80" s="58" customFormat="1" ht="12">
      <c r="A89" s="94" t="s">
        <v>114</v>
      </c>
      <c r="B89" s="50">
        <f t="shared" si="9"/>
        <v>250</v>
      </c>
      <c r="C89" s="50">
        <f t="shared" si="6"/>
        <v>280</v>
      </c>
      <c r="D89" s="50"/>
      <c r="E89" s="52"/>
      <c r="F89" s="50">
        <f t="shared" si="7"/>
        <v>280</v>
      </c>
      <c r="G89" s="50">
        <v>315</v>
      </c>
      <c r="H89" s="50">
        <f t="shared" si="8"/>
        <v>35</v>
      </c>
      <c r="I89" s="95">
        <f t="shared" si="5"/>
        <v>0</v>
      </c>
      <c r="J89" s="53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>
        <v>40</v>
      </c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5"/>
      <c r="AP89" s="55"/>
      <c r="AQ89" s="55"/>
      <c r="AR89" s="55"/>
      <c r="AS89" s="55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</row>
    <row r="90" spans="1:80" s="58" customFormat="1" ht="12">
      <c r="A90" s="94" t="s">
        <v>115</v>
      </c>
      <c r="B90" s="50">
        <f>U3*2</f>
        <v>500</v>
      </c>
      <c r="C90" s="50">
        <f t="shared" si="6"/>
        <v>560</v>
      </c>
      <c r="D90" s="50"/>
      <c r="E90" s="52"/>
      <c r="F90" s="50">
        <f t="shared" si="7"/>
        <v>560</v>
      </c>
      <c r="G90" s="50">
        <v>595</v>
      </c>
      <c r="H90" s="50">
        <f t="shared" si="8"/>
        <v>35</v>
      </c>
      <c r="I90" s="95">
        <f t="shared" si="5"/>
        <v>0</v>
      </c>
      <c r="J90" s="53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 t="s">
        <v>116</v>
      </c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5"/>
      <c r="AP90" s="55"/>
      <c r="AQ90" s="55"/>
      <c r="AR90" s="55"/>
      <c r="AS90" s="55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</row>
    <row r="91" spans="1:80" s="58" customFormat="1" ht="12">
      <c r="A91" s="94" t="s">
        <v>118</v>
      </c>
      <c r="B91" s="50">
        <f t="shared" si="9"/>
        <v>1100</v>
      </c>
      <c r="C91" s="50">
        <f t="shared" si="6"/>
        <v>1232.0000000000002</v>
      </c>
      <c r="D91" s="50"/>
      <c r="E91" s="52"/>
      <c r="F91" s="50">
        <f t="shared" si="7"/>
        <v>1232.0000000000002</v>
      </c>
      <c r="G91" s="50">
        <v>1267</v>
      </c>
      <c r="H91" s="50">
        <f t="shared" si="8"/>
        <v>35</v>
      </c>
      <c r="I91" s="95">
        <f t="shared" si="5"/>
        <v>2.2737367544323206E-13</v>
      </c>
      <c r="J91" s="53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>
        <v>36</v>
      </c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5"/>
      <c r="AP91" s="55"/>
      <c r="AQ91" s="55"/>
      <c r="AR91" s="55"/>
      <c r="AS91" s="55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</row>
    <row r="92" spans="1:80" s="58" customFormat="1" ht="12">
      <c r="A92" s="94" t="s">
        <v>119</v>
      </c>
      <c r="B92" s="50">
        <f t="shared" si="9"/>
        <v>1100</v>
      </c>
      <c r="C92" s="50">
        <f t="shared" si="6"/>
        <v>1232.0000000000002</v>
      </c>
      <c r="D92" s="50"/>
      <c r="E92" s="52"/>
      <c r="F92" s="50">
        <f t="shared" si="7"/>
        <v>1232.0000000000002</v>
      </c>
      <c r="G92" s="50">
        <v>1270</v>
      </c>
      <c r="H92" s="50">
        <f t="shared" si="8"/>
        <v>35</v>
      </c>
      <c r="I92" s="95">
        <f t="shared" si="5"/>
        <v>-2.9999999999997726</v>
      </c>
      <c r="J92" s="53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>
        <v>37</v>
      </c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5"/>
      <c r="AP92" s="55"/>
      <c r="AQ92" s="55"/>
      <c r="AR92" s="55"/>
      <c r="AS92" s="55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</row>
    <row r="93" spans="1:80" s="48" customFormat="1" ht="12">
      <c r="A93" s="96" t="s">
        <v>120</v>
      </c>
      <c r="B93" s="30">
        <f t="shared" si="9"/>
        <v>1100</v>
      </c>
      <c r="C93" s="30">
        <f t="shared" si="6"/>
        <v>1232.0000000000002</v>
      </c>
      <c r="D93" s="30"/>
      <c r="E93" s="42"/>
      <c r="F93" s="30">
        <f t="shared" si="7"/>
        <v>1232.0000000000002</v>
      </c>
      <c r="G93" s="30">
        <v>1267</v>
      </c>
      <c r="H93" s="30">
        <f t="shared" si="8"/>
        <v>35</v>
      </c>
      <c r="I93" s="97">
        <f t="shared" si="5"/>
        <v>2.2737367544323206E-13</v>
      </c>
      <c r="J93" s="43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>
        <v>38</v>
      </c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5"/>
      <c r="AP93" s="45"/>
      <c r="AQ93" s="45"/>
      <c r="AR93" s="45"/>
      <c r="AS93" s="4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</row>
    <row r="94" spans="1:80" s="48" customFormat="1" ht="14.25">
      <c r="A94" s="101" t="s">
        <v>121</v>
      </c>
      <c r="B94" s="30">
        <f t="shared" si="9"/>
        <v>1100</v>
      </c>
      <c r="C94" s="30">
        <f t="shared" si="6"/>
        <v>1232.0000000000002</v>
      </c>
      <c r="D94" s="30"/>
      <c r="E94" s="42"/>
      <c r="F94" s="30">
        <f t="shared" si="7"/>
        <v>1232.0000000000002</v>
      </c>
      <c r="G94" s="30">
        <v>1232</v>
      </c>
      <c r="H94" s="30">
        <f t="shared" si="8"/>
        <v>35</v>
      </c>
      <c r="I94" s="97">
        <f t="shared" si="5"/>
        <v>35.00000000000023</v>
      </c>
      <c r="J94" s="43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>
        <v>38</v>
      </c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5"/>
      <c r="AP94" s="45"/>
      <c r="AQ94" s="45"/>
      <c r="AR94" s="45"/>
      <c r="AS94" s="45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</row>
    <row r="95" spans="1:80" s="48" customFormat="1" ht="12">
      <c r="A95" s="96" t="s">
        <v>122</v>
      </c>
      <c r="B95" s="30">
        <f t="shared" si="9"/>
        <v>1100</v>
      </c>
      <c r="C95" s="30">
        <f t="shared" si="6"/>
        <v>1232.0000000000002</v>
      </c>
      <c r="D95" s="30"/>
      <c r="E95" s="42"/>
      <c r="F95" s="30">
        <f t="shared" si="7"/>
        <v>1232.0000000000002</v>
      </c>
      <c r="G95" s="30">
        <v>1267</v>
      </c>
      <c r="H95" s="30">
        <f t="shared" si="8"/>
        <v>35</v>
      </c>
      <c r="I95" s="97">
        <f t="shared" si="5"/>
        <v>2.2737367544323206E-13</v>
      </c>
      <c r="J95" s="43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>
        <v>40</v>
      </c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5"/>
      <c r="AP95" s="45"/>
      <c r="AQ95" s="45"/>
      <c r="AR95" s="45"/>
      <c r="AS95" s="45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</row>
    <row r="96" spans="1:80" s="48" customFormat="1" ht="12">
      <c r="A96" s="96" t="s">
        <v>123</v>
      </c>
      <c r="B96" s="30">
        <f t="shared" si="9"/>
        <v>1200</v>
      </c>
      <c r="C96" s="30">
        <f t="shared" si="6"/>
        <v>1344.0000000000002</v>
      </c>
      <c r="D96" s="30"/>
      <c r="E96" s="42"/>
      <c r="F96" s="30">
        <f t="shared" si="7"/>
        <v>1344.0000000000002</v>
      </c>
      <c r="G96" s="30">
        <v>1379</v>
      </c>
      <c r="H96" s="30">
        <f t="shared" si="8"/>
        <v>35</v>
      </c>
      <c r="I96" s="97">
        <f t="shared" si="5"/>
        <v>2.2737367544323206E-13</v>
      </c>
      <c r="J96" s="43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 t="s">
        <v>203</v>
      </c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5"/>
      <c r="AP96" s="45"/>
      <c r="AQ96" s="45"/>
      <c r="AR96" s="45"/>
      <c r="AS96" s="45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</row>
    <row r="97" spans="1:80" s="48" customFormat="1" ht="12">
      <c r="A97" s="96" t="s">
        <v>124</v>
      </c>
      <c r="B97" s="30">
        <f>W3*2</f>
        <v>2400</v>
      </c>
      <c r="C97" s="30">
        <f t="shared" si="6"/>
        <v>2688.0000000000005</v>
      </c>
      <c r="D97" s="30"/>
      <c r="E97" s="42"/>
      <c r="F97" s="30">
        <f t="shared" si="7"/>
        <v>2688.0000000000005</v>
      </c>
      <c r="G97" s="30">
        <v>2723</v>
      </c>
      <c r="H97" s="30">
        <f t="shared" si="8"/>
        <v>35</v>
      </c>
      <c r="I97" s="97">
        <f t="shared" si="5"/>
        <v>4.547473508864641E-13</v>
      </c>
      <c r="J97" s="43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 t="s">
        <v>127</v>
      </c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5"/>
      <c r="AP97" s="45"/>
      <c r="AQ97" s="45"/>
      <c r="AR97" s="45"/>
      <c r="AS97" s="45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</row>
    <row r="98" spans="1:80" s="48" customFormat="1" ht="12">
      <c r="A98" s="96" t="s">
        <v>125</v>
      </c>
      <c r="B98" s="30">
        <f t="shared" si="9"/>
        <v>1200</v>
      </c>
      <c r="C98" s="30">
        <f t="shared" si="6"/>
        <v>1344.0000000000002</v>
      </c>
      <c r="D98" s="30"/>
      <c r="E98" s="42"/>
      <c r="F98" s="30">
        <f t="shared" si="7"/>
        <v>1344.0000000000002</v>
      </c>
      <c r="G98" s="30">
        <v>1379</v>
      </c>
      <c r="H98" s="30">
        <f t="shared" si="8"/>
        <v>35</v>
      </c>
      <c r="I98" s="97">
        <f t="shared" si="5"/>
        <v>2.2737367544323206E-13</v>
      </c>
      <c r="J98" s="43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>
        <v>38</v>
      </c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5"/>
      <c r="AP98" s="45"/>
      <c r="AQ98" s="45"/>
      <c r="AR98" s="45"/>
      <c r="AS98" s="45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</row>
    <row r="99" spans="1:80" s="58" customFormat="1" ht="12">
      <c r="A99" s="94" t="s">
        <v>126</v>
      </c>
      <c r="B99" s="50">
        <f t="shared" si="9"/>
        <v>1200</v>
      </c>
      <c r="C99" s="50">
        <f t="shared" si="6"/>
        <v>1344.0000000000002</v>
      </c>
      <c r="D99" s="50"/>
      <c r="E99" s="52"/>
      <c r="F99" s="50">
        <f t="shared" si="7"/>
        <v>1344.0000000000002</v>
      </c>
      <c r="G99" s="50">
        <v>1379</v>
      </c>
      <c r="H99" s="50">
        <f t="shared" si="8"/>
        <v>35</v>
      </c>
      <c r="I99" s="95">
        <f t="shared" si="5"/>
        <v>2.2737367544323206E-13</v>
      </c>
      <c r="J99" s="53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>
        <v>38</v>
      </c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5"/>
      <c r="AP99" s="55"/>
      <c r="AQ99" s="55"/>
      <c r="AR99" s="55"/>
      <c r="AS99" s="55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</row>
    <row r="100" spans="1:80" s="58" customFormat="1" ht="12">
      <c r="A100" s="99" t="s">
        <v>128</v>
      </c>
      <c r="B100" s="50">
        <f t="shared" si="9"/>
        <v>2300</v>
      </c>
      <c r="C100" s="50">
        <f t="shared" si="6"/>
        <v>2576.0000000000005</v>
      </c>
      <c r="D100" s="50"/>
      <c r="E100" s="52"/>
      <c r="F100" s="50">
        <f t="shared" si="7"/>
        <v>2576.0000000000005</v>
      </c>
      <c r="G100" s="50">
        <v>2646</v>
      </c>
      <c r="H100" s="50">
        <f t="shared" si="8"/>
        <v>70</v>
      </c>
      <c r="I100" s="95">
        <f t="shared" si="5"/>
        <v>4.547473508864641E-13</v>
      </c>
      <c r="J100" s="53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>
        <v>40</v>
      </c>
      <c r="X100" s="54"/>
      <c r="Y100" s="54"/>
      <c r="Z100" s="54"/>
      <c r="AA100" s="54"/>
      <c r="AB100" s="54"/>
      <c r="AC100" s="54"/>
      <c r="AD100" s="54">
        <v>39</v>
      </c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5"/>
      <c r="AP100" s="55"/>
      <c r="AQ100" s="55"/>
      <c r="AR100" s="55"/>
      <c r="AS100" s="55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</row>
    <row r="101" spans="1:80" s="58" customFormat="1" ht="12">
      <c r="A101" s="94" t="s">
        <v>129</v>
      </c>
      <c r="B101" s="50">
        <f t="shared" si="9"/>
        <v>1200</v>
      </c>
      <c r="C101" s="50">
        <f t="shared" si="6"/>
        <v>1344.0000000000002</v>
      </c>
      <c r="D101" s="50"/>
      <c r="E101" s="52"/>
      <c r="F101" s="50">
        <f t="shared" si="7"/>
        <v>1344.0000000000002</v>
      </c>
      <c r="G101" s="50">
        <v>1379</v>
      </c>
      <c r="H101" s="50">
        <f t="shared" si="8"/>
        <v>35</v>
      </c>
      <c r="I101" s="95">
        <f t="shared" si="5"/>
        <v>2.2737367544323206E-13</v>
      </c>
      <c r="J101" s="53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>
        <v>38</v>
      </c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5"/>
      <c r="AP101" s="55"/>
      <c r="AQ101" s="55"/>
      <c r="AR101" s="55"/>
      <c r="AS101" s="55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</row>
    <row r="102" spans="1:80" s="58" customFormat="1" ht="12">
      <c r="A102" s="94" t="s">
        <v>13</v>
      </c>
      <c r="B102" s="30">
        <f t="shared" si="9"/>
        <v>1200</v>
      </c>
      <c r="C102" s="50">
        <f t="shared" si="6"/>
        <v>1344.0000000000002</v>
      </c>
      <c r="D102" s="50"/>
      <c r="E102" s="52"/>
      <c r="F102" s="50">
        <f t="shared" si="7"/>
        <v>1344.0000000000002</v>
      </c>
      <c r="G102" s="50">
        <v>1379</v>
      </c>
      <c r="H102" s="50">
        <f t="shared" si="8"/>
        <v>35</v>
      </c>
      <c r="I102" s="95">
        <f t="shared" si="5"/>
        <v>2.2737367544323206E-13</v>
      </c>
      <c r="J102" s="53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v>38</v>
      </c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5"/>
      <c r="AP102" s="55"/>
      <c r="AQ102" s="55"/>
      <c r="AR102" s="55"/>
      <c r="AS102" s="55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</row>
    <row r="103" spans="1:80" s="48" customFormat="1" ht="12">
      <c r="A103" s="96" t="s">
        <v>130</v>
      </c>
      <c r="B103" s="30">
        <f t="shared" si="9"/>
        <v>2300</v>
      </c>
      <c r="C103" s="30">
        <f t="shared" si="6"/>
        <v>2576.0000000000005</v>
      </c>
      <c r="D103" s="50"/>
      <c r="E103" s="42"/>
      <c r="F103" s="30">
        <f t="shared" si="7"/>
        <v>2576.0000000000005</v>
      </c>
      <c r="G103" s="30">
        <v>2646</v>
      </c>
      <c r="H103" s="30">
        <f t="shared" si="8"/>
        <v>70</v>
      </c>
      <c r="I103" s="97">
        <f t="shared" si="5"/>
        <v>4.547473508864641E-13</v>
      </c>
      <c r="J103" s="43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>
        <v>39</v>
      </c>
      <c r="Y103" s="44"/>
      <c r="Z103" s="44"/>
      <c r="AA103" s="44"/>
      <c r="AB103" s="44"/>
      <c r="AC103" s="44"/>
      <c r="AD103" s="44"/>
      <c r="AE103" s="44">
        <v>39</v>
      </c>
      <c r="AF103" s="44"/>
      <c r="AG103" s="44"/>
      <c r="AH103" s="44"/>
      <c r="AI103" s="44"/>
      <c r="AJ103" s="44"/>
      <c r="AK103" s="44"/>
      <c r="AL103" s="44"/>
      <c r="AM103" s="44"/>
      <c r="AN103" s="44"/>
      <c r="AO103" s="45"/>
      <c r="AP103" s="45"/>
      <c r="AQ103" s="45"/>
      <c r="AR103" s="45"/>
      <c r="AS103" s="45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</row>
    <row r="104" spans="1:80" s="58" customFormat="1" ht="12.75">
      <c r="A104" s="104" t="s">
        <v>131</v>
      </c>
      <c r="B104" s="50">
        <f t="shared" si="9"/>
        <v>1200</v>
      </c>
      <c r="C104" s="50">
        <f t="shared" si="6"/>
        <v>1344.0000000000002</v>
      </c>
      <c r="D104" s="50"/>
      <c r="E104" s="52"/>
      <c r="F104" s="50">
        <f t="shared" si="7"/>
        <v>1344.0000000000002</v>
      </c>
      <c r="G104" s="50">
        <v>1379</v>
      </c>
      <c r="H104" s="50">
        <f t="shared" si="8"/>
        <v>35</v>
      </c>
      <c r="I104" s="95">
        <f t="shared" si="5"/>
        <v>2.2737367544323206E-13</v>
      </c>
      <c r="J104" s="53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>
        <v>39</v>
      </c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5"/>
      <c r="AP104" s="55"/>
      <c r="AQ104" s="55"/>
      <c r="AR104" s="55"/>
      <c r="AS104" s="55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</row>
    <row r="105" spans="1:80" s="48" customFormat="1" ht="12">
      <c r="A105" s="96" t="s">
        <v>132</v>
      </c>
      <c r="B105" s="30">
        <f t="shared" si="9"/>
        <v>1200</v>
      </c>
      <c r="C105" s="30">
        <f t="shared" si="6"/>
        <v>1344.0000000000002</v>
      </c>
      <c r="D105" s="50"/>
      <c r="E105" s="42"/>
      <c r="F105" s="30">
        <f t="shared" si="7"/>
        <v>1344.0000000000002</v>
      </c>
      <c r="G105" s="30">
        <v>1379</v>
      </c>
      <c r="H105" s="30">
        <f t="shared" si="8"/>
        <v>35</v>
      </c>
      <c r="I105" s="97">
        <f t="shared" si="5"/>
        <v>2.2737367544323206E-13</v>
      </c>
      <c r="J105" s="43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>
        <v>40</v>
      </c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5"/>
      <c r="AP105" s="45"/>
      <c r="AQ105" s="45"/>
      <c r="AR105" s="45"/>
      <c r="AS105" s="45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</row>
    <row r="106" spans="1:80" s="58" customFormat="1" ht="12">
      <c r="A106" s="94" t="s">
        <v>133</v>
      </c>
      <c r="B106" s="50">
        <f t="shared" si="9"/>
        <v>1200</v>
      </c>
      <c r="C106" s="50">
        <f t="shared" si="6"/>
        <v>1344.0000000000002</v>
      </c>
      <c r="D106" s="50"/>
      <c r="E106" s="52"/>
      <c r="F106" s="50">
        <f t="shared" si="7"/>
        <v>1344.0000000000002</v>
      </c>
      <c r="G106" s="50">
        <v>1379</v>
      </c>
      <c r="H106" s="50">
        <f t="shared" si="8"/>
        <v>35</v>
      </c>
      <c r="I106" s="95">
        <f t="shared" si="5"/>
        <v>2.2737367544323206E-13</v>
      </c>
      <c r="J106" s="53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 t="s">
        <v>204</v>
      </c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5"/>
      <c r="AP106" s="55"/>
      <c r="AQ106" s="55"/>
      <c r="AR106" s="55"/>
      <c r="AS106" s="55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</row>
    <row r="107" spans="1:80" s="48" customFormat="1" ht="12">
      <c r="A107" s="96" t="s">
        <v>134</v>
      </c>
      <c r="B107" s="30">
        <f t="shared" si="9"/>
        <v>2900</v>
      </c>
      <c r="C107" s="30">
        <f t="shared" si="6"/>
        <v>3248.0000000000005</v>
      </c>
      <c r="D107" s="30">
        <v>316</v>
      </c>
      <c r="E107" s="42"/>
      <c r="F107" s="30">
        <f t="shared" si="7"/>
        <v>3564.0000000000005</v>
      </c>
      <c r="G107" s="30">
        <v>3634</v>
      </c>
      <c r="H107" s="30">
        <f t="shared" si="8"/>
        <v>70</v>
      </c>
      <c r="I107" s="97">
        <f t="shared" si="5"/>
        <v>4.547473508864641E-13</v>
      </c>
      <c r="J107" s="43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>
        <v>37</v>
      </c>
      <c r="Z107" s="44"/>
      <c r="AA107" s="44"/>
      <c r="AB107" s="44"/>
      <c r="AC107" s="44"/>
      <c r="AD107" s="44"/>
      <c r="AE107" s="44"/>
      <c r="AF107" s="44"/>
      <c r="AG107" s="44"/>
      <c r="AH107" s="44"/>
      <c r="AI107" s="44">
        <v>36</v>
      </c>
      <c r="AJ107" s="44"/>
      <c r="AK107" s="44"/>
      <c r="AL107" s="44"/>
      <c r="AM107" s="44"/>
      <c r="AN107" s="44"/>
      <c r="AO107" s="45"/>
      <c r="AP107" s="45"/>
      <c r="AQ107" s="45"/>
      <c r="AR107" s="45"/>
      <c r="AS107" s="45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</row>
    <row r="108" spans="1:80" s="48" customFormat="1" ht="14.25">
      <c r="A108" s="101" t="s">
        <v>135</v>
      </c>
      <c r="B108" s="30">
        <f t="shared" si="9"/>
        <v>1900</v>
      </c>
      <c r="C108" s="30">
        <f t="shared" si="6"/>
        <v>2128</v>
      </c>
      <c r="D108" s="30">
        <v>316</v>
      </c>
      <c r="E108" s="42"/>
      <c r="F108" s="30">
        <f t="shared" si="7"/>
        <v>2444</v>
      </c>
      <c r="G108" s="30">
        <v>2479</v>
      </c>
      <c r="H108" s="30">
        <f t="shared" si="8"/>
        <v>35</v>
      </c>
      <c r="I108" s="97">
        <f t="shared" si="5"/>
        <v>0</v>
      </c>
      <c r="J108" s="43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>
        <v>37</v>
      </c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5"/>
      <c r="AP108" s="45"/>
      <c r="AQ108" s="45"/>
      <c r="AR108" s="45"/>
      <c r="AS108" s="45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</row>
    <row r="109" spans="1:80" s="48" customFormat="1" ht="12">
      <c r="A109" s="96" t="s">
        <v>136</v>
      </c>
      <c r="B109" s="30">
        <f t="shared" si="9"/>
        <v>1900</v>
      </c>
      <c r="C109" s="30">
        <f t="shared" si="6"/>
        <v>2128</v>
      </c>
      <c r="D109" s="30">
        <v>316</v>
      </c>
      <c r="E109" s="42">
        <v>316</v>
      </c>
      <c r="F109" s="30">
        <f t="shared" si="7"/>
        <v>2128</v>
      </c>
      <c r="G109" s="30">
        <v>2163</v>
      </c>
      <c r="H109" s="30">
        <f t="shared" si="8"/>
        <v>35</v>
      </c>
      <c r="I109" s="97">
        <f t="shared" si="5"/>
        <v>0</v>
      </c>
      <c r="J109" s="43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>
        <v>38</v>
      </c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5"/>
      <c r="AP109" s="45"/>
      <c r="AQ109" s="45"/>
      <c r="AR109" s="45"/>
      <c r="AS109" s="45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</row>
    <row r="110" spans="1:80" s="48" customFormat="1" ht="12">
      <c r="A110" s="96" t="s">
        <v>137</v>
      </c>
      <c r="B110" s="30">
        <f t="shared" si="9"/>
        <v>3100</v>
      </c>
      <c r="C110" s="30">
        <f t="shared" si="6"/>
        <v>3472.0000000000005</v>
      </c>
      <c r="D110" s="30">
        <v>316</v>
      </c>
      <c r="E110" s="42">
        <v>1000</v>
      </c>
      <c r="F110" s="30">
        <f t="shared" si="7"/>
        <v>2788.0000000000005</v>
      </c>
      <c r="G110" s="30">
        <v>2858</v>
      </c>
      <c r="H110" s="30">
        <f t="shared" si="8"/>
        <v>70</v>
      </c>
      <c r="I110" s="97">
        <f t="shared" si="5"/>
        <v>4.547473508864641E-13</v>
      </c>
      <c r="J110" s="43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>
        <v>38</v>
      </c>
      <c r="Z110" s="44"/>
      <c r="AA110" s="44"/>
      <c r="AB110" s="44"/>
      <c r="AC110" s="44">
        <v>38</v>
      </c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5"/>
      <c r="AP110" s="45"/>
      <c r="AQ110" s="45"/>
      <c r="AR110" s="45"/>
      <c r="AS110" s="45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</row>
    <row r="111" spans="1:80" s="48" customFormat="1" ht="12">
      <c r="A111" s="96" t="s">
        <v>138</v>
      </c>
      <c r="B111" s="30">
        <f t="shared" si="9"/>
        <v>2150</v>
      </c>
      <c r="C111" s="30">
        <f t="shared" si="6"/>
        <v>2408.0000000000005</v>
      </c>
      <c r="D111" s="30">
        <f>316</f>
        <v>316</v>
      </c>
      <c r="E111" s="42"/>
      <c r="F111" s="30">
        <f t="shared" si="7"/>
        <v>2724.0000000000005</v>
      </c>
      <c r="G111" s="30">
        <v>2794</v>
      </c>
      <c r="H111" s="30">
        <f t="shared" si="8"/>
        <v>70</v>
      </c>
      <c r="I111" s="97">
        <f t="shared" si="5"/>
        <v>4.547473508864641E-13</v>
      </c>
      <c r="J111" s="43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>
        <v>39</v>
      </c>
      <c r="Z111" s="44"/>
      <c r="AA111" s="44"/>
      <c r="AB111" s="44">
        <v>38</v>
      </c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5"/>
      <c r="AP111" s="45"/>
      <c r="AQ111" s="45"/>
      <c r="AR111" s="45"/>
      <c r="AS111" s="45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</row>
    <row r="112" spans="1:80" s="58" customFormat="1" ht="12">
      <c r="A112" s="94" t="s">
        <v>139</v>
      </c>
      <c r="B112" s="50">
        <f t="shared" si="9"/>
        <v>1900</v>
      </c>
      <c r="C112" s="50">
        <f t="shared" si="6"/>
        <v>2128</v>
      </c>
      <c r="D112" s="50">
        <v>316</v>
      </c>
      <c r="E112" s="52"/>
      <c r="F112" s="50">
        <f t="shared" si="7"/>
        <v>2444</v>
      </c>
      <c r="G112" s="50">
        <v>2479</v>
      </c>
      <c r="H112" s="50">
        <f t="shared" si="8"/>
        <v>35</v>
      </c>
      <c r="I112" s="95">
        <f t="shared" si="5"/>
        <v>0</v>
      </c>
      <c r="J112" s="53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>
        <v>40</v>
      </c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5"/>
      <c r="AP112" s="55"/>
      <c r="AQ112" s="55"/>
      <c r="AR112" s="55"/>
      <c r="AS112" s="55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</row>
    <row r="113" spans="1:80" s="48" customFormat="1" ht="12">
      <c r="A113" s="96" t="s">
        <v>141</v>
      </c>
      <c r="B113" s="30">
        <f t="shared" si="9"/>
        <v>850</v>
      </c>
      <c r="C113" s="30">
        <f t="shared" si="6"/>
        <v>952.0000000000001</v>
      </c>
      <c r="D113" s="30"/>
      <c r="E113" s="42"/>
      <c r="F113" s="30">
        <f t="shared" si="7"/>
        <v>952.0000000000001</v>
      </c>
      <c r="G113" s="30">
        <v>987</v>
      </c>
      <c r="H113" s="30">
        <f t="shared" si="8"/>
        <v>35</v>
      </c>
      <c r="I113" s="97">
        <f t="shared" si="5"/>
        <v>1.1368683772161603E-13</v>
      </c>
      <c r="J113" s="43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>
        <v>36</v>
      </c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5"/>
      <c r="AP113" s="45"/>
      <c r="AQ113" s="45"/>
      <c r="AR113" s="45"/>
      <c r="AS113" s="45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</row>
    <row r="114" spans="1:80" s="58" customFormat="1" ht="12">
      <c r="A114" s="94" t="s">
        <v>142</v>
      </c>
      <c r="B114" s="50">
        <f t="shared" si="9"/>
        <v>1950</v>
      </c>
      <c r="C114" s="50">
        <f t="shared" si="6"/>
        <v>2184</v>
      </c>
      <c r="D114" s="50"/>
      <c r="E114" s="52"/>
      <c r="F114" s="50">
        <f t="shared" si="7"/>
        <v>2184</v>
      </c>
      <c r="G114" s="50">
        <v>2254</v>
      </c>
      <c r="H114" s="50">
        <f t="shared" si="8"/>
        <v>70</v>
      </c>
      <c r="I114" s="95">
        <f t="shared" si="5"/>
        <v>0</v>
      </c>
      <c r="J114" s="53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>
        <v>37</v>
      </c>
      <c r="AA114" s="54"/>
      <c r="AB114" s="54"/>
      <c r="AC114" s="54"/>
      <c r="AD114" s="54">
        <v>37</v>
      </c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5"/>
      <c r="AP114" s="55"/>
      <c r="AQ114" s="55"/>
      <c r="AR114" s="55"/>
      <c r="AS114" s="55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</row>
    <row r="115" spans="1:80" s="58" customFormat="1" ht="12">
      <c r="A115" s="94" t="s">
        <v>143</v>
      </c>
      <c r="B115" s="50">
        <f t="shared" si="9"/>
        <v>850</v>
      </c>
      <c r="C115" s="50">
        <f t="shared" si="6"/>
        <v>952.0000000000001</v>
      </c>
      <c r="D115" s="50"/>
      <c r="E115" s="52"/>
      <c r="F115" s="50">
        <f t="shared" si="7"/>
        <v>952.0000000000001</v>
      </c>
      <c r="G115" s="50">
        <v>1000</v>
      </c>
      <c r="H115" s="50">
        <f t="shared" si="8"/>
        <v>35</v>
      </c>
      <c r="I115" s="95">
        <f t="shared" si="5"/>
        <v>-12.999999999999886</v>
      </c>
      <c r="J115" s="53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>
        <v>37</v>
      </c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5"/>
      <c r="AP115" s="55"/>
      <c r="AQ115" s="55"/>
      <c r="AR115" s="55"/>
      <c r="AS115" s="55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</row>
    <row r="116" spans="1:80" s="48" customFormat="1" ht="12">
      <c r="A116" s="96" t="s">
        <v>144</v>
      </c>
      <c r="B116" s="30">
        <f t="shared" si="9"/>
        <v>850</v>
      </c>
      <c r="C116" s="30">
        <f t="shared" si="6"/>
        <v>952.0000000000001</v>
      </c>
      <c r="D116" s="30"/>
      <c r="E116" s="42"/>
      <c r="F116" s="30">
        <f t="shared" si="7"/>
        <v>952.0000000000001</v>
      </c>
      <c r="G116" s="30">
        <v>1108</v>
      </c>
      <c r="H116" s="30">
        <f t="shared" si="8"/>
        <v>35</v>
      </c>
      <c r="I116" s="97">
        <f t="shared" si="5"/>
        <v>-120.99999999999989</v>
      </c>
      <c r="J116" s="43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>
        <v>38</v>
      </c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5"/>
      <c r="AP116" s="45"/>
      <c r="AQ116" s="45"/>
      <c r="AR116" s="45"/>
      <c r="AS116" s="45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</row>
    <row r="117" spans="1:80" s="58" customFormat="1" ht="12">
      <c r="A117" s="94" t="s">
        <v>145</v>
      </c>
      <c r="B117" s="50">
        <f t="shared" si="9"/>
        <v>850</v>
      </c>
      <c r="C117" s="50">
        <f t="shared" si="6"/>
        <v>952.0000000000001</v>
      </c>
      <c r="D117" s="50"/>
      <c r="E117" s="52"/>
      <c r="F117" s="50">
        <f t="shared" si="7"/>
        <v>952.0000000000001</v>
      </c>
      <c r="G117" s="50">
        <v>987</v>
      </c>
      <c r="H117" s="50">
        <f t="shared" si="8"/>
        <v>35</v>
      </c>
      <c r="I117" s="95">
        <f t="shared" si="5"/>
        <v>1.1368683772161603E-13</v>
      </c>
      <c r="J117" s="53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>
        <v>38</v>
      </c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5"/>
      <c r="AP117" s="55"/>
      <c r="AQ117" s="55"/>
      <c r="AR117" s="55"/>
      <c r="AS117" s="55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</row>
    <row r="118" spans="1:80" s="48" customFormat="1" ht="12">
      <c r="A118" s="96" t="s">
        <v>146</v>
      </c>
      <c r="B118" s="30">
        <f t="shared" si="9"/>
        <v>850</v>
      </c>
      <c r="C118" s="30">
        <f t="shared" si="6"/>
        <v>952.0000000000001</v>
      </c>
      <c r="D118" s="30"/>
      <c r="E118" s="42"/>
      <c r="F118" s="30">
        <f t="shared" si="7"/>
        <v>952.0000000000001</v>
      </c>
      <c r="G118" s="30">
        <v>987</v>
      </c>
      <c r="H118" s="30">
        <f t="shared" si="8"/>
        <v>35</v>
      </c>
      <c r="I118" s="97">
        <f t="shared" si="5"/>
        <v>1.1368683772161603E-13</v>
      </c>
      <c r="J118" s="43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>
        <v>39</v>
      </c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5"/>
      <c r="AP118" s="45"/>
      <c r="AQ118" s="45"/>
      <c r="AR118" s="45"/>
      <c r="AS118" s="45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</row>
    <row r="119" spans="1:80" s="48" customFormat="1" ht="12">
      <c r="A119" s="96" t="s">
        <v>147</v>
      </c>
      <c r="B119" s="30">
        <f t="shared" si="9"/>
        <v>850</v>
      </c>
      <c r="C119" s="30">
        <f t="shared" si="6"/>
        <v>952.0000000000001</v>
      </c>
      <c r="D119" s="30"/>
      <c r="E119" s="42"/>
      <c r="F119" s="30">
        <f t="shared" si="7"/>
        <v>952.0000000000001</v>
      </c>
      <c r="G119" s="30">
        <v>987</v>
      </c>
      <c r="H119" s="30">
        <f t="shared" si="8"/>
        <v>35</v>
      </c>
      <c r="I119" s="97">
        <f t="shared" si="5"/>
        <v>1.1368683772161603E-13</v>
      </c>
      <c r="J119" s="43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>
        <v>40</v>
      </c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5"/>
      <c r="AP119" s="45"/>
      <c r="AQ119" s="45"/>
      <c r="AR119" s="45"/>
      <c r="AS119" s="45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</row>
    <row r="120" spans="1:80" s="48" customFormat="1" ht="12">
      <c r="A120" s="96" t="s">
        <v>148</v>
      </c>
      <c r="B120" s="30">
        <f>AA3*3</f>
        <v>6000</v>
      </c>
      <c r="C120" s="30">
        <f t="shared" si="6"/>
        <v>6720.000000000001</v>
      </c>
      <c r="D120" s="30"/>
      <c r="E120" s="42"/>
      <c r="F120" s="30">
        <f t="shared" si="7"/>
        <v>6720.000000000001</v>
      </c>
      <c r="G120" s="30">
        <v>6755</v>
      </c>
      <c r="H120" s="30">
        <f t="shared" si="8"/>
        <v>35</v>
      </c>
      <c r="I120" s="97">
        <f t="shared" si="5"/>
        <v>9.094947017729282E-13</v>
      </c>
      <c r="J120" s="43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 t="s">
        <v>205</v>
      </c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5"/>
      <c r="AP120" s="45"/>
      <c r="AQ120" s="45"/>
      <c r="AR120" s="45"/>
      <c r="AS120" s="45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</row>
    <row r="121" spans="1:80" s="58" customFormat="1" ht="12">
      <c r="A121" s="94" t="s">
        <v>149</v>
      </c>
      <c r="B121" s="50">
        <f t="shared" si="9"/>
        <v>2000</v>
      </c>
      <c r="C121" s="50">
        <f t="shared" si="6"/>
        <v>2240</v>
      </c>
      <c r="D121" s="50"/>
      <c r="E121" s="52"/>
      <c r="F121" s="50">
        <f t="shared" si="7"/>
        <v>2240</v>
      </c>
      <c r="G121" s="50">
        <v>2275</v>
      </c>
      <c r="H121" s="50">
        <f t="shared" si="8"/>
        <v>35</v>
      </c>
      <c r="I121" s="95">
        <f t="shared" si="5"/>
        <v>0</v>
      </c>
      <c r="J121" s="53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>
        <v>37</v>
      </c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5"/>
      <c r="AP121" s="55"/>
      <c r="AQ121" s="55"/>
      <c r="AR121" s="55"/>
      <c r="AS121" s="55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</row>
    <row r="122" spans="1:80" s="58" customFormat="1" ht="12">
      <c r="A122" s="94" t="s">
        <v>150</v>
      </c>
      <c r="B122" s="50">
        <f t="shared" si="9"/>
        <v>2000</v>
      </c>
      <c r="C122" s="50">
        <f t="shared" si="6"/>
        <v>2240</v>
      </c>
      <c r="D122" s="50"/>
      <c r="E122" s="52"/>
      <c r="F122" s="50">
        <f t="shared" si="7"/>
        <v>2240</v>
      </c>
      <c r="G122" s="50">
        <v>2275</v>
      </c>
      <c r="H122" s="50">
        <f t="shared" si="8"/>
        <v>35</v>
      </c>
      <c r="I122" s="95">
        <f aca="true" t="shared" si="10" ref="I122:I177">F122-G122+H122</f>
        <v>0</v>
      </c>
      <c r="J122" s="53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>
        <v>38</v>
      </c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5"/>
      <c r="AP122" s="55"/>
      <c r="AQ122" s="55"/>
      <c r="AR122" s="55"/>
      <c r="AS122" s="55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</row>
    <row r="123" spans="1:80" s="48" customFormat="1" ht="12">
      <c r="A123" s="96" t="s">
        <v>30</v>
      </c>
      <c r="B123" s="30">
        <f t="shared" si="9"/>
        <v>2000</v>
      </c>
      <c r="C123" s="30">
        <f t="shared" si="6"/>
        <v>2240</v>
      </c>
      <c r="D123" s="30"/>
      <c r="E123" s="42"/>
      <c r="F123" s="30">
        <f t="shared" si="7"/>
        <v>2240</v>
      </c>
      <c r="G123" s="30">
        <v>2275</v>
      </c>
      <c r="H123" s="30">
        <f t="shared" si="8"/>
        <v>35</v>
      </c>
      <c r="I123" s="97">
        <f t="shared" si="10"/>
        <v>0</v>
      </c>
      <c r="J123" s="43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>
        <v>39</v>
      </c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5"/>
      <c r="AP123" s="45"/>
      <c r="AQ123" s="45"/>
      <c r="AR123" s="45"/>
      <c r="AS123" s="45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</row>
    <row r="124" spans="1:80" s="48" customFormat="1" ht="12">
      <c r="A124" s="96" t="s">
        <v>151</v>
      </c>
      <c r="B124" s="30">
        <f t="shared" si="9"/>
        <v>250</v>
      </c>
      <c r="C124" s="30">
        <f t="shared" si="6"/>
        <v>280</v>
      </c>
      <c r="D124" s="30"/>
      <c r="E124" s="42"/>
      <c r="F124" s="30">
        <f t="shared" si="7"/>
        <v>280</v>
      </c>
      <c r="G124" s="30">
        <v>315</v>
      </c>
      <c r="H124" s="30">
        <f t="shared" si="8"/>
        <v>35</v>
      </c>
      <c r="I124" s="97">
        <f t="shared" si="10"/>
        <v>0</v>
      </c>
      <c r="J124" s="43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 t="s">
        <v>206</v>
      </c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5"/>
      <c r="AP124" s="45"/>
      <c r="AQ124" s="45"/>
      <c r="AR124" s="45"/>
      <c r="AS124" s="45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</row>
    <row r="125" spans="1:80" s="48" customFormat="1" ht="12">
      <c r="A125" s="96" t="s">
        <v>32</v>
      </c>
      <c r="B125" s="30">
        <f t="shared" si="9"/>
        <v>250</v>
      </c>
      <c r="C125" s="30">
        <f t="shared" si="6"/>
        <v>280</v>
      </c>
      <c r="D125" s="30"/>
      <c r="E125" s="42"/>
      <c r="F125" s="30">
        <f t="shared" si="7"/>
        <v>280</v>
      </c>
      <c r="G125" s="30">
        <v>315</v>
      </c>
      <c r="H125" s="30">
        <f t="shared" si="8"/>
        <v>35</v>
      </c>
      <c r="I125" s="97">
        <f t="shared" si="10"/>
        <v>0</v>
      </c>
      <c r="J125" s="43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>
        <v>37</v>
      </c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5"/>
      <c r="AP125" s="45"/>
      <c r="AQ125" s="45"/>
      <c r="AR125" s="45"/>
      <c r="AS125" s="45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</row>
    <row r="126" spans="1:80" s="58" customFormat="1" ht="12">
      <c r="A126" s="94" t="s">
        <v>152</v>
      </c>
      <c r="B126" s="50">
        <f t="shared" si="9"/>
        <v>250</v>
      </c>
      <c r="C126" s="50">
        <f t="shared" si="6"/>
        <v>280</v>
      </c>
      <c r="D126" s="30"/>
      <c r="E126" s="52"/>
      <c r="F126" s="50">
        <f t="shared" si="7"/>
        <v>280</v>
      </c>
      <c r="G126" s="50">
        <v>315</v>
      </c>
      <c r="H126" s="50">
        <f t="shared" si="8"/>
        <v>35</v>
      </c>
      <c r="I126" s="95">
        <f t="shared" si="10"/>
        <v>0</v>
      </c>
      <c r="J126" s="53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>
        <v>37</v>
      </c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5"/>
      <c r="AP126" s="55"/>
      <c r="AQ126" s="55"/>
      <c r="AR126" s="55"/>
      <c r="AS126" s="55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</row>
    <row r="127" spans="1:80" s="58" customFormat="1" ht="12">
      <c r="A127" s="94" t="s">
        <v>153</v>
      </c>
      <c r="B127" s="50">
        <f t="shared" si="9"/>
        <v>250</v>
      </c>
      <c r="C127" s="50">
        <f t="shared" si="6"/>
        <v>280</v>
      </c>
      <c r="D127" s="30"/>
      <c r="E127" s="52"/>
      <c r="F127" s="50">
        <f t="shared" si="7"/>
        <v>280</v>
      </c>
      <c r="G127" s="50">
        <v>315</v>
      </c>
      <c r="H127" s="50">
        <f t="shared" si="8"/>
        <v>35</v>
      </c>
      <c r="I127" s="95">
        <f t="shared" si="10"/>
        <v>0</v>
      </c>
      <c r="J127" s="53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>
        <v>38</v>
      </c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5"/>
      <c r="AP127" s="55"/>
      <c r="AQ127" s="55"/>
      <c r="AR127" s="55"/>
      <c r="AS127" s="55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</row>
    <row r="128" spans="1:80" s="48" customFormat="1" ht="12">
      <c r="A128" s="96" t="s">
        <v>154</v>
      </c>
      <c r="B128" s="30">
        <f t="shared" si="9"/>
        <v>250</v>
      </c>
      <c r="C128" s="30">
        <f t="shared" si="6"/>
        <v>280</v>
      </c>
      <c r="D128" s="30"/>
      <c r="E128" s="42"/>
      <c r="F128" s="30">
        <f t="shared" si="7"/>
        <v>280</v>
      </c>
      <c r="G128" s="30">
        <v>315</v>
      </c>
      <c r="H128" s="30">
        <f t="shared" si="8"/>
        <v>35</v>
      </c>
      <c r="I128" s="97">
        <f t="shared" si="10"/>
        <v>0</v>
      </c>
      <c r="J128" s="43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>
        <v>39</v>
      </c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5"/>
      <c r="AP128" s="45"/>
      <c r="AQ128" s="45"/>
      <c r="AR128" s="45"/>
      <c r="AS128" s="45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</row>
    <row r="129" spans="1:80" s="58" customFormat="1" ht="12">
      <c r="A129" s="94" t="s">
        <v>155</v>
      </c>
      <c r="B129" s="50">
        <f t="shared" si="9"/>
        <v>250</v>
      </c>
      <c r="C129" s="50">
        <f t="shared" si="6"/>
        <v>280</v>
      </c>
      <c r="D129" s="30"/>
      <c r="E129" s="52"/>
      <c r="F129" s="50">
        <f t="shared" si="7"/>
        <v>280</v>
      </c>
      <c r="G129" s="50">
        <v>315</v>
      </c>
      <c r="H129" s="50">
        <f t="shared" si="8"/>
        <v>35</v>
      </c>
      <c r="I129" s="95">
        <f t="shared" si="10"/>
        <v>0</v>
      </c>
      <c r="J129" s="53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>
        <v>39</v>
      </c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5"/>
      <c r="AP129" s="55"/>
      <c r="AQ129" s="55"/>
      <c r="AR129" s="55"/>
      <c r="AS129" s="55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</row>
    <row r="130" spans="1:80" s="58" customFormat="1" ht="12">
      <c r="A130" s="94" t="s">
        <v>156</v>
      </c>
      <c r="B130" s="50">
        <f t="shared" si="9"/>
        <v>250</v>
      </c>
      <c r="C130" s="50">
        <f aca="true" t="shared" si="11" ref="C130:C177">B130*1.12</f>
        <v>280</v>
      </c>
      <c r="D130" s="30"/>
      <c r="E130" s="52"/>
      <c r="F130" s="50">
        <f aca="true" t="shared" si="12" ref="F130:F177">(C130+D130)-E130</f>
        <v>280</v>
      </c>
      <c r="G130" s="50">
        <v>315</v>
      </c>
      <c r="H130" s="50">
        <f aca="true" t="shared" si="13" ref="H130:H177">SUMIF($J130:$CU130,"&lt;&gt;",$J$1:$CU$1)</f>
        <v>35</v>
      </c>
      <c r="I130" s="95">
        <f t="shared" si="10"/>
        <v>0</v>
      </c>
      <c r="J130" s="53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>
        <v>40</v>
      </c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5"/>
      <c r="AP130" s="55"/>
      <c r="AQ130" s="55"/>
      <c r="AR130" s="55"/>
      <c r="AS130" s="55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</row>
    <row r="131" spans="1:80" s="48" customFormat="1" ht="12">
      <c r="A131" s="96" t="s">
        <v>157</v>
      </c>
      <c r="B131" s="30">
        <f t="shared" si="9"/>
        <v>1200</v>
      </c>
      <c r="C131" s="30">
        <f t="shared" si="11"/>
        <v>1344.0000000000002</v>
      </c>
      <c r="D131" s="30"/>
      <c r="E131" s="42"/>
      <c r="F131" s="30">
        <f t="shared" si="12"/>
        <v>1344.0000000000002</v>
      </c>
      <c r="G131" s="30">
        <v>1379</v>
      </c>
      <c r="H131" s="30">
        <f t="shared" si="13"/>
        <v>35</v>
      </c>
      <c r="I131" s="97">
        <f t="shared" si="10"/>
        <v>2.2737367544323206E-13</v>
      </c>
      <c r="J131" s="43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 t="s">
        <v>207</v>
      </c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5"/>
      <c r="AP131" s="45"/>
      <c r="AQ131" s="45"/>
      <c r="AR131" s="45"/>
      <c r="AS131" s="45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</row>
    <row r="132" spans="1:80" s="48" customFormat="1" ht="12">
      <c r="A132" s="96" t="s">
        <v>158</v>
      </c>
      <c r="B132" s="30">
        <f t="shared" si="9"/>
        <v>1200</v>
      </c>
      <c r="C132" s="30">
        <f t="shared" si="11"/>
        <v>1344.0000000000002</v>
      </c>
      <c r="D132" s="30"/>
      <c r="E132" s="42"/>
      <c r="F132" s="30">
        <f t="shared" si="12"/>
        <v>1344.0000000000002</v>
      </c>
      <c r="G132" s="30">
        <v>1379</v>
      </c>
      <c r="H132" s="30">
        <f t="shared" si="13"/>
        <v>35</v>
      </c>
      <c r="I132" s="97">
        <f t="shared" si="10"/>
        <v>2.2737367544323206E-13</v>
      </c>
      <c r="J132" s="43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 t="s">
        <v>208</v>
      </c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5"/>
      <c r="AP132" s="45"/>
      <c r="AQ132" s="45"/>
      <c r="AR132" s="45"/>
      <c r="AS132" s="45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</row>
    <row r="133" spans="1:80" s="48" customFormat="1" ht="12">
      <c r="A133" s="96" t="s">
        <v>159</v>
      </c>
      <c r="B133" s="30">
        <f aca="true" t="shared" si="14" ref="B133:B177">SUMIF($J133:$BP133,"&lt;&gt;",$J$3:$BP$3)</f>
        <v>1200</v>
      </c>
      <c r="C133" s="30">
        <f t="shared" si="11"/>
        <v>1344.0000000000002</v>
      </c>
      <c r="D133" s="30"/>
      <c r="E133" s="42"/>
      <c r="F133" s="30">
        <f t="shared" si="12"/>
        <v>1344.0000000000002</v>
      </c>
      <c r="G133" s="30">
        <v>1379</v>
      </c>
      <c r="H133" s="30">
        <f t="shared" si="13"/>
        <v>35</v>
      </c>
      <c r="I133" s="97">
        <f t="shared" si="10"/>
        <v>2.2737367544323206E-13</v>
      </c>
      <c r="J133" s="43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 t="s">
        <v>209</v>
      </c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5"/>
      <c r="AP133" s="45"/>
      <c r="AQ133" s="45"/>
      <c r="AR133" s="45"/>
      <c r="AS133" s="45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</row>
    <row r="134" spans="1:80" s="48" customFormat="1" ht="14.25">
      <c r="A134" s="101" t="s">
        <v>28</v>
      </c>
      <c r="B134" s="30">
        <f t="shared" si="14"/>
        <v>1200</v>
      </c>
      <c r="C134" s="30">
        <f t="shared" si="11"/>
        <v>1344.0000000000002</v>
      </c>
      <c r="D134" s="30"/>
      <c r="E134" s="42"/>
      <c r="F134" s="30">
        <f t="shared" si="12"/>
        <v>1344.0000000000002</v>
      </c>
      <c r="G134" s="30">
        <v>1379</v>
      </c>
      <c r="H134" s="30">
        <f t="shared" si="13"/>
        <v>35</v>
      </c>
      <c r="I134" s="97">
        <f t="shared" si="10"/>
        <v>2.2737367544323206E-13</v>
      </c>
      <c r="J134" s="43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>
        <v>38</v>
      </c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5"/>
      <c r="AP134" s="45"/>
      <c r="AQ134" s="45"/>
      <c r="AR134" s="45"/>
      <c r="AS134" s="45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</row>
    <row r="135" spans="1:80" s="58" customFormat="1" ht="12">
      <c r="A135" s="94" t="s">
        <v>160</v>
      </c>
      <c r="B135" s="50">
        <f t="shared" si="14"/>
        <v>1200</v>
      </c>
      <c r="C135" s="50">
        <f t="shared" si="11"/>
        <v>1344.0000000000002</v>
      </c>
      <c r="D135" s="50"/>
      <c r="E135" s="52"/>
      <c r="F135" s="50">
        <f t="shared" si="12"/>
        <v>1344.0000000000002</v>
      </c>
      <c r="G135" s="50">
        <v>1379</v>
      </c>
      <c r="H135" s="50">
        <f t="shared" si="13"/>
        <v>35</v>
      </c>
      <c r="I135" s="95">
        <f t="shared" si="10"/>
        <v>2.2737367544323206E-13</v>
      </c>
      <c r="J135" s="53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>
        <v>39</v>
      </c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5"/>
      <c r="AP135" s="55"/>
      <c r="AQ135" s="55"/>
      <c r="AR135" s="55"/>
      <c r="AS135" s="55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</row>
    <row r="136" spans="1:80" s="58" customFormat="1" ht="12">
      <c r="A136" s="94" t="s">
        <v>162</v>
      </c>
      <c r="B136" s="50">
        <f t="shared" si="14"/>
        <v>1100</v>
      </c>
      <c r="C136" s="50">
        <f t="shared" si="11"/>
        <v>1232.0000000000002</v>
      </c>
      <c r="D136" s="50"/>
      <c r="E136" s="52"/>
      <c r="F136" s="50">
        <f t="shared" si="12"/>
        <v>1232.0000000000002</v>
      </c>
      <c r="G136" s="50">
        <v>1267</v>
      </c>
      <c r="H136" s="50">
        <f t="shared" si="13"/>
        <v>35</v>
      </c>
      <c r="I136" s="95">
        <f t="shared" si="10"/>
        <v>2.2737367544323206E-13</v>
      </c>
      <c r="J136" s="53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>
        <v>36</v>
      </c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5"/>
      <c r="AP136" s="55"/>
      <c r="AQ136" s="55"/>
      <c r="AR136" s="55"/>
      <c r="AS136" s="55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</row>
    <row r="137" spans="1:80" s="48" customFormat="1" ht="12">
      <c r="A137" s="96" t="s">
        <v>163</v>
      </c>
      <c r="B137" s="30">
        <f t="shared" si="14"/>
        <v>1100</v>
      </c>
      <c r="C137" s="30">
        <f t="shared" si="11"/>
        <v>1232.0000000000002</v>
      </c>
      <c r="D137" s="30"/>
      <c r="E137" s="42"/>
      <c r="F137" s="30">
        <f t="shared" si="12"/>
        <v>1232.0000000000002</v>
      </c>
      <c r="G137" s="30">
        <v>1267</v>
      </c>
      <c r="H137" s="30">
        <f t="shared" si="13"/>
        <v>35</v>
      </c>
      <c r="I137" s="97">
        <f t="shared" si="10"/>
        <v>2.2737367544323206E-13</v>
      </c>
      <c r="J137" s="43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>
        <v>37</v>
      </c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5"/>
      <c r="AP137" s="45"/>
      <c r="AQ137" s="45"/>
      <c r="AR137" s="45"/>
      <c r="AS137" s="45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</row>
    <row r="138" spans="1:80" s="58" customFormat="1" ht="12">
      <c r="A138" s="94" t="s">
        <v>164</v>
      </c>
      <c r="B138" s="50">
        <f t="shared" si="14"/>
        <v>1100</v>
      </c>
      <c r="C138" s="50">
        <f t="shared" si="11"/>
        <v>1232.0000000000002</v>
      </c>
      <c r="D138" s="50"/>
      <c r="E138" s="52"/>
      <c r="F138" s="50">
        <f t="shared" si="12"/>
        <v>1232.0000000000002</v>
      </c>
      <c r="G138" s="50">
        <v>1267</v>
      </c>
      <c r="H138" s="50">
        <f t="shared" si="13"/>
        <v>35</v>
      </c>
      <c r="I138" s="95">
        <f t="shared" si="10"/>
        <v>2.2737367544323206E-13</v>
      </c>
      <c r="J138" s="53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>
        <v>38</v>
      </c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5"/>
      <c r="AP138" s="55"/>
      <c r="AQ138" s="55"/>
      <c r="AR138" s="55"/>
      <c r="AS138" s="55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</row>
    <row r="139" spans="1:80" s="58" customFormat="1" ht="12">
      <c r="A139" s="94" t="s">
        <v>165</v>
      </c>
      <c r="B139" s="50">
        <f t="shared" si="14"/>
        <v>1100</v>
      </c>
      <c r="C139" s="50">
        <f t="shared" si="11"/>
        <v>1232.0000000000002</v>
      </c>
      <c r="D139" s="50"/>
      <c r="E139" s="52"/>
      <c r="F139" s="50">
        <f t="shared" si="12"/>
        <v>1232.0000000000002</v>
      </c>
      <c r="G139" s="50">
        <v>1267</v>
      </c>
      <c r="H139" s="50">
        <f t="shared" si="13"/>
        <v>35</v>
      </c>
      <c r="I139" s="95">
        <f t="shared" si="10"/>
        <v>2.2737367544323206E-13</v>
      </c>
      <c r="J139" s="53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>
        <v>38</v>
      </c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5"/>
      <c r="AP139" s="55"/>
      <c r="AQ139" s="55"/>
      <c r="AR139" s="55"/>
      <c r="AS139" s="55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</row>
    <row r="140" spans="1:80" s="48" customFormat="1" ht="12">
      <c r="A140" s="96" t="s">
        <v>166</v>
      </c>
      <c r="B140" s="30">
        <f t="shared" si="14"/>
        <v>2500</v>
      </c>
      <c r="C140" s="30">
        <f t="shared" si="11"/>
        <v>2800.0000000000005</v>
      </c>
      <c r="D140" s="30"/>
      <c r="E140" s="42"/>
      <c r="F140" s="30">
        <f t="shared" si="12"/>
        <v>2800.0000000000005</v>
      </c>
      <c r="G140" s="30">
        <v>2870</v>
      </c>
      <c r="H140" s="30">
        <f t="shared" si="13"/>
        <v>70</v>
      </c>
      <c r="I140" s="97">
        <f t="shared" si="10"/>
        <v>4.547473508864641E-13</v>
      </c>
      <c r="J140" s="43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>
        <v>39</v>
      </c>
      <c r="AE140" s="44"/>
      <c r="AF140" s="44"/>
      <c r="AG140" s="44"/>
      <c r="AH140" s="44">
        <v>39</v>
      </c>
      <c r="AI140" s="44"/>
      <c r="AJ140" s="44"/>
      <c r="AK140" s="44"/>
      <c r="AL140" s="44"/>
      <c r="AM140" s="44"/>
      <c r="AN140" s="44"/>
      <c r="AO140" s="45"/>
      <c r="AP140" s="45"/>
      <c r="AQ140" s="45"/>
      <c r="AR140" s="45"/>
      <c r="AS140" s="45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</row>
    <row r="141" spans="1:80" s="58" customFormat="1" ht="12">
      <c r="A141" s="94" t="s">
        <v>167</v>
      </c>
      <c r="B141" s="30">
        <f t="shared" si="14"/>
        <v>1100</v>
      </c>
      <c r="C141" s="50">
        <f t="shared" si="11"/>
        <v>1232.0000000000002</v>
      </c>
      <c r="D141" s="50"/>
      <c r="E141" s="52"/>
      <c r="F141" s="50">
        <f t="shared" si="12"/>
        <v>1232.0000000000002</v>
      </c>
      <c r="G141" s="50">
        <v>1424</v>
      </c>
      <c r="H141" s="50">
        <f t="shared" si="13"/>
        <v>35</v>
      </c>
      <c r="I141" s="95">
        <f t="shared" si="10"/>
        <v>-156.99999999999977</v>
      </c>
      <c r="J141" s="53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>
        <v>40</v>
      </c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5"/>
      <c r="AP141" s="55"/>
      <c r="AQ141" s="55"/>
      <c r="AR141" s="55"/>
      <c r="AS141" s="55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</row>
    <row r="142" spans="1:80" s="58" customFormat="1" ht="12">
      <c r="A142" s="94" t="s">
        <v>169</v>
      </c>
      <c r="B142" s="50">
        <f t="shared" si="14"/>
        <v>1100</v>
      </c>
      <c r="C142" s="50">
        <f t="shared" si="11"/>
        <v>1232.0000000000002</v>
      </c>
      <c r="D142" s="50"/>
      <c r="E142" s="52"/>
      <c r="F142" s="50">
        <f t="shared" si="12"/>
        <v>1232.0000000000002</v>
      </c>
      <c r="G142" s="50">
        <v>1267</v>
      </c>
      <c r="H142" s="50">
        <f t="shared" si="13"/>
        <v>35</v>
      </c>
      <c r="I142" s="95">
        <f t="shared" si="10"/>
        <v>2.2737367544323206E-13</v>
      </c>
      <c r="J142" s="53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>
        <v>35</v>
      </c>
      <c r="AF142" s="54"/>
      <c r="AG142" s="54"/>
      <c r="AH142" s="54"/>
      <c r="AI142" s="54"/>
      <c r="AJ142" s="54"/>
      <c r="AK142" s="54"/>
      <c r="AL142" s="54"/>
      <c r="AM142" s="54"/>
      <c r="AN142" s="54"/>
      <c r="AO142" s="55"/>
      <c r="AP142" s="55"/>
      <c r="AQ142" s="55"/>
      <c r="AR142" s="55"/>
      <c r="AS142" s="55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</row>
    <row r="143" spans="1:80" s="48" customFormat="1" ht="12">
      <c r="A143" s="96" t="s">
        <v>170</v>
      </c>
      <c r="B143" s="30">
        <f t="shared" si="14"/>
        <v>1100</v>
      </c>
      <c r="C143" s="30">
        <f t="shared" si="11"/>
        <v>1232.0000000000002</v>
      </c>
      <c r="D143" s="30"/>
      <c r="E143" s="42"/>
      <c r="F143" s="30">
        <f t="shared" si="12"/>
        <v>1232.0000000000002</v>
      </c>
      <c r="G143" s="30">
        <v>1267</v>
      </c>
      <c r="H143" s="30">
        <f t="shared" si="13"/>
        <v>35</v>
      </c>
      <c r="I143" s="97">
        <f t="shared" si="10"/>
        <v>2.2737367544323206E-13</v>
      </c>
      <c r="J143" s="43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>
        <v>36</v>
      </c>
      <c r="AF143" s="44"/>
      <c r="AG143" s="44"/>
      <c r="AH143" s="44"/>
      <c r="AI143" s="44"/>
      <c r="AJ143" s="44"/>
      <c r="AK143" s="44"/>
      <c r="AL143" s="44"/>
      <c r="AM143" s="44"/>
      <c r="AN143" s="44"/>
      <c r="AO143" s="45"/>
      <c r="AP143" s="45"/>
      <c r="AQ143" s="45"/>
      <c r="AR143" s="45"/>
      <c r="AS143" s="45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</row>
    <row r="144" spans="1:80" s="48" customFormat="1" ht="12">
      <c r="A144" s="96" t="s">
        <v>171</v>
      </c>
      <c r="B144" s="30">
        <f t="shared" si="14"/>
        <v>1100</v>
      </c>
      <c r="C144" s="30">
        <f t="shared" si="11"/>
        <v>1232.0000000000002</v>
      </c>
      <c r="D144" s="30"/>
      <c r="E144" s="42"/>
      <c r="F144" s="30">
        <f t="shared" si="12"/>
        <v>1232.0000000000002</v>
      </c>
      <c r="G144" s="30">
        <v>1267</v>
      </c>
      <c r="H144" s="30">
        <f t="shared" si="13"/>
        <v>35</v>
      </c>
      <c r="I144" s="97">
        <f t="shared" si="10"/>
        <v>2.2737367544323206E-13</v>
      </c>
      <c r="J144" s="43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>
        <v>37</v>
      </c>
      <c r="AF144" s="44"/>
      <c r="AG144" s="44"/>
      <c r="AH144" s="44"/>
      <c r="AI144" s="44"/>
      <c r="AJ144" s="44"/>
      <c r="AK144" s="44"/>
      <c r="AL144" s="44"/>
      <c r="AM144" s="44"/>
      <c r="AN144" s="44"/>
      <c r="AO144" s="45"/>
      <c r="AP144" s="45"/>
      <c r="AQ144" s="45"/>
      <c r="AR144" s="45"/>
      <c r="AS144" s="45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</row>
    <row r="145" spans="1:80" s="48" customFormat="1" ht="12">
      <c r="A145" s="96" t="s">
        <v>172</v>
      </c>
      <c r="B145" s="30">
        <f t="shared" si="14"/>
        <v>1100</v>
      </c>
      <c r="C145" s="30">
        <f t="shared" si="11"/>
        <v>1232.0000000000002</v>
      </c>
      <c r="D145" s="30"/>
      <c r="E145" s="42"/>
      <c r="F145" s="30">
        <f t="shared" si="12"/>
        <v>1232.0000000000002</v>
      </c>
      <c r="G145" s="30">
        <v>1270</v>
      </c>
      <c r="H145" s="30">
        <f t="shared" si="13"/>
        <v>35</v>
      </c>
      <c r="I145" s="97">
        <f t="shared" si="10"/>
        <v>-2.9999999999997726</v>
      </c>
      <c r="J145" s="43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>
        <v>37</v>
      </c>
      <c r="AF145" s="44"/>
      <c r="AG145" s="44"/>
      <c r="AH145" s="44"/>
      <c r="AI145" s="44"/>
      <c r="AJ145" s="44"/>
      <c r="AK145" s="44"/>
      <c r="AL145" s="44"/>
      <c r="AM145" s="44"/>
      <c r="AN145" s="44"/>
      <c r="AO145" s="45"/>
      <c r="AP145" s="45"/>
      <c r="AQ145" s="45"/>
      <c r="AR145" s="45"/>
      <c r="AS145" s="45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</row>
    <row r="146" spans="1:80" s="58" customFormat="1" ht="12">
      <c r="A146" s="94" t="s">
        <v>173</v>
      </c>
      <c r="B146" s="50">
        <f t="shared" si="14"/>
        <v>1100</v>
      </c>
      <c r="C146" s="50">
        <f t="shared" si="11"/>
        <v>1232.0000000000002</v>
      </c>
      <c r="D146" s="50"/>
      <c r="E146" s="52"/>
      <c r="F146" s="50">
        <f t="shared" si="12"/>
        <v>1232.0000000000002</v>
      </c>
      <c r="G146" s="50">
        <v>1267</v>
      </c>
      <c r="H146" s="50">
        <f t="shared" si="13"/>
        <v>35</v>
      </c>
      <c r="I146" s="95">
        <f t="shared" si="10"/>
        <v>2.2737367544323206E-13</v>
      </c>
      <c r="J146" s="53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>
        <v>38</v>
      </c>
      <c r="AF146" s="54"/>
      <c r="AG146" s="54"/>
      <c r="AH146" s="54"/>
      <c r="AI146" s="54"/>
      <c r="AJ146" s="54"/>
      <c r="AK146" s="54"/>
      <c r="AL146" s="54"/>
      <c r="AM146" s="54"/>
      <c r="AN146" s="54"/>
      <c r="AO146" s="55"/>
      <c r="AP146" s="55"/>
      <c r="AQ146" s="55"/>
      <c r="AR146" s="55"/>
      <c r="AS146" s="55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</row>
    <row r="147" spans="1:80" s="48" customFormat="1" ht="12">
      <c r="A147" s="96" t="s">
        <v>174</v>
      </c>
      <c r="B147" s="30">
        <f t="shared" si="14"/>
        <v>1100</v>
      </c>
      <c r="C147" s="30">
        <f t="shared" si="11"/>
        <v>1232.0000000000002</v>
      </c>
      <c r="D147" s="30"/>
      <c r="E147" s="42"/>
      <c r="F147" s="30">
        <f t="shared" si="12"/>
        <v>1232.0000000000002</v>
      </c>
      <c r="G147" s="30">
        <v>1267</v>
      </c>
      <c r="H147" s="30">
        <f t="shared" si="13"/>
        <v>35</v>
      </c>
      <c r="I147" s="97">
        <f t="shared" si="10"/>
        <v>2.2737367544323206E-13</v>
      </c>
      <c r="J147" s="43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 t="s">
        <v>202</v>
      </c>
      <c r="AF147" s="44"/>
      <c r="AG147" s="44"/>
      <c r="AH147" s="44"/>
      <c r="AI147" s="44"/>
      <c r="AJ147" s="44"/>
      <c r="AK147" s="44"/>
      <c r="AL147" s="44"/>
      <c r="AM147" s="44"/>
      <c r="AN147" s="44"/>
      <c r="AO147" s="45"/>
      <c r="AP147" s="45"/>
      <c r="AQ147" s="45"/>
      <c r="AR147" s="45"/>
      <c r="AS147" s="45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</row>
    <row r="148" spans="1:80" s="58" customFormat="1" ht="12">
      <c r="A148" s="94" t="s">
        <v>175</v>
      </c>
      <c r="B148" s="50">
        <f t="shared" si="14"/>
        <v>1200</v>
      </c>
      <c r="C148" s="50">
        <f t="shared" si="11"/>
        <v>1344.0000000000002</v>
      </c>
      <c r="D148" s="50">
        <v>240</v>
      </c>
      <c r="E148" s="52"/>
      <c r="F148" s="50">
        <f t="shared" si="12"/>
        <v>1584.0000000000002</v>
      </c>
      <c r="G148" s="50">
        <v>1619</v>
      </c>
      <c r="H148" s="50">
        <f t="shared" si="13"/>
        <v>35</v>
      </c>
      <c r="I148" s="95">
        <f t="shared" si="10"/>
        <v>2.2737367544323206E-13</v>
      </c>
      <c r="J148" s="53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>
        <v>36</v>
      </c>
      <c r="AG148" s="54"/>
      <c r="AH148" s="54"/>
      <c r="AI148" s="54"/>
      <c r="AJ148" s="54"/>
      <c r="AK148" s="54"/>
      <c r="AL148" s="54"/>
      <c r="AM148" s="54"/>
      <c r="AN148" s="54"/>
      <c r="AO148" s="55"/>
      <c r="AP148" s="55"/>
      <c r="AQ148" s="55"/>
      <c r="AR148" s="55"/>
      <c r="AS148" s="55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</row>
    <row r="149" spans="1:80" s="48" customFormat="1" ht="12">
      <c r="A149" s="96" t="s">
        <v>176</v>
      </c>
      <c r="B149" s="30">
        <f t="shared" si="14"/>
        <v>1200</v>
      </c>
      <c r="C149" s="30">
        <f t="shared" si="11"/>
        <v>1344.0000000000002</v>
      </c>
      <c r="D149" s="30">
        <v>240</v>
      </c>
      <c r="E149" s="42"/>
      <c r="F149" s="30">
        <f t="shared" si="12"/>
        <v>1584.0000000000002</v>
      </c>
      <c r="G149" s="30">
        <v>1619</v>
      </c>
      <c r="H149" s="30">
        <f t="shared" si="13"/>
        <v>35</v>
      </c>
      <c r="I149" s="97">
        <f t="shared" si="10"/>
        <v>2.2737367544323206E-13</v>
      </c>
      <c r="J149" s="43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>
        <v>38</v>
      </c>
      <c r="AG149" s="44"/>
      <c r="AH149" s="44"/>
      <c r="AI149" s="44"/>
      <c r="AJ149" s="44"/>
      <c r="AK149" s="44"/>
      <c r="AL149" s="44"/>
      <c r="AM149" s="44"/>
      <c r="AN149" s="44"/>
      <c r="AO149" s="45"/>
      <c r="AP149" s="45"/>
      <c r="AQ149" s="45"/>
      <c r="AR149" s="45"/>
      <c r="AS149" s="45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</row>
    <row r="150" spans="1:80" s="48" customFormat="1" ht="12">
      <c r="A150" s="96" t="s">
        <v>177</v>
      </c>
      <c r="B150" s="30">
        <f t="shared" si="14"/>
        <v>1200</v>
      </c>
      <c r="C150" s="30">
        <f t="shared" si="11"/>
        <v>1344.0000000000002</v>
      </c>
      <c r="D150" s="30">
        <v>240</v>
      </c>
      <c r="E150" s="42"/>
      <c r="F150" s="30">
        <f t="shared" si="12"/>
        <v>1584.0000000000002</v>
      </c>
      <c r="G150" s="30">
        <v>1620</v>
      </c>
      <c r="H150" s="30">
        <f t="shared" si="13"/>
        <v>35</v>
      </c>
      <c r="I150" s="97">
        <f t="shared" si="10"/>
        <v>-0.9999999999997726</v>
      </c>
      <c r="J150" s="43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>
        <v>40</v>
      </c>
      <c r="AG150" s="44"/>
      <c r="AH150" s="44"/>
      <c r="AI150" s="44"/>
      <c r="AJ150" s="44"/>
      <c r="AK150" s="44"/>
      <c r="AL150" s="44"/>
      <c r="AM150" s="44"/>
      <c r="AN150" s="44"/>
      <c r="AO150" s="45"/>
      <c r="AP150" s="45"/>
      <c r="AQ150" s="45"/>
      <c r="AR150" s="45"/>
      <c r="AS150" s="45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</row>
    <row r="151" spans="1:80" s="48" customFormat="1" ht="12">
      <c r="A151" s="96" t="s">
        <v>33</v>
      </c>
      <c r="B151" s="30">
        <f t="shared" si="14"/>
        <v>1200</v>
      </c>
      <c r="C151" s="30">
        <f t="shared" si="11"/>
        <v>1344.0000000000002</v>
      </c>
      <c r="D151" s="30">
        <v>240</v>
      </c>
      <c r="E151" s="42"/>
      <c r="F151" s="30">
        <f t="shared" si="12"/>
        <v>1584.0000000000002</v>
      </c>
      <c r="G151" s="30">
        <v>1619</v>
      </c>
      <c r="H151" s="30">
        <f t="shared" si="13"/>
        <v>35</v>
      </c>
      <c r="I151" s="97">
        <f t="shared" si="10"/>
        <v>2.2737367544323206E-13</v>
      </c>
      <c r="J151" s="43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>
        <v>37</v>
      </c>
      <c r="AG151" s="44"/>
      <c r="AH151" s="44"/>
      <c r="AI151" s="44"/>
      <c r="AJ151" s="44"/>
      <c r="AK151" s="44"/>
      <c r="AL151" s="44"/>
      <c r="AM151" s="44"/>
      <c r="AN151" s="44"/>
      <c r="AO151" s="45"/>
      <c r="AP151" s="45"/>
      <c r="AQ151" s="45"/>
      <c r="AR151" s="45"/>
      <c r="AS151" s="45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</row>
    <row r="152" spans="1:80" s="48" customFormat="1" ht="12">
      <c r="A152" s="96" t="s">
        <v>179</v>
      </c>
      <c r="B152" s="30">
        <f t="shared" si="14"/>
        <v>2200</v>
      </c>
      <c r="C152" s="30">
        <f t="shared" si="11"/>
        <v>2464.0000000000005</v>
      </c>
      <c r="D152" s="30">
        <v>240</v>
      </c>
      <c r="E152" s="42"/>
      <c r="F152" s="30">
        <f t="shared" si="12"/>
        <v>2704.0000000000005</v>
      </c>
      <c r="G152" s="30">
        <v>2704</v>
      </c>
      <c r="H152" s="30">
        <f t="shared" si="13"/>
        <v>70</v>
      </c>
      <c r="I152" s="97">
        <f t="shared" si="10"/>
        <v>70.00000000000045</v>
      </c>
      <c r="J152" s="43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>
        <v>38</v>
      </c>
      <c r="AG152" s="44"/>
      <c r="AH152" s="44"/>
      <c r="AI152" s="44">
        <v>38</v>
      </c>
      <c r="AJ152" s="44"/>
      <c r="AK152" s="44"/>
      <c r="AL152" s="44"/>
      <c r="AM152" s="44"/>
      <c r="AN152" s="44"/>
      <c r="AO152" s="45"/>
      <c r="AP152" s="45"/>
      <c r="AQ152" s="45"/>
      <c r="AR152" s="45"/>
      <c r="AS152" s="45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</row>
    <row r="153" spans="1:80" s="58" customFormat="1" ht="12">
      <c r="A153" s="94" t="s">
        <v>180</v>
      </c>
      <c r="B153" s="50">
        <f t="shared" si="14"/>
        <v>1200</v>
      </c>
      <c r="C153" s="50">
        <f t="shared" si="11"/>
        <v>1344.0000000000002</v>
      </c>
      <c r="D153" s="50">
        <v>240</v>
      </c>
      <c r="E153" s="52"/>
      <c r="F153" s="50">
        <f t="shared" si="12"/>
        <v>1584.0000000000002</v>
      </c>
      <c r="G153" s="50">
        <v>1619</v>
      </c>
      <c r="H153" s="50">
        <f t="shared" si="13"/>
        <v>35</v>
      </c>
      <c r="I153" s="95">
        <f t="shared" si="10"/>
        <v>2.2737367544323206E-13</v>
      </c>
      <c r="J153" s="53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>
        <v>39</v>
      </c>
      <c r="AG153" s="54"/>
      <c r="AH153" s="54"/>
      <c r="AI153" s="54"/>
      <c r="AJ153" s="54"/>
      <c r="AK153" s="54"/>
      <c r="AL153" s="54"/>
      <c r="AM153" s="54"/>
      <c r="AN153" s="54"/>
      <c r="AO153" s="55"/>
      <c r="AP153" s="55"/>
      <c r="AQ153" s="55"/>
      <c r="AR153" s="55"/>
      <c r="AS153" s="55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</row>
    <row r="154" spans="1:80" s="86" customFormat="1" ht="12">
      <c r="A154" s="105" t="s">
        <v>182</v>
      </c>
      <c r="B154" s="78">
        <f t="shared" si="14"/>
        <v>1000</v>
      </c>
      <c r="C154" s="78">
        <f t="shared" si="11"/>
        <v>1120</v>
      </c>
      <c r="D154" s="78"/>
      <c r="E154" s="80"/>
      <c r="F154" s="78">
        <f t="shared" si="12"/>
        <v>1120</v>
      </c>
      <c r="G154" s="78">
        <v>1155</v>
      </c>
      <c r="H154" s="78">
        <f t="shared" si="13"/>
        <v>35</v>
      </c>
      <c r="I154" s="106">
        <f t="shared" si="10"/>
        <v>0</v>
      </c>
      <c r="J154" s="81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>
        <v>38</v>
      </c>
      <c r="AH154" s="82"/>
      <c r="AI154" s="82"/>
      <c r="AJ154" s="82"/>
      <c r="AK154" s="82"/>
      <c r="AL154" s="82"/>
      <c r="AM154" s="82"/>
      <c r="AN154" s="82"/>
      <c r="AO154" s="83"/>
      <c r="AP154" s="83"/>
      <c r="AQ154" s="83"/>
      <c r="AR154" s="83"/>
      <c r="AS154" s="83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</row>
    <row r="155" spans="1:80" s="79" customFormat="1" ht="12.75">
      <c r="A155" s="107" t="s">
        <v>27</v>
      </c>
      <c r="B155" s="78">
        <f t="shared" si="14"/>
        <v>1000</v>
      </c>
      <c r="C155" s="78">
        <f t="shared" si="11"/>
        <v>1120</v>
      </c>
      <c r="D155" s="74"/>
      <c r="E155" s="74">
        <v>141</v>
      </c>
      <c r="F155" s="78">
        <f t="shared" si="12"/>
        <v>979</v>
      </c>
      <c r="G155" s="75">
        <v>1014</v>
      </c>
      <c r="H155" s="78">
        <f t="shared" si="13"/>
        <v>35</v>
      </c>
      <c r="I155" s="106">
        <f t="shared" si="10"/>
        <v>0</v>
      </c>
      <c r="J155" s="87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>
        <v>38</v>
      </c>
      <c r="AH155" s="74"/>
      <c r="AI155" s="74"/>
      <c r="AJ155" s="74"/>
      <c r="AK155" s="74"/>
      <c r="AL155" s="74"/>
      <c r="AM155" s="74"/>
      <c r="AN155" s="74"/>
      <c r="AO155" s="75"/>
      <c r="AP155" s="75"/>
      <c r="AQ155" s="75"/>
      <c r="AR155" s="75"/>
      <c r="AS155" s="75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7"/>
      <c r="BR155" s="77"/>
      <c r="BS155" s="77"/>
      <c r="BT155" s="77"/>
      <c r="BU155" s="77"/>
      <c r="BV155" s="77"/>
      <c r="BW155" s="77"/>
      <c r="BX155" s="77"/>
      <c r="BY155" s="77"/>
      <c r="BZ155" s="77"/>
      <c r="CA155" s="77"/>
      <c r="CB155" s="77"/>
    </row>
    <row r="156" spans="1:80" s="79" customFormat="1" ht="12.75">
      <c r="A156" s="107" t="s">
        <v>183</v>
      </c>
      <c r="B156" s="78">
        <f t="shared" si="14"/>
        <v>1400</v>
      </c>
      <c r="C156" s="78">
        <f t="shared" si="11"/>
        <v>1568.0000000000002</v>
      </c>
      <c r="D156" s="74"/>
      <c r="E156" s="74"/>
      <c r="F156" s="78">
        <f t="shared" si="12"/>
        <v>1568.0000000000002</v>
      </c>
      <c r="G156" s="75">
        <v>1603</v>
      </c>
      <c r="H156" s="78">
        <f t="shared" si="13"/>
        <v>35</v>
      </c>
      <c r="I156" s="106">
        <f t="shared" si="10"/>
        <v>2.2737367544323206E-13</v>
      </c>
      <c r="J156" s="87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>
        <v>37</v>
      </c>
      <c r="AI156" s="74"/>
      <c r="AJ156" s="74"/>
      <c r="AK156" s="74"/>
      <c r="AL156" s="74"/>
      <c r="AM156" s="74"/>
      <c r="AN156" s="74"/>
      <c r="AO156" s="75"/>
      <c r="AP156" s="75"/>
      <c r="AQ156" s="75"/>
      <c r="AR156" s="75"/>
      <c r="AS156" s="75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7"/>
      <c r="BR156" s="77"/>
      <c r="BS156" s="77"/>
      <c r="BT156" s="77"/>
      <c r="BU156" s="77"/>
      <c r="BV156" s="77"/>
      <c r="BW156" s="77"/>
      <c r="BX156" s="77"/>
      <c r="BY156" s="77"/>
      <c r="BZ156" s="77"/>
      <c r="CA156" s="77"/>
      <c r="CB156" s="77"/>
    </row>
    <row r="157" spans="1:80" s="79" customFormat="1" ht="12.75">
      <c r="A157" s="107" t="s">
        <v>184</v>
      </c>
      <c r="B157" s="78">
        <f t="shared" si="14"/>
        <v>1400</v>
      </c>
      <c r="C157" s="78">
        <f t="shared" si="11"/>
        <v>1568.0000000000002</v>
      </c>
      <c r="D157" s="74"/>
      <c r="E157" s="74"/>
      <c r="F157" s="78">
        <f t="shared" si="12"/>
        <v>1568.0000000000002</v>
      </c>
      <c r="G157" s="75">
        <v>1603</v>
      </c>
      <c r="H157" s="78">
        <f t="shared" si="13"/>
        <v>35</v>
      </c>
      <c r="I157" s="106">
        <f t="shared" si="10"/>
        <v>2.2737367544323206E-13</v>
      </c>
      <c r="J157" s="87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>
        <v>39</v>
      </c>
      <c r="AI157" s="74"/>
      <c r="AJ157" s="74"/>
      <c r="AK157" s="74"/>
      <c r="AL157" s="74"/>
      <c r="AM157" s="74"/>
      <c r="AN157" s="74"/>
      <c r="AO157" s="75"/>
      <c r="AP157" s="75"/>
      <c r="AQ157" s="75"/>
      <c r="AR157" s="75"/>
      <c r="AS157" s="75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7"/>
      <c r="BR157" s="77"/>
      <c r="BS157" s="77"/>
      <c r="BT157" s="77"/>
      <c r="BU157" s="77"/>
      <c r="BV157" s="77"/>
      <c r="BW157" s="77"/>
      <c r="BX157" s="77"/>
      <c r="BY157" s="77"/>
      <c r="BZ157" s="77"/>
      <c r="CA157" s="77"/>
      <c r="CB157" s="77"/>
    </row>
    <row r="158" spans="1:80" s="68" customFormat="1" ht="12.75">
      <c r="A158" s="108" t="s">
        <v>185</v>
      </c>
      <c r="B158" s="62">
        <f t="shared" si="14"/>
        <v>1400</v>
      </c>
      <c r="C158" s="62">
        <f t="shared" si="11"/>
        <v>1568.0000000000002</v>
      </c>
      <c r="D158" s="63"/>
      <c r="E158" s="63"/>
      <c r="F158" s="62">
        <f t="shared" si="12"/>
        <v>1568.0000000000002</v>
      </c>
      <c r="G158" s="66">
        <v>1603</v>
      </c>
      <c r="H158" s="62">
        <f t="shared" si="13"/>
        <v>35</v>
      </c>
      <c r="I158" s="109">
        <f t="shared" si="10"/>
        <v>2.2737367544323206E-13</v>
      </c>
      <c r="J158" s="88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>
        <v>40</v>
      </c>
      <c r="AI158" s="63"/>
      <c r="AJ158" s="63"/>
      <c r="AK158" s="63"/>
      <c r="AL158" s="63"/>
      <c r="AM158" s="63"/>
      <c r="AN158" s="63"/>
      <c r="AO158" s="66"/>
      <c r="AP158" s="66"/>
      <c r="AQ158" s="66"/>
      <c r="AR158" s="66"/>
      <c r="AS158" s="66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</row>
    <row r="159" spans="1:80" s="68" customFormat="1" ht="12.75">
      <c r="A159" s="108" t="s">
        <v>187</v>
      </c>
      <c r="B159" s="62">
        <f t="shared" si="14"/>
        <v>1000</v>
      </c>
      <c r="C159" s="62">
        <f t="shared" si="11"/>
        <v>1120</v>
      </c>
      <c r="D159" s="63"/>
      <c r="E159" s="63"/>
      <c r="F159" s="62">
        <f t="shared" si="12"/>
        <v>1120</v>
      </c>
      <c r="G159" s="66">
        <v>1155</v>
      </c>
      <c r="H159" s="62">
        <f t="shared" si="13"/>
        <v>35</v>
      </c>
      <c r="I159" s="109">
        <f t="shared" si="10"/>
        <v>0</v>
      </c>
      <c r="J159" s="88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>
        <v>37</v>
      </c>
      <c r="AJ159" s="63"/>
      <c r="AK159" s="63"/>
      <c r="AL159" s="63"/>
      <c r="AM159" s="63"/>
      <c r="AN159" s="63"/>
      <c r="AO159" s="66"/>
      <c r="AP159" s="66"/>
      <c r="AQ159" s="66"/>
      <c r="AR159" s="66"/>
      <c r="AS159" s="66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</row>
    <row r="160" spans="1:68" s="64" customFormat="1" ht="12.75">
      <c r="A160" s="108" t="s">
        <v>188</v>
      </c>
      <c r="B160" s="62">
        <f t="shared" si="14"/>
        <v>1000</v>
      </c>
      <c r="C160" s="62">
        <f t="shared" si="11"/>
        <v>1120</v>
      </c>
      <c r="D160" s="63"/>
      <c r="E160" s="63"/>
      <c r="F160" s="62">
        <f t="shared" si="12"/>
        <v>1120</v>
      </c>
      <c r="G160" s="66">
        <v>1155</v>
      </c>
      <c r="H160" s="62">
        <f t="shared" si="13"/>
        <v>35</v>
      </c>
      <c r="I160" s="109">
        <f t="shared" si="10"/>
        <v>0</v>
      </c>
      <c r="J160" s="88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>
        <v>38</v>
      </c>
      <c r="AJ160" s="63"/>
      <c r="AK160" s="63"/>
      <c r="AL160" s="63"/>
      <c r="AM160" s="63"/>
      <c r="AN160" s="63"/>
      <c r="AO160" s="66"/>
      <c r="AP160" s="66"/>
      <c r="AQ160" s="66"/>
      <c r="AR160" s="66"/>
      <c r="AS160" s="66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</row>
    <row r="161" spans="1:68" s="64" customFormat="1" ht="12.75">
      <c r="A161" s="108" t="s">
        <v>189</v>
      </c>
      <c r="B161" s="62">
        <f t="shared" si="14"/>
        <v>1000</v>
      </c>
      <c r="C161" s="62">
        <f t="shared" si="11"/>
        <v>1120</v>
      </c>
      <c r="D161" s="63"/>
      <c r="E161" s="63"/>
      <c r="F161" s="62">
        <f t="shared" si="12"/>
        <v>1120</v>
      </c>
      <c r="G161" s="66">
        <v>1155</v>
      </c>
      <c r="H161" s="62">
        <f t="shared" si="13"/>
        <v>35</v>
      </c>
      <c r="I161" s="109">
        <f t="shared" si="10"/>
        <v>0</v>
      </c>
      <c r="J161" s="88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>
        <v>39</v>
      </c>
      <c r="AJ161" s="63"/>
      <c r="AK161" s="63"/>
      <c r="AL161" s="63"/>
      <c r="AM161" s="63"/>
      <c r="AN161" s="63"/>
      <c r="AO161" s="66"/>
      <c r="AP161" s="66"/>
      <c r="AQ161" s="66"/>
      <c r="AR161" s="66"/>
      <c r="AS161" s="66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</row>
    <row r="162" spans="1:68" s="64" customFormat="1" ht="12.75">
      <c r="A162" s="108" t="s">
        <v>26</v>
      </c>
      <c r="B162" s="62">
        <f t="shared" si="14"/>
        <v>1000</v>
      </c>
      <c r="C162" s="62">
        <f t="shared" si="11"/>
        <v>1120</v>
      </c>
      <c r="D162" s="63"/>
      <c r="E162" s="63"/>
      <c r="F162" s="62">
        <f t="shared" si="12"/>
        <v>1120</v>
      </c>
      <c r="G162" s="66">
        <v>1155</v>
      </c>
      <c r="H162" s="62">
        <f t="shared" si="13"/>
        <v>35</v>
      </c>
      <c r="I162" s="109">
        <f t="shared" si="10"/>
        <v>0</v>
      </c>
      <c r="J162" s="88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>
        <v>40</v>
      </c>
      <c r="AJ162" s="63"/>
      <c r="AK162" s="63"/>
      <c r="AL162" s="63"/>
      <c r="AM162" s="63"/>
      <c r="AN162" s="63"/>
      <c r="AO162" s="66"/>
      <c r="AP162" s="66"/>
      <c r="AQ162" s="66"/>
      <c r="AR162" s="66"/>
      <c r="AS162" s="66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</row>
    <row r="163" spans="1:68" s="64" customFormat="1" ht="12.75">
      <c r="A163" s="108" t="s">
        <v>190</v>
      </c>
      <c r="B163" s="62">
        <f t="shared" si="14"/>
        <v>1200</v>
      </c>
      <c r="C163" s="62">
        <f t="shared" si="11"/>
        <v>1344.0000000000002</v>
      </c>
      <c r="D163" s="63"/>
      <c r="E163" s="63"/>
      <c r="F163" s="62">
        <f t="shared" si="12"/>
        <v>1344.0000000000002</v>
      </c>
      <c r="G163" s="66">
        <v>1379</v>
      </c>
      <c r="H163" s="62">
        <f t="shared" si="13"/>
        <v>35</v>
      </c>
      <c r="I163" s="109">
        <f t="shared" si="10"/>
        <v>2.2737367544323206E-13</v>
      </c>
      <c r="J163" s="88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>
        <v>40</v>
      </c>
      <c r="AG163" s="63"/>
      <c r="AH163" s="63"/>
      <c r="AI163" s="63"/>
      <c r="AJ163" s="63"/>
      <c r="AK163" s="63"/>
      <c r="AL163" s="63"/>
      <c r="AM163" s="63"/>
      <c r="AN163" s="63"/>
      <c r="AO163" s="66"/>
      <c r="AP163" s="66"/>
      <c r="AQ163" s="66"/>
      <c r="AR163" s="66"/>
      <c r="AS163" s="66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</row>
    <row r="164" spans="1:68" s="64" customFormat="1" ht="12.75">
      <c r="A164" s="108" t="s">
        <v>191</v>
      </c>
      <c r="B164" s="62">
        <f t="shared" si="14"/>
        <v>850</v>
      </c>
      <c r="C164" s="62">
        <f t="shared" si="11"/>
        <v>952.0000000000001</v>
      </c>
      <c r="D164" s="63"/>
      <c r="E164" s="63"/>
      <c r="F164" s="62">
        <f t="shared" si="12"/>
        <v>952.0000000000001</v>
      </c>
      <c r="G164" s="66">
        <v>987</v>
      </c>
      <c r="H164" s="62">
        <f t="shared" si="13"/>
        <v>35</v>
      </c>
      <c r="I164" s="109">
        <f t="shared" si="10"/>
        <v>1.1368683772161603E-13</v>
      </c>
      <c r="J164" s="88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 t="s">
        <v>210</v>
      </c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6"/>
      <c r="AP164" s="66"/>
      <c r="AQ164" s="66"/>
      <c r="AR164" s="66"/>
      <c r="AS164" s="66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</row>
    <row r="165" spans="1:68" s="71" customFormat="1" ht="12.75">
      <c r="A165" s="110" t="s">
        <v>22</v>
      </c>
      <c r="B165" s="62">
        <f t="shared" si="14"/>
        <v>650</v>
      </c>
      <c r="C165" s="62">
        <f t="shared" si="11"/>
        <v>728.0000000000001</v>
      </c>
      <c r="D165" s="65"/>
      <c r="E165" s="65"/>
      <c r="F165" s="62">
        <f t="shared" si="12"/>
        <v>728.0000000000001</v>
      </c>
      <c r="G165" s="69">
        <v>763</v>
      </c>
      <c r="H165" s="62">
        <f t="shared" si="13"/>
        <v>35</v>
      </c>
      <c r="I165" s="109">
        <f t="shared" si="10"/>
        <v>1.1368683772161603E-13</v>
      </c>
      <c r="J165" s="89"/>
      <c r="K165" s="65">
        <v>38</v>
      </c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9"/>
      <c r="AP165" s="69"/>
      <c r="AQ165" s="69"/>
      <c r="AR165" s="69"/>
      <c r="AS165" s="69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</row>
    <row r="166" spans="1:68" s="77" customFormat="1" ht="12.75">
      <c r="A166" s="107" t="s">
        <v>193</v>
      </c>
      <c r="B166" s="73">
        <f t="shared" si="14"/>
        <v>650</v>
      </c>
      <c r="C166" s="73">
        <f t="shared" si="11"/>
        <v>728.0000000000001</v>
      </c>
      <c r="D166" s="74"/>
      <c r="E166" s="74"/>
      <c r="F166" s="73">
        <f t="shared" si="12"/>
        <v>728.0000000000001</v>
      </c>
      <c r="G166" s="75">
        <v>763</v>
      </c>
      <c r="H166" s="73">
        <f t="shared" si="13"/>
        <v>35</v>
      </c>
      <c r="I166" s="111">
        <f t="shared" si="10"/>
        <v>1.1368683772161603E-13</v>
      </c>
      <c r="J166" s="87"/>
      <c r="K166" s="74">
        <v>40</v>
      </c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5"/>
      <c r="AP166" s="75"/>
      <c r="AQ166" s="75"/>
      <c r="AR166" s="75"/>
      <c r="AS166" s="75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</row>
    <row r="167" spans="1:68" s="74" customFormat="1" ht="12">
      <c r="A167" s="112" t="s">
        <v>194</v>
      </c>
      <c r="B167" s="73">
        <f t="shared" si="14"/>
        <v>2000</v>
      </c>
      <c r="C167" s="73">
        <f t="shared" si="11"/>
        <v>2240</v>
      </c>
      <c r="F167" s="73">
        <f t="shared" si="12"/>
        <v>2240</v>
      </c>
      <c r="G167" s="75">
        <v>2275</v>
      </c>
      <c r="H167" s="73">
        <f t="shared" si="13"/>
        <v>35</v>
      </c>
      <c r="I167" s="111">
        <f t="shared" si="10"/>
        <v>0</v>
      </c>
      <c r="J167" s="87"/>
      <c r="AA167" s="74">
        <v>40</v>
      </c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  <c r="BN167" s="75"/>
      <c r="BO167" s="75"/>
      <c r="BP167" s="75"/>
    </row>
    <row r="168" spans="1:68" s="74" customFormat="1" ht="12">
      <c r="A168" s="112" t="s">
        <v>195</v>
      </c>
      <c r="B168" s="73">
        <f t="shared" si="14"/>
        <v>1000</v>
      </c>
      <c r="C168" s="73">
        <f t="shared" si="11"/>
        <v>1120</v>
      </c>
      <c r="F168" s="73">
        <f t="shared" si="12"/>
        <v>1120</v>
      </c>
      <c r="G168" s="75">
        <v>1120</v>
      </c>
      <c r="H168" s="73"/>
      <c r="I168" s="111">
        <f t="shared" si="10"/>
        <v>0</v>
      </c>
      <c r="J168" s="87"/>
      <c r="AG168" s="74">
        <v>40</v>
      </c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  <c r="BI168" s="75"/>
      <c r="BJ168" s="75"/>
      <c r="BK168" s="75"/>
      <c r="BL168" s="75"/>
      <c r="BM168" s="75"/>
      <c r="BN168" s="75"/>
      <c r="BO168" s="75"/>
      <c r="BP168" s="75"/>
    </row>
    <row r="169" spans="1:68" s="74" customFormat="1" ht="12">
      <c r="A169" s="112" t="s">
        <v>198</v>
      </c>
      <c r="B169" s="73">
        <f t="shared" si="14"/>
        <v>650</v>
      </c>
      <c r="C169" s="73">
        <f t="shared" si="11"/>
        <v>728.0000000000001</v>
      </c>
      <c r="F169" s="73">
        <f t="shared" si="12"/>
        <v>728.0000000000001</v>
      </c>
      <c r="G169" s="75">
        <v>763</v>
      </c>
      <c r="H169" s="73">
        <f t="shared" si="13"/>
        <v>35</v>
      </c>
      <c r="I169" s="111">
        <f t="shared" si="10"/>
        <v>1.1368683772161603E-13</v>
      </c>
      <c r="J169" s="87"/>
      <c r="K169" s="74">
        <v>37</v>
      </c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  <c r="BN169" s="75"/>
      <c r="BO169" s="75"/>
      <c r="BP169" s="75"/>
    </row>
    <row r="170" spans="1:68" s="74" customFormat="1" ht="12">
      <c r="A170" s="112" t="s">
        <v>32</v>
      </c>
      <c r="B170" s="73">
        <f t="shared" si="14"/>
        <v>250</v>
      </c>
      <c r="C170" s="73">
        <f t="shared" si="11"/>
        <v>280</v>
      </c>
      <c r="F170" s="73">
        <f t="shared" si="12"/>
        <v>280</v>
      </c>
      <c r="G170" s="75">
        <v>280</v>
      </c>
      <c r="H170" s="73"/>
      <c r="I170" s="111">
        <f t="shared" si="10"/>
        <v>0</v>
      </c>
      <c r="J170" s="87"/>
      <c r="AB170" s="74">
        <v>36</v>
      </c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75"/>
      <c r="BH170" s="75"/>
      <c r="BI170" s="75"/>
      <c r="BJ170" s="75"/>
      <c r="BK170" s="75"/>
      <c r="BL170" s="75"/>
      <c r="BM170" s="75"/>
      <c r="BN170" s="75"/>
      <c r="BO170" s="75"/>
      <c r="BP170" s="75"/>
    </row>
    <row r="171" spans="1:68" s="77" customFormat="1" ht="12">
      <c r="A171" s="112" t="s">
        <v>199</v>
      </c>
      <c r="B171" s="73">
        <f t="shared" si="14"/>
        <v>1400</v>
      </c>
      <c r="C171" s="73">
        <f t="shared" si="11"/>
        <v>1568.0000000000002</v>
      </c>
      <c r="D171" s="74"/>
      <c r="E171" s="74"/>
      <c r="F171" s="73">
        <f t="shared" si="12"/>
        <v>1568.0000000000002</v>
      </c>
      <c r="G171" s="75">
        <v>1603</v>
      </c>
      <c r="H171" s="73">
        <f t="shared" si="13"/>
        <v>35</v>
      </c>
      <c r="I171" s="111">
        <f t="shared" si="10"/>
        <v>2.2737367544323206E-13</v>
      </c>
      <c r="J171" s="87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>
        <v>38</v>
      </c>
      <c r="AI171" s="74"/>
      <c r="AJ171" s="74"/>
      <c r="AK171" s="74"/>
      <c r="AL171" s="74"/>
      <c r="AM171" s="74"/>
      <c r="AN171" s="74"/>
      <c r="AO171" s="75"/>
      <c r="AP171" s="75"/>
      <c r="AQ171" s="75"/>
      <c r="AR171" s="75"/>
      <c r="AS171" s="75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</row>
    <row r="172" spans="1:68" s="77" customFormat="1" ht="12">
      <c r="A172" s="112"/>
      <c r="B172" s="73">
        <f t="shared" si="14"/>
        <v>0</v>
      </c>
      <c r="C172" s="73">
        <f t="shared" si="11"/>
        <v>0</v>
      </c>
      <c r="D172" s="74"/>
      <c r="E172" s="74"/>
      <c r="F172" s="73">
        <f t="shared" si="12"/>
        <v>0</v>
      </c>
      <c r="G172" s="75"/>
      <c r="H172" s="73">
        <f t="shared" si="13"/>
        <v>0</v>
      </c>
      <c r="I172" s="111">
        <f t="shared" si="10"/>
        <v>0</v>
      </c>
      <c r="J172" s="87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5"/>
      <c r="AP172" s="75"/>
      <c r="AQ172" s="75"/>
      <c r="AR172" s="75"/>
      <c r="AS172" s="75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</row>
    <row r="173" spans="1:68" s="77" customFormat="1" ht="12">
      <c r="A173" s="112"/>
      <c r="B173" s="73">
        <f t="shared" si="14"/>
        <v>0</v>
      </c>
      <c r="C173" s="73">
        <f t="shared" si="11"/>
        <v>0</v>
      </c>
      <c r="D173" s="74"/>
      <c r="E173" s="74"/>
      <c r="F173" s="73">
        <f t="shared" si="12"/>
        <v>0</v>
      </c>
      <c r="G173" s="75"/>
      <c r="H173" s="73">
        <f t="shared" si="13"/>
        <v>0</v>
      </c>
      <c r="I173" s="111">
        <f t="shared" si="10"/>
        <v>0</v>
      </c>
      <c r="J173" s="87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5"/>
      <c r="AP173" s="75"/>
      <c r="AQ173" s="75"/>
      <c r="AR173" s="75"/>
      <c r="AS173" s="75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</row>
    <row r="174" spans="1:68" s="77" customFormat="1" ht="12">
      <c r="A174" s="112"/>
      <c r="B174" s="73">
        <f t="shared" si="14"/>
        <v>0</v>
      </c>
      <c r="C174" s="73">
        <f t="shared" si="11"/>
        <v>0</v>
      </c>
      <c r="D174" s="74"/>
      <c r="E174" s="74"/>
      <c r="F174" s="73">
        <f t="shared" si="12"/>
        <v>0</v>
      </c>
      <c r="G174" s="75"/>
      <c r="H174" s="73">
        <f t="shared" si="13"/>
        <v>0</v>
      </c>
      <c r="I174" s="111">
        <f t="shared" si="10"/>
        <v>0</v>
      </c>
      <c r="J174" s="87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5"/>
      <c r="AP174" s="75"/>
      <c r="AQ174" s="75"/>
      <c r="AR174" s="75"/>
      <c r="AS174" s="75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</row>
    <row r="175" spans="1:68" s="77" customFormat="1" ht="12">
      <c r="A175" s="112"/>
      <c r="B175" s="73">
        <f t="shared" si="14"/>
        <v>0</v>
      </c>
      <c r="C175" s="73">
        <f t="shared" si="11"/>
        <v>0</v>
      </c>
      <c r="D175" s="74"/>
      <c r="E175" s="74"/>
      <c r="F175" s="73">
        <f t="shared" si="12"/>
        <v>0</v>
      </c>
      <c r="G175" s="75"/>
      <c r="H175" s="73">
        <f t="shared" si="13"/>
        <v>0</v>
      </c>
      <c r="I175" s="111">
        <f t="shared" si="10"/>
        <v>0</v>
      </c>
      <c r="J175" s="87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5"/>
      <c r="AP175" s="75"/>
      <c r="AQ175" s="75"/>
      <c r="AR175" s="75"/>
      <c r="AS175" s="75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</row>
    <row r="176" spans="1:68" s="77" customFormat="1" ht="12">
      <c r="A176" s="112"/>
      <c r="B176" s="73">
        <f t="shared" si="14"/>
        <v>0</v>
      </c>
      <c r="C176" s="73">
        <f t="shared" si="11"/>
        <v>0</v>
      </c>
      <c r="D176" s="74"/>
      <c r="E176" s="74"/>
      <c r="F176" s="73">
        <f t="shared" si="12"/>
        <v>0</v>
      </c>
      <c r="G176" s="75"/>
      <c r="H176" s="73">
        <f t="shared" si="13"/>
        <v>0</v>
      </c>
      <c r="I176" s="111">
        <f t="shared" si="10"/>
        <v>0</v>
      </c>
      <c r="J176" s="87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5"/>
      <c r="AP176" s="75"/>
      <c r="AQ176" s="75"/>
      <c r="AR176" s="75"/>
      <c r="AS176" s="75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</row>
    <row r="177" spans="1:68" s="77" customFormat="1" ht="12">
      <c r="A177" s="112"/>
      <c r="B177" s="73">
        <f t="shared" si="14"/>
        <v>0</v>
      </c>
      <c r="C177" s="73">
        <f t="shared" si="11"/>
        <v>0</v>
      </c>
      <c r="D177" s="74"/>
      <c r="E177" s="74"/>
      <c r="F177" s="73">
        <f t="shared" si="12"/>
        <v>0</v>
      </c>
      <c r="G177" s="75"/>
      <c r="H177" s="73">
        <f t="shared" si="13"/>
        <v>0</v>
      </c>
      <c r="I177" s="111">
        <f t="shared" si="10"/>
        <v>0</v>
      </c>
      <c r="J177" s="87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5"/>
      <c r="AP177" s="75"/>
      <c r="AQ177" s="75"/>
      <c r="AR177" s="75"/>
      <c r="AS177" s="75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</row>
  </sheetData>
  <sheetProtection selectLockedCells="1" selectUnlockedCells="1"/>
  <mergeCells count="1">
    <mergeCell ref="A1:I1"/>
  </mergeCells>
  <hyperlinks>
    <hyperlink ref="A17" r:id="rId1" display="Ируськ@"/>
    <hyperlink ref="A43" r:id="rId2" display="No4k@"/>
    <hyperlink ref="A69" r:id="rId3" display="SuperM@mi "/>
    <hyperlink ref="A75" r:id="rId4" display="Enigm@"/>
    <hyperlink ref="A86" r:id="rId5" display="INK@"/>
    <hyperlink ref="A94" r:id="rId6" display="Ленуш@"/>
    <hyperlink ref="A108" r:id="rId7" display="Марина@Мария"/>
    <hyperlink ref="A134" r:id="rId8" display="МАЛЬВИН@ "/>
  </hyperlinks>
  <printOptions/>
  <pageMargins left="0.75" right="0.75" top="1" bottom="1" header="0.5118055555555555" footer="0.5118055555555555"/>
  <pageSetup horizontalDpi="300" verticalDpi="300" orientation="portrait" paperSize="9" r:id="rId11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Connect</cp:lastModifiedBy>
  <cp:lastPrinted>2012-03-22T12:13:59Z</cp:lastPrinted>
  <dcterms:created xsi:type="dcterms:W3CDTF">2012-02-28T15:57:09Z</dcterms:created>
  <dcterms:modified xsi:type="dcterms:W3CDTF">2012-11-06T14:54:34Z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