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54413" sheetId="1" r:id="rId1"/>
  </sheets>
  <definedNames>
    <definedName name="_xlnm._FilterDatabase" localSheetId="0" hidden="1">'654413'!$A$1:$K$45</definedName>
  </definedNames>
  <calcPr fullCalcOnLoad="1"/>
</workbook>
</file>

<file path=xl/sharedStrings.xml><?xml version="1.0" encoding="utf-8"?>
<sst xmlns="http://schemas.openxmlformats.org/spreadsheetml/2006/main" count="55" uniqueCount="47">
  <si>
    <t>УЗ</t>
  </si>
  <si>
    <t>№ модели Id:</t>
  </si>
  <si>
    <t>размер</t>
  </si>
  <si>
    <t>Цена за ед.</t>
  </si>
  <si>
    <t>ТР</t>
  </si>
  <si>
    <t>Chizik</t>
  </si>
  <si>
    <t>Bestiari</t>
  </si>
  <si>
    <t>Марьянамама</t>
  </si>
  <si>
    <t>Lusha_28</t>
  </si>
  <si>
    <t>Анна-1981</t>
  </si>
  <si>
    <t>Natal'Ok</t>
  </si>
  <si>
    <t>tousja</t>
  </si>
  <si>
    <t>Veruny</t>
  </si>
  <si>
    <t>TatkaX</t>
  </si>
  <si>
    <t>kcunya</t>
  </si>
  <si>
    <t>Kamilla)</t>
  </si>
  <si>
    <t>Заринка</t>
  </si>
  <si>
    <t>Алёнкин</t>
  </si>
  <si>
    <t>Марина Маринина</t>
  </si>
  <si>
    <t>Oly-k</t>
  </si>
  <si>
    <t>Натали@</t>
  </si>
  <si>
    <t>Юля Нск</t>
  </si>
  <si>
    <t>lisi4kas</t>
  </si>
  <si>
    <t>Мальцута</t>
  </si>
  <si>
    <t>Arktika</t>
  </si>
  <si>
    <t>Tatyana_sr</t>
  </si>
  <si>
    <t>rijik</t>
  </si>
  <si>
    <t>slavishna</t>
  </si>
  <si>
    <t>Flavissima Pall</t>
  </si>
  <si>
    <t>КатюФФка</t>
  </si>
  <si>
    <t>Тан*Юшка</t>
  </si>
  <si>
    <t>сумма заказа</t>
  </si>
  <si>
    <t xml:space="preserve">цена с ОРГ </t>
  </si>
  <si>
    <t>сбор за м/город</t>
  </si>
  <si>
    <t>к оплате</t>
  </si>
  <si>
    <t>сдано</t>
  </si>
  <si>
    <t>долг  "+" Ваш,  "-" мой</t>
  </si>
  <si>
    <t>пристрой</t>
  </si>
  <si>
    <t>ite</t>
  </si>
  <si>
    <t>натаП</t>
  </si>
  <si>
    <t>Yulka</t>
  </si>
  <si>
    <t>Осьминожка</t>
  </si>
  <si>
    <t>marybeauty</t>
  </si>
  <si>
    <t>gelena</t>
  </si>
  <si>
    <t>*</t>
  </si>
  <si>
    <t>artemova</t>
  </si>
  <si>
    <t xml:space="preserve">ГабЮля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</si>
</sst>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/>
      <protection/>
    </xf>
    <xf numFmtId="165" fontId="0" fillId="0" borderId="10" xfId="0" applyNumberFormat="1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165" fontId="0" fillId="5" borderId="10" xfId="0" applyNumberFormat="1" applyFill="1" applyBorder="1" applyAlignment="1" applyProtection="1">
      <alignment/>
      <protection/>
    </xf>
    <xf numFmtId="164" fontId="0" fillId="5" borderId="10" xfId="0" applyNumberForma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6" borderId="10" xfId="0" applyFill="1" applyBorder="1" applyAlignment="1" applyProtection="1">
      <alignment/>
      <protection/>
    </xf>
    <xf numFmtId="165" fontId="0" fillId="6" borderId="10" xfId="0" applyNumberFormat="1" applyFill="1" applyBorder="1" applyAlignment="1" applyProtection="1">
      <alignment/>
      <protection/>
    </xf>
    <xf numFmtId="164" fontId="0" fillId="6" borderId="10" xfId="0" applyNumberFormat="1" applyFill="1" applyBorder="1" applyAlignment="1" applyProtection="1">
      <alignment/>
      <protection/>
    </xf>
    <xf numFmtId="0" fontId="0" fillId="6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165" fontId="0" fillId="4" borderId="10" xfId="0" applyNumberFormat="1" applyFill="1" applyBorder="1" applyAlignment="1" applyProtection="1">
      <alignment/>
      <protection/>
    </xf>
    <xf numFmtId="164" fontId="0" fillId="4" borderId="10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6" borderId="10" xfId="0" applyFont="1" applyFill="1" applyBorder="1" applyAlignment="1" applyProtection="1">
      <alignment/>
      <protection/>
    </xf>
    <xf numFmtId="165" fontId="4" fillId="6" borderId="10" xfId="0" applyNumberFormat="1" applyFont="1" applyFill="1" applyBorder="1" applyAlignment="1" applyProtection="1">
      <alignment/>
      <protection/>
    </xf>
    <xf numFmtId="164" fontId="4" fillId="6" borderId="10" xfId="0" applyNumberFormat="1" applyFont="1" applyFill="1" applyBorder="1" applyAlignment="1" applyProtection="1">
      <alignment/>
      <protection/>
    </xf>
    <xf numFmtId="0" fontId="4" fillId="5" borderId="10" xfId="0" applyFont="1" applyFill="1" applyBorder="1" applyAlignment="1" applyProtection="1">
      <alignment/>
      <protection/>
    </xf>
    <xf numFmtId="165" fontId="4" fillId="5" borderId="10" xfId="0" applyNumberFormat="1" applyFont="1" applyFill="1" applyBorder="1" applyAlignment="1" applyProtection="1">
      <alignment/>
      <protection/>
    </xf>
    <xf numFmtId="164" fontId="4" fillId="5" borderId="1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164" fontId="4" fillId="4" borderId="10" xfId="0" applyNumberFormat="1" applyFont="1" applyFill="1" applyBorder="1" applyAlignment="1" applyProtection="1">
      <alignment/>
      <protection/>
    </xf>
    <xf numFmtId="164" fontId="42" fillId="4" borderId="10" xfId="0" applyNumberFormat="1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15.00390625" style="0" customWidth="1"/>
    <col min="2" max="2" width="10.28125" style="0" customWidth="1"/>
    <col min="3" max="3" width="7.8515625" style="0" bestFit="1" customWidth="1"/>
    <col min="4" max="4" width="12.00390625" style="0" customWidth="1"/>
    <col min="5" max="5" width="12.00390625" style="0" bestFit="1" customWidth="1"/>
    <col min="6" max="6" width="11.7109375" style="0" bestFit="1" customWidth="1"/>
    <col min="8" max="8" width="8.140625" style="0" bestFit="1" customWidth="1"/>
    <col min="9" max="9" width="13.8515625" style="0" bestFit="1" customWidth="1"/>
    <col min="10" max="10" width="11.00390625" style="0" customWidth="1"/>
    <col min="14" max="14" width="9.7109375" style="0" bestFit="1" customWidth="1"/>
  </cols>
  <sheetData>
    <row r="1" spans="1:11" s="1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31</v>
      </c>
      <c r="F1" s="3" t="s">
        <v>32</v>
      </c>
      <c r="G1" s="3" t="s">
        <v>33</v>
      </c>
      <c r="H1" s="3" t="s">
        <v>4</v>
      </c>
      <c r="I1" s="3" t="s">
        <v>34</v>
      </c>
      <c r="J1" s="3" t="s">
        <v>35</v>
      </c>
      <c r="K1" s="3" t="s">
        <v>36</v>
      </c>
    </row>
    <row r="2" spans="1:11" ht="12.75">
      <c r="A2" s="8" t="s">
        <v>24</v>
      </c>
      <c r="B2" s="8">
        <v>36265</v>
      </c>
      <c r="C2" s="8">
        <v>33</v>
      </c>
      <c r="D2" s="9">
        <v>1890.9</v>
      </c>
      <c r="E2" s="9">
        <f>D2</f>
        <v>1890.9</v>
      </c>
      <c r="F2" s="9">
        <f>E2*1.12</f>
        <v>2117.8080000000004</v>
      </c>
      <c r="G2" s="9"/>
      <c r="H2" s="9">
        <v>15</v>
      </c>
      <c r="I2" s="9">
        <f>F2+G2+H2</f>
        <v>2132.8080000000004</v>
      </c>
      <c r="J2" s="9">
        <v>2118</v>
      </c>
      <c r="K2" s="10">
        <f>I2-J2</f>
        <v>14.808000000000447</v>
      </c>
    </row>
    <row r="3" spans="1:11" ht="12.75">
      <c r="A3" s="29" t="s">
        <v>45</v>
      </c>
      <c r="B3" s="16">
        <v>36254</v>
      </c>
      <c r="C3" s="16">
        <v>24</v>
      </c>
      <c r="D3" s="17">
        <v>1881</v>
      </c>
      <c r="E3" s="17">
        <f>D3</f>
        <v>1881</v>
      </c>
      <c r="F3" s="17">
        <f>E3*1.12</f>
        <v>2106.7200000000003</v>
      </c>
      <c r="G3" s="17">
        <v>20</v>
      </c>
      <c r="H3" s="17">
        <v>15</v>
      </c>
      <c r="I3" s="17">
        <f>F3+G3+H3</f>
        <v>2141.7200000000003</v>
      </c>
      <c r="J3" s="17">
        <v>2137</v>
      </c>
      <c r="K3" s="18">
        <f>I3-J3</f>
        <v>4.720000000000255</v>
      </c>
    </row>
    <row r="4" spans="1:11" ht="12.75">
      <c r="A4" s="12" t="s">
        <v>6</v>
      </c>
      <c r="B4" s="12">
        <v>36254</v>
      </c>
      <c r="C4" s="12">
        <v>29</v>
      </c>
      <c r="D4" s="13">
        <v>1881</v>
      </c>
      <c r="E4" s="13">
        <f>D4</f>
        <v>1881</v>
      </c>
      <c r="F4" s="13">
        <f>E4*1.12</f>
        <v>2106.7200000000003</v>
      </c>
      <c r="G4" s="13"/>
      <c r="H4" s="13">
        <v>15</v>
      </c>
      <c r="I4" s="13">
        <f>F4+G4+H4</f>
        <v>2121.7200000000003</v>
      </c>
      <c r="J4" s="13">
        <v>2107</v>
      </c>
      <c r="K4" s="14">
        <f>I4-J4</f>
        <v>14.720000000000255</v>
      </c>
    </row>
    <row r="5" spans="1:11" ht="12.75">
      <c r="A5" s="8" t="s">
        <v>5</v>
      </c>
      <c r="B5" s="8">
        <v>36265</v>
      </c>
      <c r="C5" s="8">
        <v>32</v>
      </c>
      <c r="D5" s="9">
        <v>1890.9</v>
      </c>
      <c r="E5" s="9"/>
      <c r="F5" s="9"/>
      <c r="G5" s="9"/>
      <c r="H5" s="9">
        <v>15</v>
      </c>
      <c r="I5" s="9"/>
      <c r="J5" s="9"/>
      <c r="K5" s="10"/>
    </row>
    <row r="6" spans="1:11" ht="12.75">
      <c r="A6" s="8" t="s">
        <v>5</v>
      </c>
      <c r="B6" s="8">
        <v>36265</v>
      </c>
      <c r="C6" s="8">
        <v>35</v>
      </c>
      <c r="D6" s="9">
        <v>1890.9</v>
      </c>
      <c r="E6" s="9"/>
      <c r="F6" s="9"/>
      <c r="G6" s="9"/>
      <c r="H6" s="9">
        <v>15</v>
      </c>
      <c r="I6" s="9"/>
      <c r="J6" s="9"/>
      <c r="K6" s="10"/>
    </row>
    <row r="7" spans="1:11" ht="12.75">
      <c r="A7" s="8" t="s">
        <v>5</v>
      </c>
      <c r="B7" s="8"/>
      <c r="C7" s="8"/>
      <c r="D7" s="9"/>
      <c r="E7" s="9">
        <f>SUM(D5:D6)</f>
        <v>3781.8</v>
      </c>
      <c r="F7" s="9">
        <f>E7*1.1</f>
        <v>4159.9800000000005</v>
      </c>
      <c r="G7" s="9"/>
      <c r="H7" s="9">
        <f>SUM(H5:H6)</f>
        <v>30</v>
      </c>
      <c r="I7" s="9">
        <f aca="true" t="shared" si="0" ref="I7:I22">F7+G7+H7</f>
        <v>4189.9800000000005</v>
      </c>
      <c r="J7" s="9">
        <v>4160</v>
      </c>
      <c r="K7" s="10">
        <f aca="true" t="shared" si="1" ref="K7:K22">I7-J7</f>
        <v>29.980000000000473</v>
      </c>
    </row>
    <row r="8" spans="1:11" ht="12.75">
      <c r="A8" s="12" t="s">
        <v>28</v>
      </c>
      <c r="B8" s="12">
        <v>36254</v>
      </c>
      <c r="C8" s="12">
        <v>26</v>
      </c>
      <c r="D8" s="13">
        <v>1881</v>
      </c>
      <c r="E8" s="13">
        <f aca="true" t="shared" si="2" ref="E8:E22">D8</f>
        <v>1881</v>
      </c>
      <c r="F8" s="13">
        <f>E8*1.12</f>
        <v>2106.7200000000003</v>
      </c>
      <c r="G8" s="13"/>
      <c r="H8" s="13">
        <v>15</v>
      </c>
      <c r="I8" s="13">
        <f t="shared" si="0"/>
        <v>2121.7200000000003</v>
      </c>
      <c r="J8" s="13">
        <v>2107</v>
      </c>
      <c r="K8" s="14">
        <f t="shared" si="1"/>
        <v>14.720000000000255</v>
      </c>
    </row>
    <row r="9" spans="1:11" ht="12.75">
      <c r="A9" s="28" t="s">
        <v>43</v>
      </c>
      <c r="B9" s="16">
        <v>36265</v>
      </c>
      <c r="C9" s="16">
        <v>31</v>
      </c>
      <c r="D9" s="17">
        <v>1890.9</v>
      </c>
      <c r="E9" s="17">
        <f>D9</f>
        <v>1890.9</v>
      </c>
      <c r="F9" s="17">
        <f>E9*1.1</f>
        <v>2079.9900000000002</v>
      </c>
      <c r="G9" s="17"/>
      <c r="H9" s="17">
        <v>15</v>
      </c>
      <c r="I9" s="17">
        <f>F9+G9+H9</f>
        <v>2094.9900000000002</v>
      </c>
      <c r="J9" s="17">
        <v>2095</v>
      </c>
      <c r="K9" s="31">
        <f>I9-J9</f>
        <v>-0.009999999999763531</v>
      </c>
    </row>
    <row r="10" spans="1:12" ht="12.75">
      <c r="A10" s="11" t="s">
        <v>38</v>
      </c>
      <c r="B10" s="8">
        <v>36254</v>
      </c>
      <c r="C10" s="8">
        <v>23</v>
      </c>
      <c r="D10" s="9">
        <v>1881</v>
      </c>
      <c r="E10" s="9">
        <f t="shared" si="2"/>
        <v>1881</v>
      </c>
      <c r="F10" s="9">
        <f>E10*1.12</f>
        <v>2106.7200000000003</v>
      </c>
      <c r="G10" s="9"/>
      <c r="H10" s="9">
        <v>15</v>
      </c>
      <c r="I10" s="9">
        <f t="shared" si="0"/>
        <v>2121.7200000000003</v>
      </c>
      <c r="J10" s="9"/>
      <c r="K10" s="25">
        <f t="shared" si="1"/>
        <v>2121.7200000000003</v>
      </c>
      <c r="L10" s="27" t="s">
        <v>44</v>
      </c>
    </row>
    <row r="11" spans="1:11" ht="12.75">
      <c r="A11" s="12" t="s">
        <v>15</v>
      </c>
      <c r="B11" s="12">
        <v>36257</v>
      </c>
      <c r="C11" s="12">
        <v>36</v>
      </c>
      <c r="D11" s="13">
        <v>2069.1</v>
      </c>
      <c r="E11" s="13">
        <f t="shared" si="2"/>
        <v>2069.1</v>
      </c>
      <c r="F11" s="13">
        <f>E11*1.1</f>
        <v>2276.01</v>
      </c>
      <c r="G11" s="13"/>
      <c r="H11" s="13">
        <v>15</v>
      </c>
      <c r="I11" s="13">
        <f t="shared" si="0"/>
        <v>2291.01</v>
      </c>
      <c r="J11" s="13">
        <f>2069.1+207</f>
        <v>2276.1</v>
      </c>
      <c r="K11" s="14">
        <f t="shared" si="1"/>
        <v>14.91000000000031</v>
      </c>
    </row>
    <row r="12" spans="1:11" ht="12.75">
      <c r="A12" s="8" t="s">
        <v>14</v>
      </c>
      <c r="B12" s="8">
        <v>36254</v>
      </c>
      <c r="C12" s="8">
        <v>29</v>
      </c>
      <c r="D12" s="9">
        <v>1881</v>
      </c>
      <c r="E12" s="9">
        <f t="shared" si="2"/>
        <v>1881</v>
      </c>
      <c r="F12" s="9">
        <f>E12*1.12</f>
        <v>2106.7200000000003</v>
      </c>
      <c r="G12" s="9"/>
      <c r="H12" s="9">
        <v>15</v>
      </c>
      <c r="I12" s="9">
        <f t="shared" si="0"/>
        <v>2121.7200000000003</v>
      </c>
      <c r="J12" s="9">
        <f>1881+226</f>
        <v>2107</v>
      </c>
      <c r="K12" s="10">
        <f t="shared" si="1"/>
        <v>14.720000000000255</v>
      </c>
    </row>
    <row r="13" spans="1:11" ht="12.75">
      <c r="A13" s="20" t="s">
        <v>22</v>
      </c>
      <c r="B13" s="20">
        <v>36254</v>
      </c>
      <c r="C13" s="20">
        <v>25</v>
      </c>
      <c r="D13" s="21">
        <v>1881</v>
      </c>
      <c r="E13" s="21">
        <f t="shared" si="2"/>
        <v>1881</v>
      </c>
      <c r="F13" s="21">
        <f>E13*1.12</f>
        <v>2106.7200000000003</v>
      </c>
      <c r="G13" s="21">
        <v>30</v>
      </c>
      <c r="H13" s="21">
        <v>15</v>
      </c>
      <c r="I13" s="21">
        <f t="shared" si="0"/>
        <v>2151.7200000000003</v>
      </c>
      <c r="J13" s="21">
        <f>2107+45</f>
        <v>2152</v>
      </c>
      <c r="K13" s="22">
        <f t="shared" si="1"/>
        <v>-0.27999999999974534</v>
      </c>
    </row>
    <row r="14" spans="1:11" ht="12.75">
      <c r="A14" s="8" t="s">
        <v>8</v>
      </c>
      <c r="B14" s="8">
        <v>36257</v>
      </c>
      <c r="C14" s="8">
        <v>38</v>
      </c>
      <c r="D14" s="9">
        <v>2069.1</v>
      </c>
      <c r="E14" s="9">
        <f t="shared" si="2"/>
        <v>2069.1</v>
      </c>
      <c r="F14" s="9">
        <f>E14*1.1</f>
        <v>2276.01</v>
      </c>
      <c r="G14" s="9"/>
      <c r="H14" s="9">
        <v>15</v>
      </c>
      <c r="I14" s="9">
        <f t="shared" si="0"/>
        <v>2291.01</v>
      </c>
      <c r="J14" s="9">
        <f>2070+206</f>
        <v>2276</v>
      </c>
      <c r="K14" s="10">
        <f t="shared" si="1"/>
        <v>15.010000000000218</v>
      </c>
    </row>
    <row r="15" spans="1:11" ht="12.75">
      <c r="A15" s="19" t="s">
        <v>42</v>
      </c>
      <c r="B15" s="16">
        <v>36257</v>
      </c>
      <c r="C15" s="16">
        <v>39</v>
      </c>
      <c r="D15" s="17">
        <v>2069.1</v>
      </c>
      <c r="E15" s="17">
        <f t="shared" si="2"/>
        <v>2069.1</v>
      </c>
      <c r="F15" s="17">
        <f>E15*1.1</f>
        <v>2276.01</v>
      </c>
      <c r="G15" s="17">
        <v>40</v>
      </c>
      <c r="H15" s="17">
        <v>15</v>
      </c>
      <c r="I15" s="17">
        <f t="shared" si="0"/>
        <v>2331.01</v>
      </c>
      <c r="J15" s="17">
        <v>2276</v>
      </c>
      <c r="K15" s="32">
        <f t="shared" si="1"/>
        <v>55.01000000000022</v>
      </c>
    </row>
    <row r="16" spans="1:11" ht="12.75">
      <c r="A16" s="20" t="s">
        <v>10</v>
      </c>
      <c r="B16" s="20">
        <v>36254</v>
      </c>
      <c r="C16" s="20">
        <v>27</v>
      </c>
      <c r="D16" s="21">
        <v>1881</v>
      </c>
      <c r="E16" s="21">
        <f t="shared" si="2"/>
        <v>1881</v>
      </c>
      <c r="F16" s="21">
        <f aca="true" t="shared" si="3" ref="F16:F21">E16*1.12</f>
        <v>2106.7200000000003</v>
      </c>
      <c r="G16" s="21"/>
      <c r="H16" s="21">
        <v>15</v>
      </c>
      <c r="I16" s="21">
        <f t="shared" si="0"/>
        <v>2121.7200000000003</v>
      </c>
      <c r="J16" s="21">
        <v>2107</v>
      </c>
      <c r="K16" s="22">
        <f t="shared" si="1"/>
        <v>14.720000000000255</v>
      </c>
    </row>
    <row r="17" spans="1:11" ht="12.75">
      <c r="A17" s="23" t="s">
        <v>19</v>
      </c>
      <c r="B17" s="23">
        <v>36265</v>
      </c>
      <c r="C17" s="23">
        <v>33</v>
      </c>
      <c r="D17" s="24">
        <v>1890.9</v>
      </c>
      <c r="E17" s="24">
        <f t="shared" si="2"/>
        <v>1890.9</v>
      </c>
      <c r="F17" s="24">
        <f t="shared" si="3"/>
        <v>2117.8080000000004</v>
      </c>
      <c r="G17" s="24"/>
      <c r="H17" s="24">
        <v>15</v>
      </c>
      <c r="I17" s="24">
        <f t="shared" si="0"/>
        <v>2132.8080000000004</v>
      </c>
      <c r="J17" s="24">
        <f>2118+15+25</f>
        <v>2158</v>
      </c>
      <c r="K17" s="25">
        <f t="shared" si="1"/>
        <v>-25.191999999999553</v>
      </c>
    </row>
    <row r="18" spans="1:11" ht="12.75">
      <c r="A18" s="12" t="s">
        <v>26</v>
      </c>
      <c r="B18" s="12">
        <v>36265</v>
      </c>
      <c r="C18" s="12">
        <v>30</v>
      </c>
      <c r="D18" s="13">
        <v>1890.9</v>
      </c>
      <c r="E18" s="13">
        <f t="shared" si="2"/>
        <v>1890.9</v>
      </c>
      <c r="F18" s="13">
        <f t="shared" si="3"/>
        <v>2117.8080000000004</v>
      </c>
      <c r="G18" s="13"/>
      <c r="H18" s="13">
        <v>15</v>
      </c>
      <c r="I18" s="13">
        <f t="shared" si="0"/>
        <v>2132.8080000000004</v>
      </c>
      <c r="J18" s="13">
        <v>2118</v>
      </c>
      <c r="K18" s="14">
        <f t="shared" si="1"/>
        <v>14.808000000000447</v>
      </c>
    </row>
    <row r="19" spans="1:11" ht="12.75">
      <c r="A19" s="8" t="s">
        <v>27</v>
      </c>
      <c r="B19" s="8">
        <v>36265</v>
      </c>
      <c r="C19" s="8">
        <v>35</v>
      </c>
      <c r="D19" s="9">
        <v>1890.9</v>
      </c>
      <c r="E19" s="9">
        <f t="shared" si="2"/>
        <v>1890.9</v>
      </c>
      <c r="F19" s="9">
        <f t="shared" si="3"/>
        <v>2117.8080000000004</v>
      </c>
      <c r="G19" s="9"/>
      <c r="H19" s="9">
        <v>15</v>
      </c>
      <c r="I19" s="9">
        <f t="shared" si="0"/>
        <v>2132.8080000000004</v>
      </c>
      <c r="J19" s="9">
        <v>2118</v>
      </c>
      <c r="K19" s="10">
        <f t="shared" si="1"/>
        <v>14.808000000000447</v>
      </c>
    </row>
    <row r="20" spans="1:11" ht="12.75">
      <c r="A20" s="20" t="s">
        <v>13</v>
      </c>
      <c r="B20" s="20">
        <v>36265</v>
      </c>
      <c r="C20" s="20">
        <v>32</v>
      </c>
      <c r="D20" s="21">
        <v>1890.9</v>
      </c>
      <c r="E20" s="21">
        <f t="shared" si="2"/>
        <v>1890.9</v>
      </c>
      <c r="F20" s="21">
        <f t="shared" si="3"/>
        <v>2117.8080000000004</v>
      </c>
      <c r="G20" s="21"/>
      <c r="H20" s="21">
        <v>15</v>
      </c>
      <c r="I20" s="21">
        <f t="shared" si="0"/>
        <v>2132.8080000000004</v>
      </c>
      <c r="J20" s="21">
        <v>2118</v>
      </c>
      <c r="K20" s="22">
        <f t="shared" si="1"/>
        <v>14.808000000000447</v>
      </c>
    </row>
    <row r="21" spans="1:11" ht="12.75">
      <c r="A21" s="8" t="s">
        <v>25</v>
      </c>
      <c r="B21" s="8">
        <v>36265</v>
      </c>
      <c r="C21" s="8">
        <v>30</v>
      </c>
      <c r="D21" s="9">
        <v>1890.9</v>
      </c>
      <c r="E21" s="9">
        <f t="shared" si="2"/>
        <v>1890.9</v>
      </c>
      <c r="F21" s="9">
        <f t="shared" si="3"/>
        <v>2117.8080000000004</v>
      </c>
      <c r="G21" s="9"/>
      <c r="H21" s="9">
        <v>15</v>
      </c>
      <c r="I21" s="9">
        <f t="shared" si="0"/>
        <v>2132.8080000000004</v>
      </c>
      <c r="J21" s="9">
        <v>2118</v>
      </c>
      <c r="K21" s="10">
        <f t="shared" si="1"/>
        <v>14.808000000000447</v>
      </c>
    </row>
    <row r="22" spans="1:11" ht="12.75">
      <c r="A22" s="12" t="s">
        <v>11</v>
      </c>
      <c r="B22" s="12">
        <v>36257</v>
      </c>
      <c r="C22" s="12">
        <v>37</v>
      </c>
      <c r="D22" s="13">
        <v>2069.1</v>
      </c>
      <c r="E22" s="13">
        <f t="shared" si="2"/>
        <v>2069.1</v>
      </c>
      <c r="F22" s="13">
        <f>E22*1.1</f>
        <v>2276.01</v>
      </c>
      <c r="G22" s="13"/>
      <c r="H22" s="13">
        <v>15</v>
      </c>
      <c r="I22" s="13">
        <f t="shared" si="0"/>
        <v>2291.01</v>
      </c>
      <c r="J22" s="13">
        <v>2276</v>
      </c>
      <c r="K22" s="14">
        <f t="shared" si="1"/>
        <v>15.010000000000218</v>
      </c>
    </row>
    <row r="23" spans="1:11" ht="12.75">
      <c r="A23" s="8" t="s">
        <v>12</v>
      </c>
      <c r="B23" s="8">
        <v>36254</v>
      </c>
      <c r="C23" s="8">
        <v>23</v>
      </c>
      <c r="D23" s="9">
        <v>1881</v>
      </c>
      <c r="E23" s="9"/>
      <c r="F23" s="9"/>
      <c r="G23" s="9"/>
      <c r="H23" s="9">
        <v>15</v>
      </c>
      <c r="I23" s="9"/>
      <c r="J23" s="9"/>
      <c r="K23" s="10"/>
    </row>
    <row r="24" spans="1:11" ht="12.75">
      <c r="A24" s="8" t="s">
        <v>12</v>
      </c>
      <c r="B24" s="8">
        <v>36254</v>
      </c>
      <c r="C24" s="8">
        <v>28</v>
      </c>
      <c r="D24" s="9">
        <v>1881</v>
      </c>
      <c r="E24" s="9"/>
      <c r="F24" s="9"/>
      <c r="G24" s="9"/>
      <c r="H24" s="9">
        <v>15</v>
      </c>
      <c r="I24" s="9"/>
      <c r="J24" s="9"/>
      <c r="K24" s="10"/>
    </row>
    <row r="25" spans="1:11" ht="12.75">
      <c r="A25" s="23" t="s">
        <v>12</v>
      </c>
      <c r="B25" s="23"/>
      <c r="C25" s="23"/>
      <c r="D25" s="24"/>
      <c r="E25" s="24">
        <f>SUM(D23:D24)</f>
        <v>3762</v>
      </c>
      <c r="F25" s="24">
        <f>E25*1.1</f>
        <v>4138.200000000001</v>
      </c>
      <c r="G25" s="24"/>
      <c r="H25" s="24">
        <f>SUM(H23:H24)</f>
        <v>30</v>
      </c>
      <c r="I25" s="24">
        <f aca="true" t="shared" si="4" ref="I25:I31">F25+G25+H25</f>
        <v>4168.200000000001</v>
      </c>
      <c r="J25" s="24">
        <v>4138</v>
      </c>
      <c r="K25" s="25">
        <f aca="true" t="shared" si="5" ref="K25:K31">I25-J25</f>
        <v>30.200000000000728</v>
      </c>
    </row>
    <row r="26" spans="1:11" ht="12.75">
      <c r="A26" s="15" t="s">
        <v>40</v>
      </c>
      <c r="B26" s="12">
        <v>36257</v>
      </c>
      <c r="C26" s="12">
        <v>38</v>
      </c>
      <c r="D26" s="13">
        <v>2069.1</v>
      </c>
      <c r="E26" s="13">
        <f aca="true" t="shared" si="6" ref="E26:E31">D26</f>
        <v>2069.1</v>
      </c>
      <c r="F26" s="13">
        <f>E26*1.1</f>
        <v>2276.01</v>
      </c>
      <c r="G26" s="12"/>
      <c r="H26" s="13">
        <v>15</v>
      </c>
      <c r="I26" s="13">
        <f t="shared" si="4"/>
        <v>2291.01</v>
      </c>
      <c r="J26" s="12">
        <v>2300</v>
      </c>
      <c r="K26" s="14">
        <f t="shared" si="5"/>
        <v>-8.989999999999782</v>
      </c>
    </row>
    <row r="27" spans="1:11" ht="12.75">
      <c r="A27" s="23" t="s">
        <v>17</v>
      </c>
      <c r="B27" s="23">
        <v>36257</v>
      </c>
      <c r="C27" s="23">
        <v>37</v>
      </c>
      <c r="D27" s="24">
        <v>2069.1</v>
      </c>
      <c r="E27" s="24">
        <f t="shared" si="6"/>
        <v>2069.1</v>
      </c>
      <c r="F27" s="24">
        <f>E27*1.1</f>
        <v>2276.01</v>
      </c>
      <c r="G27" s="24"/>
      <c r="H27" s="24">
        <v>15</v>
      </c>
      <c r="I27" s="24">
        <f t="shared" si="4"/>
        <v>2291.01</v>
      </c>
      <c r="J27" s="24">
        <v>2276</v>
      </c>
      <c r="K27" s="25">
        <f t="shared" si="5"/>
        <v>15.010000000000218</v>
      </c>
    </row>
    <row r="28" spans="1:11" ht="12.75">
      <c r="A28" s="20" t="s">
        <v>9</v>
      </c>
      <c r="B28" s="20">
        <v>36257</v>
      </c>
      <c r="C28" s="20">
        <v>36</v>
      </c>
      <c r="D28" s="21">
        <v>2069.1</v>
      </c>
      <c r="E28" s="21">
        <f t="shared" si="6"/>
        <v>2069.1</v>
      </c>
      <c r="F28" s="21">
        <f>E28*1.1</f>
        <v>2276.01</v>
      </c>
      <c r="G28" s="21"/>
      <c r="H28" s="21">
        <v>15</v>
      </c>
      <c r="I28" s="21">
        <f t="shared" si="4"/>
        <v>2291.01</v>
      </c>
      <c r="J28" s="21">
        <v>2276</v>
      </c>
      <c r="K28" s="22">
        <f t="shared" si="5"/>
        <v>15.010000000000218</v>
      </c>
    </row>
    <row r="29" spans="1:11" ht="12.75">
      <c r="A29" s="30" t="s">
        <v>46</v>
      </c>
      <c r="B29" s="4">
        <v>36265</v>
      </c>
      <c r="C29" s="4">
        <v>31</v>
      </c>
      <c r="D29" s="5">
        <v>1890.9</v>
      </c>
      <c r="E29" s="5">
        <f t="shared" si="6"/>
        <v>1890.9</v>
      </c>
      <c r="F29" s="5">
        <f>E29*1.1</f>
        <v>2079.9900000000002</v>
      </c>
      <c r="G29" s="5"/>
      <c r="H29" s="5">
        <v>15</v>
      </c>
      <c r="I29" s="5">
        <f>F29+G29+H29</f>
        <v>2094.9900000000002</v>
      </c>
      <c r="J29" s="5">
        <v>2100</v>
      </c>
      <c r="K29" s="26">
        <f>I29-J29</f>
        <v>-5.0099999999997635</v>
      </c>
    </row>
    <row r="30" spans="1:11" ht="12.75">
      <c r="A30" s="16" t="s">
        <v>16</v>
      </c>
      <c r="B30" s="16">
        <v>36254</v>
      </c>
      <c r="C30" s="16">
        <v>27</v>
      </c>
      <c r="D30" s="17">
        <v>1881</v>
      </c>
      <c r="E30" s="17">
        <f t="shared" si="6"/>
        <v>1881</v>
      </c>
      <c r="F30" s="17">
        <f>E30*1.12</f>
        <v>2106.7200000000003</v>
      </c>
      <c r="G30" s="17"/>
      <c r="H30" s="17">
        <v>15</v>
      </c>
      <c r="I30" s="17">
        <f t="shared" si="4"/>
        <v>2121.7200000000003</v>
      </c>
      <c r="J30" s="17">
        <v>2110</v>
      </c>
      <c r="K30" s="18">
        <f t="shared" si="5"/>
        <v>11.720000000000255</v>
      </c>
    </row>
    <row r="31" spans="1:11" ht="12.75">
      <c r="A31" s="8" t="s">
        <v>29</v>
      </c>
      <c r="B31" s="8">
        <v>36254</v>
      </c>
      <c r="C31" s="8">
        <v>25</v>
      </c>
      <c r="D31" s="9">
        <v>1881</v>
      </c>
      <c r="E31" s="9">
        <f t="shared" si="6"/>
        <v>1881</v>
      </c>
      <c r="F31" s="9">
        <f>E31*1.12</f>
        <v>2106.7200000000003</v>
      </c>
      <c r="G31" s="9"/>
      <c r="H31" s="9">
        <v>15</v>
      </c>
      <c r="I31" s="9">
        <f t="shared" si="4"/>
        <v>2121.7200000000003</v>
      </c>
      <c r="J31" s="9">
        <v>2110</v>
      </c>
      <c r="K31" s="10">
        <f t="shared" si="5"/>
        <v>11.720000000000255</v>
      </c>
    </row>
    <row r="32" spans="1:11" ht="12.75">
      <c r="A32" s="12" t="s">
        <v>23</v>
      </c>
      <c r="B32" s="12">
        <v>36265</v>
      </c>
      <c r="C32" s="12">
        <v>34</v>
      </c>
      <c r="D32" s="13">
        <v>1890.9</v>
      </c>
      <c r="E32" s="13"/>
      <c r="F32" s="13"/>
      <c r="G32" s="13"/>
      <c r="H32" s="13">
        <v>15</v>
      </c>
      <c r="I32" s="13"/>
      <c r="J32" s="13"/>
      <c r="K32" s="14"/>
    </row>
    <row r="33" spans="1:11" ht="12.75">
      <c r="A33" s="12" t="s">
        <v>23</v>
      </c>
      <c r="B33" s="12">
        <v>36265</v>
      </c>
      <c r="C33" s="12">
        <v>34</v>
      </c>
      <c r="D33" s="13">
        <v>1890.9</v>
      </c>
      <c r="E33" s="13"/>
      <c r="F33" s="13"/>
      <c r="G33" s="13"/>
      <c r="H33" s="13">
        <v>15</v>
      </c>
      <c r="I33" s="13"/>
      <c r="J33" s="13"/>
      <c r="K33" s="14"/>
    </row>
    <row r="34" spans="1:11" ht="12.75">
      <c r="A34" s="12" t="s">
        <v>23</v>
      </c>
      <c r="B34" s="12"/>
      <c r="C34" s="12"/>
      <c r="D34" s="13"/>
      <c r="E34" s="13">
        <f>SUM(D32:D33)</f>
        <v>3781.8</v>
      </c>
      <c r="F34" s="13">
        <f>E34*1.1</f>
        <v>4159.9800000000005</v>
      </c>
      <c r="G34" s="13"/>
      <c r="H34" s="13">
        <f>SUM(H32:H33)</f>
        <v>30</v>
      </c>
      <c r="I34" s="13">
        <f aca="true" t="shared" si="7" ref="I34:I44">F34+G34+H34</f>
        <v>4189.9800000000005</v>
      </c>
      <c r="J34" s="13">
        <v>4160</v>
      </c>
      <c r="K34" s="14">
        <f aca="true" t="shared" si="8" ref="K34:K44">I34-J34</f>
        <v>29.980000000000473</v>
      </c>
    </row>
    <row r="35" spans="1:11" ht="12.75">
      <c r="A35" s="8" t="s">
        <v>18</v>
      </c>
      <c r="B35" s="8">
        <v>36257</v>
      </c>
      <c r="C35" s="8">
        <v>36</v>
      </c>
      <c r="D35" s="9">
        <v>2069.1</v>
      </c>
      <c r="E35" s="9">
        <f aca="true" t="shared" si="9" ref="E35:E44">D35</f>
        <v>2069.1</v>
      </c>
      <c r="F35" s="9">
        <f>E35*1.1</f>
        <v>2276.01</v>
      </c>
      <c r="G35" s="9"/>
      <c r="H35" s="9">
        <v>15</v>
      </c>
      <c r="I35" s="9">
        <f t="shared" si="7"/>
        <v>2291.01</v>
      </c>
      <c r="J35" s="9">
        <v>2276</v>
      </c>
      <c r="K35" s="10">
        <f t="shared" si="8"/>
        <v>15.010000000000218</v>
      </c>
    </row>
    <row r="36" spans="1:11" ht="12.75">
      <c r="A36" s="20" t="s">
        <v>7</v>
      </c>
      <c r="B36" s="20">
        <v>36254</v>
      </c>
      <c r="C36" s="20">
        <v>28</v>
      </c>
      <c r="D36" s="21">
        <v>1881</v>
      </c>
      <c r="E36" s="21">
        <f t="shared" si="9"/>
        <v>1881</v>
      </c>
      <c r="F36" s="21">
        <f>E36*1.12</f>
        <v>2106.7200000000003</v>
      </c>
      <c r="G36" s="21"/>
      <c r="H36" s="21">
        <v>15</v>
      </c>
      <c r="I36" s="21">
        <f t="shared" si="7"/>
        <v>2121.7200000000003</v>
      </c>
      <c r="J36" s="21">
        <v>2107</v>
      </c>
      <c r="K36" s="22">
        <f t="shared" si="8"/>
        <v>14.720000000000255</v>
      </c>
    </row>
    <row r="37" spans="1:11" ht="12.75">
      <c r="A37" s="23" t="s">
        <v>20</v>
      </c>
      <c r="B37" s="23">
        <v>36257</v>
      </c>
      <c r="C37" s="23">
        <v>37</v>
      </c>
      <c r="D37" s="24">
        <v>2069.1</v>
      </c>
      <c r="E37" s="24">
        <f t="shared" si="9"/>
        <v>2069.1</v>
      </c>
      <c r="F37" s="24">
        <f>E37*1.1</f>
        <v>2276.01</v>
      </c>
      <c r="G37" s="24"/>
      <c r="H37" s="24">
        <v>15</v>
      </c>
      <c r="I37" s="24">
        <f t="shared" si="7"/>
        <v>2291.01</v>
      </c>
      <c r="J37" s="24">
        <v>2276</v>
      </c>
      <c r="K37" s="25">
        <f t="shared" si="8"/>
        <v>15.010000000000218</v>
      </c>
    </row>
    <row r="38" spans="1:11" ht="12.75">
      <c r="A38" s="15" t="s">
        <v>39</v>
      </c>
      <c r="B38" s="12">
        <v>36257</v>
      </c>
      <c r="C38" s="12">
        <v>38</v>
      </c>
      <c r="D38" s="13">
        <v>2069.1</v>
      </c>
      <c r="E38" s="13">
        <f t="shared" si="9"/>
        <v>2069.1</v>
      </c>
      <c r="F38" s="13">
        <f>E38*1.1</f>
        <v>2276.01</v>
      </c>
      <c r="G38" s="12"/>
      <c r="H38" s="13">
        <v>15</v>
      </c>
      <c r="I38" s="13">
        <f t="shared" si="7"/>
        <v>2291.01</v>
      </c>
      <c r="J38" s="12">
        <v>2300</v>
      </c>
      <c r="K38" s="14">
        <f t="shared" si="8"/>
        <v>-8.989999999999782</v>
      </c>
    </row>
    <row r="39" spans="1:11" ht="12.75">
      <c r="A39" s="15" t="s">
        <v>39</v>
      </c>
      <c r="B39" s="12">
        <v>36257</v>
      </c>
      <c r="C39" s="12">
        <v>39</v>
      </c>
      <c r="D39" s="13">
        <v>2069.1</v>
      </c>
      <c r="E39" s="13">
        <f t="shared" si="9"/>
        <v>2069.1</v>
      </c>
      <c r="F39" s="13">
        <f>E39*1.1</f>
        <v>2276.01</v>
      </c>
      <c r="G39" s="13"/>
      <c r="H39" s="13">
        <v>15</v>
      </c>
      <c r="I39" s="13">
        <f t="shared" si="7"/>
        <v>2291.01</v>
      </c>
      <c r="J39" s="13"/>
      <c r="K39" s="14">
        <f t="shared" si="8"/>
        <v>2291.01</v>
      </c>
    </row>
    <row r="40" spans="1:11" ht="12.75">
      <c r="A40" s="11" t="s">
        <v>41</v>
      </c>
      <c r="B40" s="8">
        <v>36257</v>
      </c>
      <c r="C40" s="8">
        <v>39</v>
      </c>
      <c r="D40" s="9">
        <v>2069.1</v>
      </c>
      <c r="E40" s="9">
        <f t="shared" si="9"/>
        <v>2069.1</v>
      </c>
      <c r="F40" s="9">
        <f>E40*1.1</f>
        <v>2276.01</v>
      </c>
      <c r="G40" s="9">
        <v>40</v>
      </c>
      <c r="H40" s="9">
        <v>15</v>
      </c>
      <c r="I40" s="9">
        <f>F40+G40+H40</f>
        <v>2331.01</v>
      </c>
      <c r="J40" s="9">
        <v>2404</v>
      </c>
      <c r="K40" s="10">
        <f>I40-J40</f>
        <v>-72.98999999999978</v>
      </c>
    </row>
    <row r="41" spans="1:11" ht="12.75">
      <c r="A41" s="7" t="s">
        <v>37</v>
      </c>
      <c r="B41" s="4">
        <v>36254</v>
      </c>
      <c r="C41" s="4">
        <v>22</v>
      </c>
      <c r="D41" s="5">
        <v>1881</v>
      </c>
      <c r="E41" s="5">
        <f t="shared" si="9"/>
        <v>1881</v>
      </c>
      <c r="F41" s="5">
        <f>E41*1.12</f>
        <v>2106.7200000000003</v>
      </c>
      <c r="G41" s="5"/>
      <c r="H41" s="5">
        <v>15</v>
      </c>
      <c r="I41" s="5">
        <f t="shared" si="7"/>
        <v>2121.7200000000003</v>
      </c>
      <c r="J41" s="5"/>
      <c r="K41" s="6">
        <f t="shared" si="8"/>
        <v>2121.7200000000003</v>
      </c>
    </row>
    <row r="42" spans="1:11" ht="12.75">
      <c r="A42" s="7" t="s">
        <v>37</v>
      </c>
      <c r="B42" s="4">
        <v>36254</v>
      </c>
      <c r="C42" s="4">
        <v>22</v>
      </c>
      <c r="D42" s="5">
        <v>1881</v>
      </c>
      <c r="E42" s="5">
        <f t="shared" si="9"/>
        <v>1881</v>
      </c>
      <c r="F42" s="5">
        <f>E42*1.12</f>
        <v>2106.7200000000003</v>
      </c>
      <c r="G42" s="5"/>
      <c r="H42" s="5">
        <v>15</v>
      </c>
      <c r="I42" s="5">
        <f t="shared" si="7"/>
        <v>2121.7200000000003</v>
      </c>
      <c r="J42" s="5"/>
      <c r="K42" s="6">
        <f t="shared" si="8"/>
        <v>2121.7200000000003</v>
      </c>
    </row>
    <row r="43" spans="1:11" ht="12.75">
      <c r="A43" s="8" t="s">
        <v>30</v>
      </c>
      <c r="B43" s="8">
        <v>36254</v>
      </c>
      <c r="C43" s="8">
        <v>26</v>
      </c>
      <c r="D43" s="9">
        <v>1881</v>
      </c>
      <c r="E43" s="9">
        <f t="shared" si="9"/>
        <v>1881</v>
      </c>
      <c r="F43" s="9">
        <f>E43*1.12</f>
        <v>2106.7200000000003</v>
      </c>
      <c r="G43" s="9">
        <v>30</v>
      </c>
      <c r="H43" s="9">
        <v>15</v>
      </c>
      <c r="I43" s="9">
        <f t="shared" si="7"/>
        <v>2151.7200000000003</v>
      </c>
      <c r="J43" s="9">
        <v>2128</v>
      </c>
      <c r="K43" s="10">
        <f t="shared" si="8"/>
        <v>23.720000000000255</v>
      </c>
    </row>
    <row r="44" spans="1:14" ht="12.75">
      <c r="A44" s="12" t="s">
        <v>21</v>
      </c>
      <c r="B44" s="12">
        <v>36254</v>
      </c>
      <c r="C44" s="12">
        <v>24</v>
      </c>
      <c r="D44" s="13">
        <v>1881</v>
      </c>
      <c r="E44" s="13">
        <f t="shared" si="9"/>
        <v>1881</v>
      </c>
      <c r="F44" s="13">
        <f>E44*1.12</f>
        <v>2106.7200000000003</v>
      </c>
      <c r="G44" s="13"/>
      <c r="H44" s="13">
        <v>15</v>
      </c>
      <c r="I44" s="13">
        <f t="shared" si="7"/>
        <v>2121.7200000000003</v>
      </c>
      <c r="J44" s="13">
        <v>2107</v>
      </c>
      <c r="K44" s="14">
        <f t="shared" si="8"/>
        <v>14.720000000000255</v>
      </c>
      <c r="N44" s="2">
        <f>SUM(D29:D42)</f>
        <v>25423.199999999997</v>
      </c>
    </row>
    <row r="45" spans="4:10" ht="12.75">
      <c r="D45" s="2">
        <f>SUM(D2:D44)</f>
        <v>77616.00000000001</v>
      </c>
      <c r="E45" s="2">
        <f>SUM(E2:E44)</f>
        <v>77616.00000000001</v>
      </c>
      <c r="F45" s="2"/>
      <c r="H45" s="2">
        <f>SUM(H2:H44)</f>
        <v>690</v>
      </c>
      <c r="I45" s="2">
        <f>SUM(I2:I44)-45</f>
        <v>86846.188</v>
      </c>
      <c r="J45" s="2">
        <f>SUM(J2:J44)</f>
        <v>77892.1</v>
      </c>
    </row>
  </sheetData>
  <sheetProtection formatCells="0" formatColumns="0" formatRows="0" insertColumns="0" insertRows="0" insertHyperlinks="0" deleteColumns="0" deleteRows="0" sort="0" autoFilter="0" pivotTables="0"/>
  <autoFilter ref="A1:K45">
    <sortState ref="A2:K45">
      <sortCondition sortBy="value" ref="A2:A45"/>
    </sortState>
  </autoFilter>
  <hyperlinks>
    <hyperlink ref="A26" r:id="rId1" display="http://forum.sibmama.ru/profile.php?mode=viewprofile&amp;u=9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2012-09-02T05:03:32Z</cp:lastPrinted>
  <dcterms:created xsi:type="dcterms:W3CDTF">2012-08-18T11:11:11Z</dcterms:created>
  <dcterms:modified xsi:type="dcterms:W3CDTF">2012-09-05T15:54:37Z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