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54413" sheetId="1" r:id="rId1"/>
  </sheets>
  <definedNames>
    <definedName name="_xlnm._FilterDatabase" localSheetId="0" hidden="1">'654413'!$A$1:$K$154</definedName>
  </definedNames>
  <calcPr fullCalcOnLoad="1"/>
</workbook>
</file>

<file path=xl/sharedStrings.xml><?xml version="1.0" encoding="utf-8"?>
<sst xmlns="http://schemas.openxmlformats.org/spreadsheetml/2006/main" count="166" uniqueCount="112">
  <si>
    <t>УЗ</t>
  </si>
  <si>
    <t>№ модели Id:</t>
  </si>
  <si>
    <t>размер</t>
  </si>
  <si>
    <t>Цена за ед.</t>
  </si>
  <si>
    <t>ТР</t>
  </si>
  <si>
    <t>Светочка Л.</t>
  </si>
  <si>
    <t>МамаЮлияя</t>
  </si>
  <si>
    <t>Dona Rosa</t>
  </si>
  <si>
    <t>Юлия 79</t>
  </si>
  <si>
    <t>oksanak71</t>
  </si>
  <si>
    <t>Galina.p</t>
  </si>
  <si>
    <t>Алёнкин</t>
  </si>
  <si>
    <t>БСС</t>
  </si>
  <si>
    <t>Лелища</t>
  </si>
  <si>
    <t>КУЗЬМА_83</t>
  </si>
  <si>
    <t>Мент</t>
  </si>
  <si>
    <t>Леся Александровна</t>
  </si>
  <si>
    <t>Ночная Фурия</t>
  </si>
  <si>
    <t>Принцесска Аринка</t>
  </si>
  <si>
    <t>Mary Klein</t>
  </si>
  <si>
    <t>Ренечка77</t>
  </si>
  <si>
    <t>Ольга168</t>
  </si>
  <si>
    <t>ula_d</t>
  </si>
  <si>
    <t>*Тропинка*</t>
  </si>
  <si>
    <t>k-marishka</t>
  </si>
  <si>
    <t>Julchik</t>
  </si>
  <si>
    <t>КсенечкаЮ</t>
  </si>
  <si>
    <t>Arktika</t>
  </si>
  <si>
    <t>solomaria</t>
  </si>
  <si>
    <t>фЕленаА</t>
  </si>
  <si>
    <t>***Анна***</t>
  </si>
  <si>
    <t>Ollena</t>
  </si>
  <si>
    <t>ason</t>
  </si>
  <si>
    <t>Ольча123</t>
  </si>
  <si>
    <t>Нюська</t>
  </si>
  <si>
    <t>Juli_</t>
  </si>
  <si>
    <t>Елена Папина</t>
  </si>
  <si>
    <t>anvi19</t>
  </si>
  <si>
    <t>Панафидкина Ольга</t>
  </si>
  <si>
    <t>Семицветик1982</t>
  </si>
  <si>
    <t>Ирина 777</t>
  </si>
  <si>
    <t>L Valter</t>
  </si>
  <si>
    <t>Sam_Janne</t>
  </si>
  <si>
    <t>Amburtseva</t>
  </si>
  <si>
    <t>Nella</t>
  </si>
  <si>
    <t>Ир2208</t>
  </si>
  <si>
    <t>Ястребинка</t>
  </si>
  <si>
    <t>elenka1976</t>
  </si>
  <si>
    <t>Siama</t>
  </si>
  <si>
    <t>Mkiss</t>
  </si>
  <si>
    <t>Building</t>
  </si>
  <si>
    <t>Евгения_Ф</t>
  </si>
  <si>
    <t>На прогулке</t>
  </si>
  <si>
    <t>Мама Марии Романовны</t>
  </si>
  <si>
    <t>koncyella</t>
  </si>
  <si>
    <t>Настена В</t>
  </si>
  <si>
    <t>Amabeo</t>
  </si>
  <si>
    <t>AKSANITA</t>
  </si>
  <si>
    <t>tanolix</t>
  </si>
  <si>
    <t>MAMA-T</t>
  </si>
  <si>
    <t>Givenchy</t>
  </si>
  <si>
    <t>Сумма заказа</t>
  </si>
  <si>
    <t>Цена с ОРГ</t>
  </si>
  <si>
    <t>сбор за м/город</t>
  </si>
  <si>
    <t>сумма к оплате</t>
  </si>
  <si>
    <t>сдано</t>
  </si>
  <si>
    <t>долг  "+" Ваш,  "-" мой</t>
  </si>
  <si>
    <t>пристрой</t>
  </si>
  <si>
    <t>Toshiko</t>
  </si>
  <si>
    <t>стар</t>
  </si>
  <si>
    <t>Танеччка</t>
  </si>
  <si>
    <t>ccveta</t>
  </si>
  <si>
    <t>натаП</t>
  </si>
  <si>
    <t>Аннюта</t>
  </si>
  <si>
    <t>Tatiana Z</t>
  </si>
  <si>
    <t>Ayka</t>
  </si>
  <si>
    <t xml:space="preserve">*Ёлка* </t>
  </si>
  <si>
    <t>NatusyNSK</t>
  </si>
  <si>
    <t>*</t>
  </si>
  <si>
    <t>Иронька 80</t>
  </si>
  <si>
    <t>katera1987</t>
  </si>
  <si>
    <t>Lelay</t>
  </si>
  <si>
    <t>tanechka-12</t>
  </si>
  <si>
    <t>татьяна мир.</t>
  </si>
  <si>
    <t>natvitkor</t>
  </si>
  <si>
    <t>Мари@нна</t>
  </si>
  <si>
    <t>marina461</t>
  </si>
  <si>
    <t>Feealka</t>
  </si>
  <si>
    <t>MamaTanja</t>
  </si>
  <si>
    <t>Круглешок</t>
  </si>
  <si>
    <t>Yanina05</t>
  </si>
  <si>
    <t>Кошастик</t>
  </si>
  <si>
    <t>SONVOL</t>
  </si>
  <si>
    <t>MamikC</t>
  </si>
  <si>
    <t>avis rara</t>
  </si>
  <si>
    <t>LesyCh</t>
  </si>
  <si>
    <t>Anna.v.02</t>
  </si>
  <si>
    <t>!МаРиЯ!</t>
  </si>
  <si>
    <t>машина мама79</t>
  </si>
  <si>
    <t>bobrovskaya</t>
  </si>
  <si>
    <t>Таня.Тима</t>
  </si>
  <si>
    <t xml:space="preserve">Valeri </t>
  </si>
  <si>
    <t>Veruny</t>
  </si>
  <si>
    <t>Astafeva</t>
  </si>
  <si>
    <t>28 руб. взяла в счет долга СП8</t>
  </si>
  <si>
    <t>Anna0710</t>
  </si>
  <si>
    <t>Loving Lotus</t>
  </si>
  <si>
    <t xml:space="preserve"> Королевична</t>
  </si>
  <si>
    <t>Алиса_Б</t>
  </si>
  <si>
    <t xml:space="preserve"> алф</t>
  </si>
  <si>
    <t>Л@сточк@</t>
  </si>
  <si>
    <t xml:space="preserve"> 5 руб. учла в счет долга за СП7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</si>
</sst>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_р_.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5" fontId="0" fillId="2" borderId="10" xfId="0" applyNumberForma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164" fontId="0" fillId="4" borderId="10" xfId="0" applyNumberFormat="1" applyFill="1" applyBorder="1" applyAlignment="1" applyProtection="1">
      <alignment/>
      <protection/>
    </xf>
    <xf numFmtId="165" fontId="0" fillId="4" borderId="1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65" fontId="42" fillId="2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165" fontId="4" fillId="2" borderId="10" xfId="0" applyNumberFormat="1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164" fontId="4" fillId="4" borderId="10" xfId="0" applyNumberFormat="1" applyFont="1" applyFill="1" applyBorder="1" applyAlignment="1" applyProtection="1">
      <alignment/>
      <protection/>
    </xf>
    <xf numFmtId="165" fontId="4" fillId="4" borderId="10" xfId="0" applyNumberFormat="1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164" fontId="4" fillId="2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0" fontId="3" fillId="33" borderId="0" xfId="42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4" borderId="0" xfId="42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0951" TargetMode="External" /><Relationship Id="rId2" Type="http://schemas.openxmlformats.org/officeDocument/2006/relationships/hyperlink" Target="http://forum.sibmama.ru/profile.php?mode=viewprofile&amp;u=51027" TargetMode="External" /><Relationship Id="rId3" Type="http://schemas.openxmlformats.org/officeDocument/2006/relationships/hyperlink" Target="http://forum.sibmama.ru/profile.php?mode=viewprofile&amp;u=18015" TargetMode="External" /><Relationship Id="rId4" Type="http://schemas.openxmlformats.org/officeDocument/2006/relationships/hyperlink" Target="http://forum.sibmama.ru/profile.php?mode=viewprofile&amp;u=79130" TargetMode="External" /><Relationship Id="rId5" Type="http://schemas.openxmlformats.org/officeDocument/2006/relationships/hyperlink" Target="http://forum.sibmama.ru/profile.php?mode=viewprofile&amp;u=75092" TargetMode="External" /><Relationship Id="rId6" Type="http://schemas.openxmlformats.org/officeDocument/2006/relationships/hyperlink" Target="http://forum.sibmama.ru/profile.php?mode=viewprofile&amp;u=125946" TargetMode="External" /><Relationship Id="rId7" Type="http://schemas.openxmlformats.org/officeDocument/2006/relationships/hyperlink" Target="http://forum.sibmama.ru/profile.php?mode=viewprofile&amp;u=75092" TargetMode="External" /><Relationship Id="rId8" Type="http://schemas.openxmlformats.org/officeDocument/2006/relationships/hyperlink" Target="http://forum.sibmama.ru/profile.php?mode=viewprofile&amp;u=75092" TargetMode="External" /><Relationship Id="rId9" Type="http://schemas.openxmlformats.org/officeDocument/2006/relationships/hyperlink" Target="http://forum.sibmama.ru/profile.php?mode=viewprofile&amp;u=59542" TargetMode="External" /><Relationship Id="rId10" Type="http://schemas.openxmlformats.org/officeDocument/2006/relationships/hyperlink" Target="http://forum.sibmama.ru/viewtopic.php?p=33635031&amp;t=729473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21" sqref="N21"/>
    </sheetView>
  </sheetViews>
  <sheetFormatPr defaultColWidth="9.140625" defaultRowHeight="12.75"/>
  <cols>
    <col min="1" max="1" width="24.8515625" style="0" bestFit="1" customWidth="1"/>
    <col min="2" max="2" width="10.140625" style="0" customWidth="1"/>
    <col min="3" max="3" width="7.8515625" style="0" bestFit="1" customWidth="1"/>
    <col min="4" max="4" width="12.140625" style="0" bestFit="1" customWidth="1"/>
    <col min="5" max="5" width="12.00390625" style="0" bestFit="1" customWidth="1"/>
    <col min="6" max="6" width="9.7109375" style="0" bestFit="1" customWidth="1"/>
    <col min="8" max="8" width="8.140625" style="0" bestFit="1" customWidth="1"/>
    <col min="9" max="9" width="11.00390625" style="0" customWidth="1"/>
    <col min="10" max="11" width="9.7109375" style="0" bestFit="1" customWidth="1"/>
    <col min="13" max="13" width="10.7109375" style="0" bestFit="1" customWidth="1"/>
  </cols>
  <sheetData>
    <row r="1" spans="1:11" s="1" customFormat="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61</v>
      </c>
      <c r="F1" s="2" t="s">
        <v>62</v>
      </c>
      <c r="G1" s="2" t="s">
        <v>63</v>
      </c>
      <c r="H1" s="3" t="s">
        <v>4</v>
      </c>
      <c r="I1" s="2" t="s">
        <v>64</v>
      </c>
      <c r="J1" s="2" t="s">
        <v>65</v>
      </c>
      <c r="K1" s="4" t="s">
        <v>66</v>
      </c>
    </row>
    <row r="2" spans="1:11" ht="12.75">
      <c r="A2" s="10" t="s">
        <v>97</v>
      </c>
      <c r="B2" s="5">
        <v>46002</v>
      </c>
      <c r="C2" s="5">
        <v>29</v>
      </c>
      <c r="D2" s="6">
        <v>508</v>
      </c>
      <c r="E2" s="6">
        <f>D2</f>
        <v>508</v>
      </c>
      <c r="F2" s="6">
        <f>E2*1.15</f>
        <v>584.1999999999999</v>
      </c>
      <c r="G2" s="6"/>
      <c r="H2" s="6">
        <v>30</v>
      </c>
      <c r="I2" s="6">
        <f>F2+G2+H2</f>
        <v>614.1999999999999</v>
      </c>
      <c r="J2" s="6">
        <v>605</v>
      </c>
      <c r="K2" s="7">
        <f>I2-J2</f>
        <v>9.199999999999932</v>
      </c>
    </row>
    <row r="3" spans="1:11" ht="12.75">
      <c r="A3" s="15" t="s">
        <v>30</v>
      </c>
      <c r="B3" s="16">
        <v>101724</v>
      </c>
      <c r="C3" s="16">
        <v>42</v>
      </c>
      <c r="D3" s="17">
        <v>1928.52</v>
      </c>
      <c r="E3" s="17">
        <f>D3</f>
        <v>1928.52</v>
      </c>
      <c r="F3" s="17">
        <f>E3*1.12</f>
        <v>2159.9424000000004</v>
      </c>
      <c r="G3" s="17"/>
      <c r="H3" s="17">
        <v>30</v>
      </c>
      <c r="I3" s="17">
        <f>F3+G3+H3</f>
        <v>2189.9424000000004</v>
      </c>
      <c r="J3" s="17">
        <v>2190</v>
      </c>
      <c r="K3" s="18">
        <f>I3-J3</f>
        <v>-0.057599999999638385</v>
      </c>
    </row>
    <row r="4" spans="1:11" ht="12.75">
      <c r="A4" s="19" t="s">
        <v>76</v>
      </c>
      <c r="B4" s="5">
        <v>36250</v>
      </c>
      <c r="C4" s="5">
        <v>24</v>
      </c>
      <c r="D4" s="6">
        <v>1811.7</v>
      </c>
      <c r="E4" s="6">
        <f>D4</f>
        <v>1811.7</v>
      </c>
      <c r="F4" s="6">
        <f>E4*1.12</f>
        <v>2029.1040000000003</v>
      </c>
      <c r="G4" s="6"/>
      <c r="H4" s="6">
        <v>30</v>
      </c>
      <c r="I4" s="6">
        <f>F4+G4+H4</f>
        <v>2059.1040000000003</v>
      </c>
      <c r="J4" s="6">
        <v>2059</v>
      </c>
      <c r="K4" s="7">
        <f>I4-J4</f>
        <v>0.10400000000026921</v>
      </c>
    </row>
    <row r="5" spans="1:11" ht="12.75">
      <c r="A5" s="11" t="s">
        <v>23</v>
      </c>
      <c r="B5" s="12">
        <v>68709</v>
      </c>
      <c r="C5" s="12">
        <v>32</v>
      </c>
      <c r="D5" s="13">
        <v>316.8</v>
      </c>
      <c r="E5" s="13"/>
      <c r="F5" s="13"/>
      <c r="G5" s="13"/>
      <c r="H5" s="13">
        <v>30</v>
      </c>
      <c r="I5" s="13"/>
      <c r="J5" s="13"/>
      <c r="K5" s="14"/>
    </row>
    <row r="6" spans="1:11" ht="12.75">
      <c r="A6" s="11" t="s">
        <v>23</v>
      </c>
      <c r="B6" s="12">
        <v>97930</v>
      </c>
      <c r="C6" s="12">
        <v>37</v>
      </c>
      <c r="D6" s="13">
        <v>198</v>
      </c>
      <c r="E6" s="13"/>
      <c r="F6" s="13"/>
      <c r="G6" s="13"/>
      <c r="H6" s="13">
        <v>30</v>
      </c>
      <c r="I6" s="13"/>
      <c r="J6" s="13"/>
      <c r="K6" s="14"/>
    </row>
    <row r="7" spans="1:11" ht="12.75">
      <c r="A7" s="11" t="s">
        <v>23</v>
      </c>
      <c r="B7" s="12">
        <v>97930</v>
      </c>
      <c r="C7" s="12">
        <v>40</v>
      </c>
      <c r="D7" s="13">
        <v>198</v>
      </c>
      <c r="E7" s="13"/>
      <c r="F7" s="13"/>
      <c r="G7" s="13"/>
      <c r="H7" s="13">
        <v>30</v>
      </c>
      <c r="I7" s="13"/>
      <c r="J7" s="13"/>
      <c r="K7" s="14"/>
    </row>
    <row r="8" spans="1:11" ht="12.75">
      <c r="A8" s="11" t="s">
        <v>23</v>
      </c>
      <c r="B8" s="12"/>
      <c r="C8" s="12"/>
      <c r="D8" s="13"/>
      <c r="E8" s="13">
        <f>SUM(D5:D7)</f>
        <v>712.8</v>
      </c>
      <c r="F8" s="13">
        <f>E8*1.15</f>
        <v>819.7199999999999</v>
      </c>
      <c r="G8" s="13"/>
      <c r="H8" s="13">
        <f>SUM(H5:H7)</f>
        <v>90</v>
      </c>
      <c r="I8" s="13">
        <f aca="true" t="shared" si="0" ref="I8:I21">F8+G8+H8</f>
        <v>909.7199999999999</v>
      </c>
      <c r="J8" s="13">
        <v>910</v>
      </c>
      <c r="K8" s="14">
        <f aca="true" t="shared" si="1" ref="K8:K21">I8-J8</f>
        <v>-0.2800000000000864</v>
      </c>
    </row>
    <row r="9" spans="1:11" ht="12.75">
      <c r="A9" s="15" t="s">
        <v>57</v>
      </c>
      <c r="B9" s="16">
        <v>68709</v>
      </c>
      <c r="C9" s="16">
        <v>35</v>
      </c>
      <c r="D9" s="17">
        <v>316.8</v>
      </c>
      <c r="E9" s="17">
        <f aca="true" t="shared" si="2" ref="E9:E21">D9</f>
        <v>316.8</v>
      </c>
      <c r="F9" s="17">
        <f>E9*1.15</f>
        <v>364.32</v>
      </c>
      <c r="G9" s="17"/>
      <c r="H9" s="17">
        <v>30</v>
      </c>
      <c r="I9" s="17">
        <f t="shared" si="0"/>
        <v>394.32</v>
      </c>
      <c r="J9" s="17">
        <v>394</v>
      </c>
      <c r="K9" s="18">
        <f t="shared" si="1"/>
        <v>0.3199999999999932</v>
      </c>
    </row>
    <row r="10" spans="1:11" ht="12.75">
      <c r="A10" s="11" t="s">
        <v>56</v>
      </c>
      <c r="B10" s="12">
        <v>101724</v>
      </c>
      <c r="C10" s="12">
        <v>36</v>
      </c>
      <c r="D10" s="13">
        <v>1928.52</v>
      </c>
      <c r="E10" s="13">
        <f t="shared" si="2"/>
        <v>1928.52</v>
      </c>
      <c r="F10" s="13">
        <f>E10*1.12</f>
        <v>2159.9424000000004</v>
      </c>
      <c r="G10" s="13"/>
      <c r="H10" s="13">
        <v>30</v>
      </c>
      <c r="I10" s="13">
        <f t="shared" si="0"/>
        <v>2189.9424000000004</v>
      </c>
      <c r="J10" s="13">
        <v>2190</v>
      </c>
      <c r="K10" s="14">
        <f t="shared" si="1"/>
        <v>-0.057599999999638385</v>
      </c>
    </row>
    <row r="11" spans="1:11" ht="12.75">
      <c r="A11" s="15" t="s">
        <v>43</v>
      </c>
      <c r="B11" s="16">
        <v>22883</v>
      </c>
      <c r="C11" s="16">
        <v>28</v>
      </c>
      <c r="D11" s="17">
        <v>1920.6</v>
      </c>
      <c r="E11" s="17">
        <f t="shared" si="2"/>
        <v>1920.6</v>
      </c>
      <c r="F11" s="17">
        <f>E11*1.12</f>
        <v>2151.072</v>
      </c>
      <c r="G11" s="17"/>
      <c r="H11" s="17">
        <v>30</v>
      </c>
      <c r="I11" s="17">
        <f t="shared" si="0"/>
        <v>2181.072</v>
      </c>
      <c r="J11" s="17">
        <v>2231</v>
      </c>
      <c r="K11" s="18">
        <f t="shared" si="1"/>
        <v>-49.927999999999884</v>
      </c>
    </row>
    <row r="12" spans="1:11" ht="12.75">
      <c r="A12" s="40" t="s">
        <v>105</v>
      </c>
      <c r="B12" s="5">
        <v>101724</v>
      </c>
      <c r="C12" s="5">
        <v>36</v>
      </c>
      <c r="D12" s="6">
        <v>1928.52</v>
      </c>
      <c r="E12" s="6">
        <f>D12</f>
        <v>1928.52</v>
      </c>
      <c r="F12" s="6">
        <f>E12*1.12</f>
        <v>2159.9424000000004</v>
      </c>
      <c r="G12" s="6"/>
      <c r="H12" s="6">
        <v>30</v>
      </c>
      <c r="I12" s="6">
        <f>F12+G12+H12</f>
        <v>2189.9424000000004</v>
      </c>
      <c r="J12" s="6">
        <v>2190</v>
      </c>
      <c r="K12" s="7">
        <f>I12-J12</f>
        <v>-0.057599999999638385</v>
      </c>
    </row>
    <row r="13" spans="1:11" ht="12.75">
      <c r="A13" s="22" t="s">
        <v>96</v>
      </c>
      <c r="B13" s="25">
        <v>7403</v>
      </c>
      <c r="C13" s="25">
        <v>36</v>
      </c>
      <c r="D13" s="26">
        <v>253.7</v>
      </c>
      <c r="E13" s="26">
        <f t="shared" si="2"/>
        <v>253.7</v>
      </c>
      <c r="F13" s="26">
        <f>E13*1.15</f>
        <v>291.75499999999994</v>
      </c>
      <c r="G13" s="26"/>
      <c r="H13" s="26">
        <v>30</v>
      </c>
      <c r="I13" s="26">
        <f t="shared" si="0"/>
        <v>321.75499999999994</v>
      </c>
      <c r="J13" s="26">
        <v>312</v>
      </c>
      <c r="K13" s="27">
        <f t="shared" si="1"/>
        <v>9.754999999999939</v>
      </c>
    </row>
    <row r="14" spans="1:11" ht="12.75">
      <c r="A14" s="11" t="s">
        <v>37</v>
      </c>
      <c r="B14" s="12">
        <v>36250</v>
      </c>
      <c r="C14" s="12">
        <v>27</v>
      </c>
      <c r="D14" s="13">
        <v>1811.7</v>
      </c>
      <c r="E14" s="13">
        <f t="shared" si="2"/>
        <v>1811.7</v>
      </c>
      <c r="F14" s="13">
        <f>E14*1.12</f>
        <v>2029.1040000000003</v>
      </c>
      <c r="G14" s="13"/>
      <c r="H14" s="13">
        <v>30</v>
      </c>
      <c r="I14" s="13">
        <f t="shared" si="0"/>
        <v>2059.1040000000003</v>
      </c>
      <c r="J14" s="13">
        <v>2059.1</v>
      </c>
      <c r="K14" s="14">
        <f t="shared" si="1"/>
        <v>0.00400000000036016</v>
      </c>
    </row>
    <row r="15" spans="1:11" ht="12.75">
      <c r="A15" s="15" t="s">
        <v>27</v>
      </c>
      <c r="B15" s="16">
        <v>36250</v>
      </c>
      <c r="C15" s="16">
        <v>28</v>
      </c>
      <c r="D15" s="17">
        <v>1811.7</v>
      </c>
      <c r="E15" s="17">
        <f t="shared" si="2"/>
        <v>1811.7</v>
      </c>
      <c r="F15" s="17">
        <f>E15*1.12</f>
        <v>2029.1040000000003</v>
      </c>
      <c r="G15" s="17"/>
      <c r="H15" s="17">
        <v>30</v>
      </c>
      <c r="I15" s="17">
        <f t="shared" si="0"/>
        <v>2059.1040000000003</v>
      </c>
      <c r="J15" s="17">
        <v>2100</v>
      </c>
      <c r="K15" s="18">
        <f t="shared" si="1"/>
        <v>-40.89599999999973</v>
      </c>
    </row>
    <row r="16" spans="1:11" ht="12.75">
      <c r="A16" s="28" t="s">
        <v>32</v>
      </c>
      <c r="B16" s="29">
        <v>22883</v>
      </c>
      <c r="C16" s="29">
        <v>29</v>
      </c>
      <c r="D16" s="30">
        <v>1920.6</v>
      </c>
      <c r="E16" s="30">
        <f t="shared" si="2"/>
        <v>1920.6</v>
      </c>
      <c r="F16" s="30">
        <f>E16*1.12</f>
        <v>2151.072</v>
      </c>
      <c r="G16" s="30"/>
      <c r="H16" s="30">
        <v>30</v>
      </c>
      <c r="I16" s="30">
        <f t="shared" si="0"/>
        <v>2181.072</v>
      </c>
      <c r="J16" s="30">
        <v>2181</v>
      </c>
      <c r="K16" s="24">
        <f t="shared" si="1"/>
        <v>0.07200000000011642</v>
      </c>
    </row>
    <row r="17" spans="1:11" ht="12.75">
      <c r="A17" s="38" t="s">
        <v>103</v>
      </c>
      <c r="B17" s="5">
        <v>22883</v>
      </c>
      <c r="C17" s="5">
        <v>24</v>
      </c>
      <c r="D17" s="6">
        <v>1920.6</v>
      </c>
      <c r="E17" s="6">
        <f>D17</f>
        <v>1920.6</v>
      </c>
      <c r="F17" s="6">
        <f>E17*1.12</f>
        <v>2151.072</v>
      </c>
      <c r="G17" s="6"/>
      <c r="H17" s="6">
        <v>30</v>
      </c>
      <c r="I17" s="6">
        <f>F17+G17+H17</f>
        <v>2181.072</v>
      </c>
      <c r="J17" s="6">
        <v>2181</v>
      </c>
      <c r="K17" s="7">
        <f>I17-J17</f>
        <v>0.07200000000011642</v>
      </c>
    </row>
    <row r="18" spans="1:11" ht="12.75">
      <c r="A18" s="10" t="s">
        <v>94</v>
      </c>
      <c r="B18" s="5">
        <v>7403</v>
      </c>
      <c r="C18" s="5">
        <v>34</v>
      </c>
      <c r="D18" s="6">
        <v>253.7</v>
      </c>
      <c r="E18" s="6">
        <f t="shared" si="2"/>
        <v>253.7</v>
      </c>
      <c r="F18" s="6">
        <f>E18*1.15</f>
        <v>291.75499999999994</v>
      </c>
      <c r="G18" s="6"/>
      <c r="H18" s="6">
        <v>30</v>
      </c>
      <c r="I18" s="6">
        <f t="shared" si="0"/>
        <v>321.75499999999994</v>
      </c>
      <c r="J18" s="6">
        <v>312</v>
      </c>
      <c r="K18" s="7">
        <f t="shared" si="1"/>
        <v>9.754999999999939</v>
      </c>
    </row>
    <row r="19" spans="1:11" ht="12.75">
      <c r="A19" s="11" t="s">
        <v>75</v>
      </c>
      <c r="B19" s="12">
        <v>36255</v>
      </c>
      <c r="C19" s="12">
        <v>22</v>
      </c>
      <c r="D19" s="13">
        <v>1881</v>
      </c>
      <c r="E19" s="13">
        <f t="shared" si="2"/>
        <v>1881</v>
      </c>
      <c r="F19" s="13">
        <f>E19*1.12</f>
        <v>2106.7200000000003</v>
      </c>
      <c r="G19" s="13">
        <v>25</v>
      </c>
      <c r="H19" s="13">
        <v>30</v>
      </c>
      <c r="I19" s="13">
        <f t="shared" si="0"/>
        <v>2161.7200000000003</v>
      </c>
      <c r="J19" s="13">
        <v>2150</v>
      </c>
      <c r="K19" s="20">
        <f t="shared" si="1"/>
        <v>11.720000000000255</v>
      </c>
    </row>
    <row r="20" spans="1:11" ht="12.75">
      <c r="A20" s="37" t="s">
        <v>99</v>
      </c>
      <c r="B20" s="5">
        <v>36255</v>
      </c>
      <c r="C20" s="5">
        <v>23</v>
      </c>
      <c r="D20" s="6">
        <v>1881</v>
      </c>
      <c r="E20" s="6">
        <f>D20</f>
        <v>1881</v>
      </c>
      <c r="F20" s="6">
        <f>E20*1.12</f>
        <v>2106.7200000000003</v>
      </c>
      <c r="G20" s="6"/>
      <c r="H20" s="6">
        <v>30</v>
      </c>
      <c r="I20" s="6">
        <f>F20+G20+H20</f>
        <v>2136.7200000000003</v>
      </c>
      <c r="J20" s="6">
        <v>2193</v>
      </c>
      <c r="K20" s="7">
        <f>I20-J20</f>
        <v>-56.279999999999745</v>
      </c>
    </row>
    <row r="21" spans="1:11" ht="12.75">
      <c r="A21" s="15" t="s">
        <v>50</v>
      </c>
      <c r="B21" s="16">
        <v>36255</v>
      </c>
      <c r="C21" s="16">
        <v>24</v>
      </c>
      <c r="D21" s="17">
        <v>1881</v>
      </c>
      <c r="E21" s="17">
        <f t="shared" si="2"/>
        <v>1881</v>
      </c>
      <c r="F21" s="17">
        <f>E21*1.12</f>
        <v>2106.7200000000003</v>
      </c>
      <c r="G21" s="17"/>
      <c r="H21" s="17">
        <v>30</v>
      </c>
      <c r="I21" s="17">
        <f t="shared" si="0"/>
        <v>2136.7200000000003</v>
      </c>
      <c r="J21" s="17">
        <v>2137</v>
      </c>
      <c r="K21" s="18">
        <f t="shared" si="1"/>
        <v>-0.27999999999974534</v>
      </c>
    </row>
    <row r="22" spans="1:11" ht="12.75">
      <c r="A22" s="11" t="s">
        <v>71</v>
      </c>
      <c r="B22" s="12">
        <v>97930</v>
      </c>
      <c r="C22" s="12">
        <v>37</v>
      </c>
      <c r="D22" s="13">
        <v>198</v>
      </c>
      <c r="E22" s="13"/>
      <c r="F22" s="13"/>
      <c r="G22" s="13"/>
      <c r="H22" s="13">
        <v>30</v>
      </c>
      <c r="I22" s="13"/>
      <c r="J22" s="13"/>
      <c r="K22" s="14"/>
    </row>
    <row r="23" spans="1:11" ht="12.75">
      <c r="A23" s="11" t="s">
        <v>71</v>
      </c>
      <c r="B23" s="12">
        <v>97930</v>
      </c>
      <c r="C23" s="12">
        <v>37</v>
      </c>
      <c r="D23" s="13">
        <v>198</v>
      </c>
      <c r="E23" s="13"/>
      <c r="F23" s="13"/>
      <c r="G23" s="13"/>
      <c r="H23" s="13">
        <v>30</v>
      </c>
      <c r="I23" s="13"/>
      <c r="J23" s="13"/>
      <c r="K23" s="14"/>
    </row>
    <row r="24" spans="1:11" ht="12.75">
      <c r="A24" s="11" t="s">
        <v>71</v>
      </c>
      <c r="B24" s="12">
        <v>97930</v>
      </c>
      <c r="C24" s="12">
        <v>37</v>
      </c>
      <c r="D24" s="13">
        <v>198</v>
      </c>
      <c r="E24" s="13"/>
      <c r="F24" s="13"/>
      <c r="G24" s="13"/>
      <c r="H24" s="13">
        <v>30</v>
      </c>
      <c r="I24" s="13"/>
      <c r="J24" s="13"/>
      <c r="K24" s="14"/>
    </row>
    <row r="25" spans="1:11" ht="12.75">
      <c r="A25" s="11" t="s">
        <v>71</v>
      </c>
      <c r="B25" s="12">
        <v>97930</v>
      </c>
      <c r="C25" s="12">
        <v>37</v>
      </c>
      <c r="D25" s="13">
        <v>198</v>
      </c>
      <c r="E25" s="13"/>
      <c r="F25" s="13"/>
      <c r="G25" s="13"/>
      <c r="H25" s="13">
        <v>30</v>
      </c>
      <c r="I25" s="13"/>
      <c r="J25" s="13"/>
      <c r="K25" s="14"/>
    </row>
    <row r="26" spans="1:11" ht="12.75">
      <c r="A26" s="11" t="s">
        <v>71</v>
      </c>
      <c r="B26" s="12">
        <v>97930</v>
      </c>
      <c r="C26" s="12">
        <v>38</v>
      </c>
      <c r="D26" s="13">
        <v>198</v>
      </c>
      <c r="E26" s="13"/>
      <c r="F26" s="13"/>
      <c r="G26" s="13"/>
      <c r="H26" s="13">
        <v>30</v>
      </c>
      <c r="I26" s="13"/>
      <c r="J26" s="13"/>
      <c r="K26" s="14"/>
    </row>
    <row r="27" spans="1:11" ht="12.75">
      <c r="A27" s="11" t="s">
        <v>71</v>
      </c>
      <c r="B27" s="12">
        <v>97930</v>
      </c>
      <c r="C27" s="12">
        <v>38</v>
      </c>
      <c r="D27" s="13">
        <v>198</v>
      </c>
      <c r="E27" s="13"/>
      <c r="F27" s="13"/>
      <c r="G27" s="13"/>
      <c r="H27" s="13">
        <v>30</v>
      </c>
      <c r="I27" s="13"/>
      <c r="J27" s="13"/>
      <c r="K27" s="14"/>
    </row>
    <row r="28" spans="1:11" ht="12.75">
      <c r="A28" s="11" t="s">
        <v>71</v>
      </c>
      <c r="B28" s="12">
        <v>97930</v>
      </c>
      <c r="C28" s="12">
        <v>39</v>
      </c>
      <c r="D28" s="13">
        <v>198</v>
      </c>
      <c r="E28" s="13"/>
      <c r="F28" s="13"/>
      <c r="G28" s="13"/>
      <c r="H28" s="13">
        <v>30</v>
      </c>
      <c r="I28" s="13"/>
      <c r="J28" s="13"/>
      <c r="K28" s="14"/>
    </row>
    <row r="29" spans="1:11" ht="12.75">
      <c r="A29" s="11" t="s">
        <v>71</v>
      </c>
      <c r="B29" s="12"/>
      <c r="C29" s="12"/>
      <c r="D29" s="13"/>
      <c r="E29" s="13">
        <f>SUM(D22:D28)</f>
        <v>1386</v>
      </c>
      <c r="F29" s="13">
        <f>E29*1</f>
        <v>1386</v>
      </c>
      <c r="G29" s="13"/>
      <c r="H29" s="13">
        <f>SUM(H22:H28)</f>
        <v>210</v>
      </c>
      <c r="I29" s="13">
        <f>F29+G29+H29</f>
        <v>1596</v>
      </c>
      <c r="J29" s="13"/>
      <c r="K29" s="24">
        <f>I29-J29</f>
        <v>1596</v>
      </c>
    </row>
    <row r="30" spans="1:12" ht="12.75">
      <c r="A30" s="22" t="s">
        <v>7</v>
      </c>
      <c r="B30" s="16">
        <v>97930</v>
      </c>
      <c r="C30" s="16">
        <v>38</v>
      </c>
      <c r="D30" s="17">
        <v>198</v>
      </c>
      <c r="E30" s="17">
        <f>D30</f>
        <v>198</v>
      </c>
      <c r="F30" s="17">
        <f>E30*1.15</f>
        <v>227.7</v>
      </c>
      <c r="G30" s="17">
        <v>20</v>
      </c>
      <c r="H30" s="17">
        <v>30</v>
      </c>
      <c r="I30" s="17">
        <f>F30+G30+H30</f>
        <v>277.7</v>
      </c>
      <c r="J30" s="17">
        <f>258+25-5</f>
        <v>278</v>
      </c>
      <c r="K30" s="18">
        <f>I30-J30</f>
        <v>-0.30000000000001137</v>
      </c>
      <c r="L30" s="23" t="s">
        <v>111</v>
      </c>
    </row>
    <row r="31" spans="1:11" ht="12.75">
      <c r="A31" s="11" t="s">
        <v>47</v>
      </c>
      <c r="B31" s="12">
        <v>36250</v>
      </c>
      <c r="C31" s="12">
        <v>29</v>
      </c>
      <c r="D31" s="13">
        <v>1811.7</v>
      </c>
      <c r="E31" s="13">
        <f>D31</f>
        <v>1811.7</v>
      </c>
      <c r="F31" s="13">
        <f>E31*1.12</f>
        <v>2029.1040000000003</v>
      </c>
      <c r="G31" s="13">
        <v>35</v>
      </c>
      <c r="H31" s="13">
        <v>30</v>
      </c>
      <c r="I31" s="13">
        <f>F31+G31+H31</f>
        <v>2094.1040000000003</v>
      </c>
      <c r="J31" s="13">
        <v>2099</v>
      </c>
      <c r="K31" s="20">
        <f>I31-J31</f>
        <v>-4.895999999999731</v>
      </c>
    </row>
    <row r="32" spans="1:11" ht="12.75">
      <c r="A32" s="10" t="s">
        <v>87</v>
      </c>
      <c r="B32" s="5">
        <v>46002</v>
      </c>
      <c r="C32" s="5">
        <v>27</v>
      </c>
      <c r="D32" s="6">
        <v>508</v>
      </c>
      <c r="E32" s="6">
        <f>D32</f>
        <v>508</v>
      </c>
      <c r="F32" s="6">
        <f>E32*1.15</f>
        <v>584.1999999999999</v>
      </c>
      <c r="G32" s="6"/>
      <c r="H32" s="6">
        <v>30</v>
      </c>
      <c r="I32" s="6">
        <f>F32+G32+H32</f>
        <v>614.1999999999999</v>
      </c>
      <c r="J32" s="6">
        <v>605</v>
      </c>
      <c r="K32" s="7">
        <f>I32-J32</f>
        <v>9.199999999999932</v>
      </c>
    </row>
    <row r="33" spans="1:11" ht="12.75">
      <c r="A33" s="15" t="s">
        <v>10</v>
      </c>
      <c r="B33" s="16">
        <v>97930</v>
      </c>
      <c r="C33" s="16">
        <v>39</v>
      </c>
      <c r="D33" s="17">
        <v>198</v>
      </c>
      <c r="E33" s="17"/>
      <c r="F33" s="17"/>
      <c r="G33" s="17"/>
      <c r="H33" s="17">
        <v>30</v>
      </c>
      <c r="I33" s="17"/>
      <c r="J33" s="17"/>
      <c r="K33" s="18"/>
    </row>
    <row r="34" spans="1:11" ht="12.75">
      <c r="A34" s="15" t="s">
        <v>10</v>
      </c>
      <c r="B34" s="16">
        <v>97930</v>
      </c>
      <c r="C34" s="16">
        <v>39</v>
      </c>
      <c r="D34" s="17">
        <v>198</v>
      </c>
      <c r="E34" s="17"/>
      <c r="F34" s="17"/>
      <c r="G34" s="17"/>
      <c r="H34" s="17">
        <v>30</v>
      </c>
      <c r="I34" s="17"/>
      <c r="J34" s="17"/>
      <c r="K34" s="18"/>
    </row>
    <row r="35" spans="1:11" ht="12.75">
      <c r="A35" s="15" t="s">
        <v>10</v>
      </c>
      <c r="B35" s="16"/>
      <c r="C35" s="16"/>
      <c r="D35" s="17"/>
      <c r="E35" s="17">
        <f>SUM(D33:D34)</f>
        <v>396</v>
      </c>
      <c r="F35" s="17">
        <f>E35*1.15</f>
        <v>455.4</v>
      </c>
      <c r="G35" s="17"/>
      <c r="H35" s="17">
        <f>SUM(H33:H34)</f>
        <v>60</v>
      </c>
      <c r="I35" s="17">
        <f aca="true" t="shared" si="3" ref="I35:I40">F35+G35+H35</f>
        <v>515.4</v>
      </c>
      <c r="J35" s="17">
        <v>516</v>
      </c>
      <c r="K35" s="18">
        <f aca="true" t="shared" si="4" ref="K35:K40">I35-J35</f>
        <v>-0.6000000000000227</v>
      </c>
    </row>
    <row r="36" spans="1:11" ht="12.75">
      <c r="A36" s="11" t="s">
        <v>60</v>
      </c>
      <c r="B36" s="12">
        <v>36255</v>
      </c>
      <c r="C36" s="12">
        <v>22</v>
      </c>
      <c r="D36" s="13">
        <v>1881</v>
      </c>
      <c r="E36" s="13">
        <f>D36</f>
        <v>1881</v>
      </c>
      <c r="F36" s="13">
        <f>E36*1.12</f>
        <v>2106.7200000000003</v>
      </c>
      <c r="G36" s="13"/>
      <c r="H36" s="13">
        <v>30</v>
      </c>
      <c r="I36" s="13">
        <f t="shared" si="3"/>
        <v>2136.7200000000003</v>
      </c>
      <c r="J36" s="13">
        <v>2137</v>
      </c>
      <c r="K36" s="14">
        <f t="shared" si="4"/>
        <v>-0.27999999999974534</v>
      </c>
    </row>
    <row r="37" spans="1:11" ht="12.75">
      <c r="A37" s="22" t="s">
        <v>25</v>
      </c>
      <c r="B37" s="25">
        <v>22883</v>
      </c>
      <c r="C37" s="25">
        <v>27</v>
      </c>
      <c r="D37" s="26">
        <v>1920.6</v>
      </c>
      <c r="E37" s="26">
        <f>D37</f>
        <v>1920.6</v>
      </c>
      <c r="F37" s="26">
        <f>E37*1.12</f>
        <v>2151.072</v>
      </c>
      <c r="G37" s="26"/>
      <c r="H37" s="26">
        <v>30</v>
      </c>
      <c r="I37" s="26">
        <f t="shared" si="3"/>
        <v>2181.072</v>
      </c>
      <c r="J37" s="26">
        <v>2184</v>
      </c>
      <c r="K37" s="27">
        <f t="shared" si="4"/>
        <v>-2.9279999999998836</v>
      </c>
    </row>
    <row r="38" spans="1:11" ht="12.75">
      <c r="A38" s="11" t="s">
        <v>35</v>
      </c>
      <c r="B38" s="12">
        <v>101724</v>
      </c>
      <c r="C38" s="12">
        <v>38</v>
      </c>
      <c r="D38" s="13">
        <v>1928.52</v>
      </c>
      <c r="E38" s="13">
        <f>D38</f>
        <v>1928.52</v>
      </c>
      <c r="F38" s="13">
        <f>E38*1.12</f>
        <v>2159.9424000000004</v>
      </c>
      <c r="G38" s="13"/>
      <c r="H38" s="13">
        <v>30</v>
      </c>
      <c r="I38" s="13">
        <f t="shared" si="3"/>
        <v>2189.9424000000004</v>
      </c>
      <c r="J38" s="13">
        <v>2190</v>
      </c>
      <c r="K38" s="14">
        <f t="shared" si="4"/>
        <v>-0.057599999999638385</v>
      </c>
    </row>
    <row r="39" spans="1:11" ht="12.75">
      <c r="A39" s="10" t="s">
        <v>80</v>
      </c>
      <c r="B39" s="5">
        <v>7403</v>
      </c>
      <c r="C39" s="5">
        <v>30</v>
      </c>
      <c r="D39" s="6">
        <v>253.7</v>
      </c>
      <c r="E39" s="6">
        <f>D39</f>
        <v>253.7</v>
      </c>
      <c r="F39" s="6">
        <f>E39*1.15</f>
        <v>291.75499999999994</v>
      </c>
      <c r="G39" s="6"/>
      <c r="H39" s="6">
        <v>30</v>
      </c>
      <c r="I39" s="6">
        <f t="shared" si="3"/>
        <v>321.75499999999994</v>
      </c>
      <c r="J39" s="6">
        <v>312</v>
      </c>
      <c r="K39" s="7">
        <f t="shared" si="4"/>
        <v>9.754999999999939</v>
      </c>
    </row>
    <row r="40" spans="1:11" ht="12.75">
      <c r="A40" s="15" t="s">
        <v>24</v>
      </c>
      <c r="B40" s="16">
        <v>36250</v>
      </c>
      <c r="C40" s="16">
        <v>29</v>
      </c>
      <c r="D40" s="17">
        <v>1811.7</v>
      </c>
      <c r="E40" s="17">
        <f>D40</f>
        <v>1811.7</v>
      </c>
      <c r="F40" s="17">
        <f>E40*1.12</f>
        <v>2029.1040000000003</v>
      </c>
      <c r="G40" s="17"/>
      <c r="H40" s="17">
        <v>30</v>
      </c>
      <c r="I40" s="17">
        <f t="shared" si="3"/>
        <v>2059.1040000000003</v>
      </c>
      <c r="J40" s="17">
        <v>2059</v>
      </c>
      <c r="K40" s="18">
        <f t="shared" si="4"/>
        <v>0.10400000000026921</v>
      </c>
    </row>
    <row r="41" spans="1:11" ht="12.75">
      <c r="A41" s="11" t="s">
        <v>54</v>
      </c>
      <c r="B41" s="12">
        <v>68709</v>
      </c>
      <c r="C41" s="12">
        <v>30</v>
      </c>
      <c r="D41" s="13">
        <v>316.8</v>
      </c>
      <c r="E41" s="13"/>
      <c r="F41" s="13"/>
      <c r="G41" s="13"/>
      <c r="H41" s="13">
        <v>30</v>
      </c>
      <c r="I41" s="13"/>
      <c r="J41" s="13"/>
      <c r="K41" s="14"/>
    </row>
    <row r="42" spans="1:11" ht="12.75">
      <c r="A42" s="11" t="s">
        <v>54</v>
      </c>
      <c r="B42" s="12">
        <v>46002</v>
      </c>
      <c r="C42" s="12">
        <v>30</v>
      </c>
      <c r="D42" s="13">
        <v>508</v>
      </c>
      <c r="E42" s="13"/>
      <c r="F42" s="13"/>
      <c r="G42" s="13"/>
      <c r="H42" s="13">
        <v>30</v>
      </c>
      <c r="I42" s="13"/>
      <c r="J42" s="13"/>
      <c r="K42" s="14"/>
    </row>
    <row r="43" spans="1:11" ht="12.75">
      <c r="A43" s="11" t="s">
        <v>54</v>
      </c>
      <c r="B43" s="12">
        <v>7403</v>
      </c>
      <c r="C43" s="12">
        <v>31</v>
      </c>
      <c r="D43" s="13">
        <v>253.7</v>
      </c>
      <c r="E43" s="13"/>
      <c r="F43" s="13"/>
      <c r="G43" s="13"/>
      <c r="H43" s="13">
        <v>30</v>
      </c>
      <c r="I43" s="13"/>
      <c r="J43" s="13"/>
      <c r="K43" s="14"/>
    </row>
    <row r="44" spans="1:11" ht="12.75">
      <c r="A44" s="28" t="s">
        <v>54</v>
      </c>
      <c r="B44" s="29"/>
      <c r="C44" s="29"/>
      <c r="D44" s="30"/>
      <c r="E44" s="30">
        <f>SUM(D41:D43)</f>
        <v>1078.5</v>
      </c>
      <c r="F44" s="30">
        <f>E44*1.15</f>
        <v>1240.2749999999999</v>
      </c>
      <c r="G44" s="30"/>
      <c r="H44" s="30">
        <f>SUM(H41:H43)</f>
        <v>90</v>
      </c>
      <c r="I44" s="30">
        <f aca="true" t="shared" si="5" ref="I44:I51">F44+G44+H44</f>
        <v>1330.2749999999999</v>
      </c>
      <c r="J44" s="30">
        <f>394+916</f>
        <v>1310</v>
      </c>
      <c r="K44" s="24">
        <f aca="true" t="shared" si="6" ref="K44:K51">I44-J44</f>
        <v>20.274999999999864</v>
      </c>
    </row>
    <row r="45" spans="1:11" ht="12.75">
      <c r="A45" s="15" t="s">
        <v>41</v>
      </c>
      <c r="B45" s="16">
        <v>101724</v>
      </c>
      <c r="C45" s="16">
        <v>37</v>
      </c>
      <c r="D45" s="17">
        <v>1928.52</v>
      </c>
      <c r="E45" s="17">
        <f aca="true" t="shared" si="7" ref="E45:E51">D45</f>
        <v>1928.52</v>
      </c>
      <c r="F45" s="17">
        <f>E45*1.12</f>
        <v>2159.9424000000004</v>
      </c>
      <c r="G45" s="17"/>
      <c r="H45" s="17">
        <v>30</v>
      </c>
      <c r="I45" s="17">
        <f t="shared" si="5"/>
        <v>2189.9424000000004</v>
      </c>
      <c r="J45" s="17">
        <v>2190</v>
      </c>
      <c r="K45" s="18">
        <f t="shared" si="6"/>
        <v>-0.057599999999638385</v>
      </c>
    </row>
    <row r="46" spans="1:11" ht="12.75">
      <c r="A46" s="28" t="s">
        <v>81</v>
      </c>
      <c r="B46" s="29">
        <v>46002</v>
      </c>
      <c r="C46" s="29">
        <v>28</v>
      </c>
      <c r="D46" s="30">
        <v>508</v>
      </c>
      <c r="E46" s="30">
        <f t="shared" si="7"/>
        <v>508</v>
      </c>
      <c r="F46" s="30">
        <f>E46*1.15</f>
        <v>584.1999999999999</v>
      </c>
      <c r="G46" s="30"/>
      <c r="H46" s="30">
        <v>30</v>
      </c>
      <c r="I46" s="30">
        <f t="shared" si="5"/>
        <v>614.1999999999999</v>
      </c>
      <c r="J46" s="30">
        <v>605</v>
      </c>
      <c r="K46" s="24">
        <f t="shared" si="6"/>
        <v>9.199999999999932</v>
      </c>
    </row>
    <row r="47" spans="1:11" ht="12.75">
      <c r="A47" s="10" t="s">
        <v>95</v>
      </c>
      <c r="B47" s="5">
        <v>7403</v>
      </c>
      <c r="C47" s="5">
        <v>30</v>
      </c>
      <c r="D47" s="6">
        <v>253.7</v>
      </c>
      <c r="E47" s="6">
        <f t="shared" si="7"/>
        <v>253.7</v>
      </c>
      <c r="F47" s="6">
        <f>E47*1.15</f>
        <v>291.75499999999994</v>
      </c>
      <c r="G47" s="6"/>
      <c r="H47" s="6">
        <v>30</v>
      </c>
      <c r="I47" s="6">
        <f t="shared" si="5"/>
        <v>321.75499999999994</v>
      </c>
      <c r="J47" s="6">
        <v>312</v>
      </c>
      <c r="K47" s="7">
        <f t="shared" si="6"/>
        <v>9.754999999999939</v>
      </c>
    </row>
    <row r="48" spans="1:11" ht="12.75">
      <c r="A48" s="37" t="s">
        <v>106</v>
      </c>
      <c r="B48" s="5">
        <v>68709</v>
      </c>
      <c r="C48" s="5">
        <v>33</v>
      </c>
      <c r="D48" s="6">
        <v>316.8</v>
      </c>
      <c r="E48" s="6">
        <f>D48</f>
        <v>316.8</v>
      </c>
      <c r="F48" s="6">
        <f>E48*1.15</f>
        <v>364.32</v>
      </c>
      <c r="G48" s="6"/>
      <c r="H48" s="6">
        <v>30</v>
      </c>
      <c r="I48" s="6">
        <f>F48+G48+H48</f>
        <v>394.32</v>
      </c>
      <c r="J48" s="6">
        <v>394</v>
      </c>
      <c r="K48" s="7">
        <f>I48-J48</f>
        <v>0.3199999999999932</v>
      </c>
    </row>
    <row r="49" spans="1:11" ht="12.75">
      <c r="A49" s="11" t="s">
        <v>59</v>
      </c>
      <c r="B49" s="12">
        <v>101724</v>
      </c>
      <c r="C49" s="12">
        <v>35</v>
      </c>
      <c r="D49" s="13">
        <v>1928.52</v>
      </c>
      <c r="E49" s="13">
        <f t="shared" si="7"/>
        <v>1928.52</v>
      </c>
      <c r="F49" s="13">
        <f>E49*1.12</f>
        <v>2159.9424000000004</v>
      </c>
      <c r="G49" s="13"/>
      <c r="H49" s="13">
        <v>30</v>
      </c>
      <c r="I49" s="13">
        <f t="shared" si="5"/>
        <v>2189.9424000000004</v>
      </c>
      <c r="J49" s="13">
        <v>2190</v>
      </c>
      <c r="K49" s="14">
        <f t="shared" si="6"/>
        <v>-0.057599999999638385</v>
      </c>
    </row>
    <row r="50" spans="1:11" ht="12.75">
      <c r="A50" s="34" t="s">
        <v>88</v>
      </c>
      <c r="B50" s="35">
        <v>46002</v>
      </c>
      <c r="C50" s="35">
        <v>29</v>
      </c>
      <c r="D50" s="36">
        <v>508</v>
      </c>
      <c r="E50" s="36">
        <f t="shared" si="7"/>
        <v>508</v>
      </c>
      <c r="F50" s="36">
        <f>E50*1.15</f>
        <v>584.1999999999999</v>
      </c>
      <c r="G50" s="36"/>
      <c r="H50" s="36">
        <v>30</v>
      </c>
      <c r="I50" s="36">
        <f t="shared" si="5"/>
        <v>614.1999999999999</v>
      </c>
      <c r="J50" s="36">
        <v>604</v>
      </c>
      <c r="K50" s="33">
        <f t="shared" si="6"/>
        <v>10.199999999999932</v>
      </c>
    </row>
    <row r="51" spans="1:11" ht="12.75">
      <c r="A51" s="11" t="s">
        <v>93</v>
      </c>
      <c r="B51" s="12">
        <v>7403</v>
      </c>
      <c r="C51" s="12">
        <v>32</v>
      </c>
      <c r="D51" s="13">
        <v>253.7</v>
      </c>
      <c r="E51" s="13">
        <f t="shared" si="7"/>
        <v>253.7</v>
      </c>
      <c r="F51" s="13">
        <f>E51*1.15</f>
        <v>291.75499999999994</v>
      </c>
      <c r="G51" s="13"/>
      <c r="H51" s="13">
        <v>30</v>
      </c>
      <c r="I51" s="13">
        <f t="shared" si="5"/>
        <v>321.75499999999994</v>
      </c>
      <c r="J51" s="13">
        <v>312</v>
      </c>
      <c r="K51" s="14">
        <f t="shared" si="6"/>
        <v>9.754999999999939</v>
      </c>
    </row>
    <row r="52" spans="1:11" ht="12.75">
      <c r="A52" s="10" t="s">
        <v>86</v>
      </c>
      <c r="B52" s="5">
        <v>7403</v>
      </c>
      <c r="C52" s="5">
        <v>31</v>
      </c>
      <c r="D52" s="6">
        <v>253.7</v>
      </c>
      <c r="E52" s="6"/>
      <c r="F52" s="6"/>
      <c r="G52" s="6"/>
      <c r="H52" s="6">
        <v>30</v>
      </c>
      <c r="I52" s="6"/>
      <c r="J52" s="6"/>
      <c r="K52" s="7"/>
    </row>
    <row r="53" spans="1:11" ht="12.75">
      <c r="A53" s="10" t="s">
        <v>86</v>
      </c>
      <c r="B53" s="5">
        <v>7403</v>
      </c>
      <c r="C53" s="5">
        <v>33</v>
      </c>
      <c r="D53" s="6">
        <v>253.7</v>
      </c>
      <c r="E53" s="6"/>
      <c r="F53" s="6"/>
      <c r="G53" s="6"/>
      <c r="H53" s="6">
        <v>30</v>
      </c>
      <c r="I53" s="6"/>
      <c r="J53" s="6"/>
      <c r="K53" s="7"/>
    </row>
    <row r="54" spans="1:11" ht="12.75">
      <c r="A54" s="34" t="s">
        <v>86</v>
      </c>
      <c r="B54" s="35"/>
      <c r="C54" s="35"/>
      <c r="D54" s="36"/>
      <c r="E54" s="36">
        <f>SUM(D52:D53)</f>
        <v>507.4</v>
      </c>
      <c r="F54" s="36">
        <f>E54*1.15</f>
        <v>583.5099999999999</v>
      </c>
      <c r="G54" s="36"/>
      <c r="H54" s="36">
        <f>SUM(H52:H53)</f>
        <v>60</v>
      </c>
      <c r="I54" s="36">
        <f>F54+G54+H54</f>
        <v>643.5099999999999</v>
      </c>
      <c r="J54" s="36">
        <v>623.51</v>
      </c>
      <c r="K54" s="33">
        <f>I54-J54</f>
        <v>19.999999999999886</v>
      </c>
    </row>
    <row r="55" spans="1:11" ht="12.75">
      <c r="A55" s="22" t="s">
        <v>19</v>
      </c>
      <c r="B55" s="16">
        <v>68709</v>
      </c>
      <c r="C55" s="16">
        <v>36</v>
      </c>
      <c r="D55" s="17">
        <v>316.8</v>
      </c>
      <c r="E55" s="17">
        <f>D55</f>
        <v>316.8</v>
      </c>
      <c r="F55" s="17">
        <f>E55*1.15</f>
        <v>364.32</v>
      </c>
      <c r="G55" s="17"/>
      <c r="H55" s="17">
        <v>30</v>
      </c>
      <c r="I55" s="17">
        <f>F55+G55+H55</f>
        <v>394.32</v>
      </c>
      <c r="J55" s="17">
        <v>394</v>
      </c>
      <c r="K55" s="27">
        <f>I55-J55</f>
        <v>0.3199999999999932</v>
      </c>
    </row>
    <row r="56" spans="1:11" ht="12.75">
      <c r="A56" s="28" t="s">
        <v>49</v>
      </c>
      <c r="B56" s="29">
        <v>68709</v>
      </c>
      <c r="C56" s="29">
        <v>36</v>
      </c>
      <c r="D56" s="30">
        <v>316.8</v>
      </c>
      <c r="E56" s="30"/>
      <c r="F56" s="30"/>
      <c r="G56" s="30"/>
      <c r="H56" s="30">
        <v>30</v>
      </c>
      <c r="I56" s="30"/>
      <c r="J56" s="30"/>
      <c r="K56" s="24"/>
    </row>
    <row r="57" spans="1:11" ht="12.75">
      <c r="A57" s="28" t="s">
        <v>49</v>
      </c>
      <c r="B57" s="12">
        <v>97930</v>
      </c>
      <c r="C57" s="12">
        <v>37</v>
      </c>
      <c r="D57" s="13">
        <v>198</v>
      </c>
      <c r="E57" s="13"/>
      <c r="F57" s="13"/>
      <c r="G57" s="13"/>
      <c r="H57" s="13">
        <v>30</v>
      </c>
      <c r="I57" s="13"/>
      <c r="J57" s="13"/>
      <c r="K57" s="14"/>
    </row>
    <row r="58" spans="1:11" ht="12.75">
      <c r="A58" s="28" t="s">
        <v>49</v>
      </c>
      <c r="B58" s="12"/>
      <c r="C58" s="12"/>
      <c r="D58" s="13"/>
      <c r="E58" s="13">
        <f>SUM(D56:D57)</f>
        <v>514.8</v>
      </c>
      <c r="F58" s="13">
        <f>E58*1.15</f>
        <v>592.0199999999999</v>
      </c>
      <c r="G58" s="13"/>
      <c r="H58" s="13">
        <f>SUM(H56:H57)</f>
        <v>60</v>
      </c>
      <c r="I58" s="13">
        <f>F58+G58+H58</f>
        <v>652.0199999999999</v>
      </c>
      <c r="J58" s="13">
        <v>500</v>
      </c>
      <c r="K58" s="20">
        <f>I58-J58</f>
        <v>152.01999999999987</v>
      </c>
    </row>
    <row r="59" spans="1:11" ht="12.75">
      <c r="A59" s="39" t="s">
        <v>77</v>
      </c>
      <c r="B59" s="35">
        <v>36255</v>
      </c>
      <c r="C59" s="35">
        <v>23</v>
      </c>
      <c r="D59" s="36">
        <v>1881</v>
      </c>
      <c r="E59" s="36">
        <f>D59</f>
        <v>1881</v>
      </c>
      <c r="F59" s="36">
        <f>E59*1.12</f>
        <v>2106.7200000000003</v>
      </c>
      <c r="G59" s="36"/>
      <c r="H59" s="36">
        <v>30</v>
      </c>
      <c r="I59" s="36">
        <f>F59+G59+H59</f>
        <v>2136.7200000000003</v>
      </c>
      <c r="J59" s="36">
        <v>2137</v>
      </c>
      <c r="K59" s="33">
        <f>I59-J59</f>
        <v>-0.27999999999974534</v>
      </c>
    </row>
    <row r="60" spans="1:12" ht="12.75">
      <c r="A60" s="34" t="s">
        <v>84</v>
      </c>
      <c r="B60" s="35">
        <v>46002</v>
      </c>
      <c r="C60" s="35">
        <v>25</v>
      </c>
      <c r="D60" s="36">
        <v>508</v>
      </c>
      <c r="E60" s="36">
        <f>D60</f>
        <v>508</v>
      </c>
      <c r="F60" s="36">
        <f>E60*1.15</f>
        <v>584.1999999999999</v>
      </c>
      <c r="G60" s="36">
        <v>20</v>
      </c>
      <c r="H60" s="36">
        <v>30</v>
      </c>
      <c r="I60" s="36">
        <f>F60+G60+H60</f>
        <v>634.1999999999999</v>
      </c>
      <c r="J60" s="36">
        <f>662-28</f>
        <v>634</v>
      </c>
      <c r="K60" s="33">
        <f>I60-J60</f>
        <v>0.1999999999999318</v>
      </c>
      <c r="L60" s="21" t="s">
        <v>104</v>
      </c>
    </row>
    <row r="61" spans="1:11" ht="12.75">
      <c r="A61" s="15" t="s">
        <v>44</v>
      </c>
      <c r="B61" s="16">
        <v>22883</v>
      </c>
      <c r="C61" s="16">
        <v>29</v>
      </c>
      <c r="D61" s="17">
        <v>1920.6</v>
      </c>
      <c r="E61" s="17"/>
      <c r="F61" s="17"/>
      <c r="G61" s="17"/>
      <c r="H61" s="17">
        <v>30</v>
      </c>
      <c r="I61" s="17"/>
      <c r="J61" s="17"/>
      <c r="K61" s="18"/>
    </row>
    <row r="62" spans="1:11" ht="12.75">
      <c r="A62" s="15" t="s">
        <v>44</v>
      </c>
      <c r="B62" s="16">
        <v>36255</v>
      </c>
      <c r="C62" s="16">
        <v>29</v>
      </c>
      <c r="D62" s="17">
        <v>1881</v>
      </c>
      <c r="E62" s="17"/>
      <c r="F62" s="17"/>
      <c r="G62" s="17"/>
      <c r="H62" s="17">
        <v>30</v>
      </c>
      <c r="I62" s="17"/>
      <c r="J62" s="17"/>
      <c r="K62" s="18"/>
    </row>
    <row r="63" spans="1:11" ht="12.75">
      <c r="A63" s="15" t="s">
        <v>44</v>
      </c>
      <c r="B63" s="16"/>
      <c r="C63" s="16"/>
      <c r="D63" s="17"/>
      <c r="E63" s="17">
        <f>SUM(D61:D62)</f>
        <v>3801.6</v>
      </c>
      <c r="F63" s="17">
        <f>E63*1.1</f>
        <v>4181.76</v>
      </c>
      <c r="G63" s="17"/>
      <c r="H63" s="17">
        <f>SUM(H61:H62)</f>
        <v>60</v>
      </c>
      <c r="I63" s="17">
        <f aca="true" t="shared" si="8" ref="I63:I71">F63+G63+H63</f>
        <v>4241.76</v>
      </c>
      <c r="J63" s="17">
        <v>4242</v>
      </c>
      <c r="K63" s="18">
        <f aca="true" t="shared" si="9" ref="K63:K71">I63-J63</f>
        <v>-0.23999999999978172</v>
      </c>
    </row>
    <row r="64" spans="1:11" ht="12.75">
      <c r="A64" s="11" t="s">
        <v>9</v>
      </c>
      <c r="B64" s="12">
        <v>97930</v>
      </c>
      <c r="C64" s="12">
        <v>40</v>
      </c>
      <c r="D64" s="13">
        <v>198</v>
      </c>
      <c r="E64" s="13">
        <f aca="true" t="shared" si="10" ref="E64:E71">D64</f>
        <v>198</v>
      </c>
      <c r="F64" s="13">
        <f>E64*1.15</f>
        <v>227.7</v>
      </c>
      <c r="G64" s="13"/>
      <c r="H64" s="13">
        <v>30</v>
      </c>
      <c r="I64" s="13">
        <f t="shared" si="8"/>
        <v>257.7</v>
      </c>
      <c r="J64" s="13">
        <v>258</v>
      </c>
      <c r="K64" s="14">
        <f t="shared" si="9"/>
        <v>-0.30000000000001137</v>
      </c>
    </row>
    <row r="65" spans="1:11" ht="12.75">
      <c r="A65" s="15" t="s">
        <v>31</v>
      </c>
      <c r="B65" s="16">
        <v>68709</v>
      </c>
      <c r="C65" s="16">
        <v>37</v>
      </c>
      <c r="D65" s="17">
        <v>316.8</v>
      </c>
      <c r="E65" s="17">
        <f t="shared" si="10"/>
        <v>316.8</v>
      </c>
      <c r="F65" s="17">
        <f>E65*1.15</f>
        <v>364.32</v>
      </c>
      <c r="G65" s="17"/>
      <c r="H65" s="17">
        <v>30</v>
      </c>
      <c r="I65" s="17">
        <f t="shared" si="8"/>
        <v>394.32</v>
      </c>
      <c r="J65" s="17">
        <v>394</v>
      </c>
      <c r="K65" s="18">
        <f t="shared" si="9"/>
        <v>0.3199999999999932</v>
      </c>
    </row>
    <row r="66" spans="1:11" ht="12.75">
      <c r="A66" s="28" t="s">
        <v>42</v>
      </c>
      <c r="B66" s="29">
        <v>101724</v>
      </c>
      <c r="C66" s="29">
        <v>39</v>
      </c>
      <c r="D66" s="30">
        <v>1928.52</v>
      </c>
      <c r="E66" s="30">
        <f t="shared" si="10"/>
        <v>1928.52</v>
      </c>
      <c r="F66" s="30">
        <f>E66*1.12</f>
        <v>2159.9424000000004</v>
      </c>
      <c r="G66" s="30"/>
      <c r="H66" s="30">
        <v>30</v>
      </c>
      <c r="I66" s="30">
        <f t="shared" si="8"/>
        <v>2189.9424000000004</v>
      </c>
      <c r="J66" s="30">
        <v>2190</v>
      </c>
      <c r="K66" s="24">
        <f t="shared" si="9"/>
        <v>-0.057599999999638385</v>
      </c>
    </row>
    <row r="67" spans="1:11" ht="12.75">
      <c r="A67" s="15" t="s">
        <v>48</v>
      </c>
      <c r="B67" s="16">
        <v>36250</v>
      </c>
      <c r="C67" s="16">
        <v>25</v>
      </c>
      <c r="D67" s="17">
        <v>1811.7</v>
      </c>
      <c r="E67" s="17">
        <f t="shared" si="10"/>
        <v>1811.7</v>
      </c>
      <c r="F67" s="17">
        <f>E67*1.12</f>
        <v>2029.1040000000003</v>
      </c>
      <c r="G67" s="17"/>
      <c r="H67" s="17">
        <v>30</v>
      </c>
      <c r="I67" s="17">
        <f t="shared" si="8"/>
        <v>2059.1040000000003</v>
      </c>
      <c r="J67" s="17">
        <v>2059.1</v>
      </c>
      <c r="K67" s="18">
        <f t="shared" si="9"/>
        <v>0.00400000000036016</v>
      </c>
    </row>
    <row r="68" spans="1:11" ht="12.75">
      <c r="A68" s="11" t="s">
        <v>28</v>
      </c>
      <c r="B68" s="12">
        <v>101724</v>
      </c>
      <c r="C68" s="12">
        <v>42</v>
      </c>
      <c r="D68" s="13">
        <v>1928.52</v>
      </c>
      <c r="E68" s="13">
        <f t="shared" si="10"/>
        <v>1928.52</v>
      </c>
      <c r="F68" s="13">
        <f>E68*1.12</f>
        <v>2159.9424000000004</v>
      </c>
      <c r="G68" s="13"/>
      <c r="H68" s="13">
        <v>30</v>
      </c>
      <c r="I68" s="13">
        <f t="shared" si="8"/>
        <v>2189.9424000000004</v>
      </c>
      <c r="J68" s="13">
        <v>2190</v>
      </c>
      <c r="K68" s="14">
        <f t="shared" si="9"/>
        <v>-0.057599999999638385</v>
      </c>
    </row>
    <row r="69" spans="1:11" ht="12.75">
      <c r="A69" s="10" t="s">
        <v>92</v>
      </c>
      <c r="B69" s="5">
        <v>7403</v>
      </c>
      <c r="C69" s="5">
        <v>36</v>
      </c>
      <c r="D69" s="6">
        <v>253.7</v>
      </c>
      <c r="E69" s="6">
        <f t="shared" si="10"/>
        <v>253.7</v>
      </c>
      <c r="F69" s="6">
        <f>E69*1.15</f>
        <v>291.75499999999994</v>
      </c>
      <c r="G69" s="6"/>
      <c r="H69" s="6">
        <v>30</v>
      </c>
      <c r="I69" s="6">
        <f t="shared" si="8"/>
        <v>321.75499999999994</v>
      </c>
      <c r="J69" s="6">
        <v>312</v>
      </c>
      <c r="K69" s="7">
        <f t="shared" si="9"/>
        <v>9.754999999999939</v>
      </c>
    </row>
    <row r="70" spans="1:11" ht="15" customHeight="1">
      <c r="A70" s="11" t="s">
        <v>82</v>
      </c>
      <c r="B70" s="12">
        <v>7403</v>
      </c>
      <c r="C70" s="12">
        <v>35</v>
      </c>
      <c r="D70" s="13">
        <v>253.7</v>
      </c>
      <c r="E70" s="13">
        <f t="shared" si="10"/>
        <v>253.7</v>
      </c>
      <c r="F70" s="13">
        <f>E70*1.15</f>
        <v>291.75499999999994</v>
      </c>
      <c r="G70" s="13"/>
      <c r="H70" s="13">
        <v>30</v>
      </c>
      <c r="I70" s="13">
        <f t="shared" si="8"/>
        <v>321.75499999999994</v>
      </c>
      <c r="J70" s="13">
        <v>312</v>
      </c>
      <c r="K70" s="14">
        <f t="shared" si="9"/>
        <v>9.754999999999939</v>
      </c>
    </row>
    <row r="71" spans="1:11" ht="12.75">
      <c r="A71" s="15" t="s">
        <v>58</v>
      </c>
      <c r="B71" s="16">
        <v>68709</v>
      </c>
      <c r="C71" s="16">
        <v>30</v>
      </c>
      <c r="D71" s="17">
        <v>316.8</v>
      </c>
      <c r="E71" s="17">
        <f t="shared" si="10"/>
        <v>316.8</v>
      </c>
      <c r="F71" s="17">
        <f>E71*1.15</f>
        <v>364.32</v>
      </c>
      <c r="G71" s="17"/>
      <c r="H71" s="17">
        <v>30</v>
      </c>
      <c r="I71" s="17">
        <f t="shared" si="8"/>
        <v>394.32</v>
      </c>
      <c r="J71" s="17">
        <v>394</v>
      </c>
      <c r="K71" s="18">
        <f t="shared" si="9"/>
        <v>0.3199999999999932</v>
      </c>
    </row>
    <row r="72" spans="1:11" ht="12.75">
      <c r="A72" s="11" t="s">
        <v>74</v>
      </c>
      <c r="B72" s="12">
        <v>97930</v>
      </c>
      <c r="C72" s="12">
        <v>38</v>
      </c>
      <c r="D72" s="13">
        <v>198</v>
      </c>
      <c r="E72" s="13"/>
      <c r="F72" s="13"/>
      <c r="G72" s="13"/>
      <c r="H72" s="13">
        <v>30</v>
      </c>
      <c r="I72" s="13"/>
      <c r="J72" s="13"/>
      <c r="K72" s="14"/>
    </row>
    <row r="73" spans="1:11" ht="12.75">
      <c r="A73" s="11" t="s">
        <v>74</v>
      </c>
      <c r="B73" s="12">
        <v>97930</v>
      </c>
      <c r="C73" s="12">
        <v>40</v>
      </c>
      <c r="D73" s="13">
        <v>198</v>
      </c>
      <c r="E73" s="13"/>
      <c r="F73" s="13"/>
      <c r="G73" s="13"/>
      <c r="H73" s="13">
        <v>30</v>
      </c>
      <c r="I73" s="13"/>
      <c r="J73" s="13"/>
      <c r="K73" s="14"/>
    </row>
    <row r="74" spans="1:11" ht="12.75">
      <c r="A74" s="11" t="s">
        <v>74</v>
      </c>
      <c r="B74" s="12"/>
      <c r="C74" s="12"/>
      <c r="D74" s="13"/>
      <c r="E74" s="13">
        <f>SUM(D72:D73)</f>
        <v>396</v>
      </c>
      <c r="F74" s="13">
        <f>E74*1.15</f>
        <v>455.4</v>
      </c>
      <c r="G74" s="13"/>
      <c r="H74" s="13">
        <f>SUM(H72:H73)</f>
        <v>60</v>
      </c>
      <c r="I74" s="13">
        <f>F74+G74+H74</f>
        <v>515.4</v>
      </c>
      <c r="J74" s="13">
        <f>258+258</f>
        <v>516</v>
      </c>
      <c r="K74" s="14">
        <f>I74-J74</f>
        <v>-0.6000000000000227</v>
      </c>
    </row>
    <row r="75" spans="1:11" ht="12.75">
      <c r="A75" s="22" t="s">
        <v>68</v>
      </c>
      <c r="B75" s="25">
        <v>36255</v>
      </c>
      <c r="C75" s="25">
        <v>24</v>
      </c>
      <c r="D75" s="26">
        <v>1881</v>
      </c>
      <c r="E75" s="26">
        <f>D75</f>
        <v>1881</v>
      </c>
      <c r="F75" s="26">
        <f>E75*1.12</f>
        <v>2106.7200000000003</v>
      </c>
      <c r="G75" s="26"/>
      <c r="H75" s="26">
        <v>30</v>
      </c>
      <c r="I75" s="26">
        <f>F75+G75+H75</f>
        <v>2136.7200000000003</v>
      </c>
      <c r="J75" s="26">
        <v>2137</v>
      </c>
      <c r="K75" s="27">
        <f>I75-J75</f>
        <v>-0.27999999999974534</v>
      </c>
    </row>
    <row r="76" spans="1:11" ht="12.75">
      <c r="A76" s="11" t="s">
        <v>22</v>
      </c>
      <c r="B76" s="12">
        <v>36255</v>
      </c>
      <c r="C76" s="12">
        <v>26</v>
      </c>
      <c r="D76" s="13">
        <v>1881</v>
      </c>
      <c r="E76" s="13">
        <f>D76</f>
        <v>1881</v>
      </c>
      <c r="F76" s="13">
        <f>E76*1.12</f>
        <v>2106.7200000000003</v>
      </c>
      <c r="G76" s="13"/>
      <c r="H76" s="13">
        <v>30</v>
      </c>
      <c r="I76" s="13">
        <f>F76+G76+H76</f>
        <v>2136.7200000000003</v>
      </c>
      <c r="J76" s="13">
        <v>2137</v>
      </c>
      <c r="K76" s="14">
        <f>I76-J76</f>
        <v>-0.27999999999974534</v>
      </c>
    </row>
    <row r="77" spans="1:11" ht="12.75">
      <c r="A77" s="37" t="s">
        <v>101</v>
      </c>
      <c r="B77" s="5">
        <v>97930</v>
      </c>
      <c r="C77" s="5">
        <v>38</v>
      </c>
      <c r="D77" s="6">
        <v>198</v>
      </c>
      <c r="E77" s="6"/>
      <c r="F77" s="6"/>
      <c r="G77" s="6"/>
      <c r="H77" s="6">
        <v>30</v>
      </c>
      <c r="I77" s="6"/>
      <c r="J77" s="6"/>
      <c r="K77" s="7"/>
    </row>
    <row r="78" spans="1:11" ht="12.75">
      <c r="A78" s="37" t="s">
        <v>101</v>
      </c>
      <c r="B78" s="5">
        <v>97930</v>
      </c>
      <c r="C78" s="5">
        <v>38</v>
      </c>
      <c r="D78" s="6">
        <v>198</v>
      </c>
      <c r="E78" s="6"/>
      <c r="F78" s="6"/>
      <c r="G78" s="6"/>
      <c r="H78" s="6">
        <v>30</v>
      </c>
      <c r="I78" s="6"/>
      <c r="J78" s="6"/>
      <c r="K78" s="7"/>
    </row>
    <row r="79" spans="1:11" ht="12.75">
      <c r="A79" s="37" t="s">
        <v>101</v>
      </c>
      <c r="B79" s="5"/>
      <c r="C79" s="5"/>
      <c r="D79" s="6"/>
      <c r="E79" s="6">
        <f>SUM(D77:D78)</f>
        <v>396</v>
      </c>
      <c r="F79" s="6">
        <f>E79*1.15</f>
        <v>455.4</v>
      </c>
      <c r="G79" s="6"/>
      <c r="H79" s="6">
        <f>SUM(H77:H78)</f>
        <v>60</v>
      </c>
      <c r="I79" s="6">
        <f>F79+G79+H79</f>
        <v>515.4</v>
      </c>
      <c r="J79" s="6">
        <v>485</v>
      </c>
      <c r="K79" s="7">
        <f>I79-J79</f>
        <v>30.399999999999977</v>
      </c>
    </row>
    <row r="80" spans="1:11" ht="12.75">
      <c r="A80" s="41" t="s">
        <v>102</v>
      </c>
      <c r="B80" s="16">
        <v>97930</v>
      </c>
      <c r="C80" s="16">
        <v>37</v>
      </c>
      <c r="D80" s="17">
        <v>198</v>
      </c>
      <c r="E80" s="17">
        <f>D80</f>
        <v>198</v>
      </c>
      <c r="F80" s="17">
        <f>E80*1.15</f>
        <v>227.7</v>
      </c>
      <c r="G80" s="17"/>
      <c r="H80" s="17">
        <v>30</v>
      </c>
      <c r="I80" s="17">
        <f>F80+G80+H80</f>
        <v>257.7</v>
      </c>
      <c r="J80" s="17">
        <v>248</v>
      </c>
      <c r="K80" s="18">
        <f>I80-J80</f>
        <v>9.699999999999989</v>
      </c>
    </row>
    <row r="81" spans="1:11" ht="12.75">
      <c r="A81" s="10" t="s">
        <v>90</v>
      </c>
      <c r="B81" s="5">
        <v>46002</v>
      </c>
      <c r="C81" s="5">
        <v>23</v>
      </c>
      <c r="D81" s="6">
        <v>508</v>
      </c>
      <c r="E81" s="6"/>
      <c r="F81" s="6"/>
      <c r="G81" s="6"/>
      <c r="H81" s="6">
        <v>30</v>
      </c>
      <c r="I81" s="6"/>
      <c r="J81" s="6"/>
      <c r="K81" s="7"/>
    </row>
    <row r="82" spans="1:11" ht="12.75">
      <c r="A82" s="10" t="s">
        <v>90</v>
      </c>
      <c r="B82" s="5">
        <v>46002</v>
      </c>
      <c r="C82" s="5">
        <v>25</v>
      </c>
      <c r="D82" s="6">
        <v>508</v>
      </c>
      <c r="E82" s="6"/>
      <c r="F82" s="6"/>
      <c r="G82" s="6"/>
      <c r="H82" s="6">
        <v>30</v>
      </c>
      <c r="I82" s="6"/>
      <c r="J82" s="6"/>
      <c r="K82" s="7"/>
    </row>
    <row r="83" spans="1:11" ht="12.75">
      <c r="A83" s="34" t="s">
        <v>90</v>
      </c>
      <c r="B83" s="35"/>
      <c r="C83" s="35"/>
      <c r="D83" s="36"/>
      <c r="E83" s="36">
        <f>SUM(D81:D82)</f>
        <v>1016</v>
      </c>
      <c r="F83" s="36">
        <f>E83*1.15</f>
        <v>1168.3999999999999</v>
      </c>
      <c r="G83" s="36"/>
      <c r="H83" s="36">
        <f>SUM(H81:H82)</f>
        <v>60</v>
      </c>
      <c r="I83" s="36">
        <f>F83+G83+H83</f>
        <v>1228.3999999999999</v>
      </c>
      <c r="J83" s="36">
        <v>1210</v>
      </c>
      <c r="K83" s="33">
        <f>I83-J83</f>
        <v>18.399999999999864</v>
      </c>
    </row>
    <row r="84" spans="1:11" ht="12.75">
      <c r="A84" s="15" t="s">
        <v>11</v>
      </c>
      <c r="B84" s="16">
        <v>36250</v>
      </c>
      <c r="C84" s="16">
        <v>26</v>
      </c>
      <c r="D84" s="17">
        <v>1811.7</v>
      </c>
      <c r="E84" s="17">
        <f>D84</f>
        <v>1811.7</v>
      </c>
      <c r="F84" s="17">
        <f>E84*1.12</f>
        <v>2029.1040000000003</v>
      </c>
      <c r="G84" s="17"/>
      <c r="H84" s="17">
        <v>30</v>
      </c>
      <c r="I84" s="17">
        <f>F84+G84+H84</f>
        <v>2059.1040000000003</v>
      </c>
      <c r="J84" s="17">
        <v>2059</v>
      </c>
      <c r="K84" s="18">
        <f>I84-J84</f>
        <v>0.10400000000026921</v>
      </c>
    </row>
    <row r="85" spans="1:11" ht="12.75">
      <c r="A85" s="38" t="s">
        <v>108</v>
      </c>
      <c r="B85" s="5">
        <v>36250</v>
      </c>
      <c r="C85" s="5">
        <v>23</v>
      </c>
      <c r="D85" s="6">
        <v>1811.7</v>
      </c>
      <c r="E85" s="6">
        <f>D85</f>
        <v>1811.7</v>
      </c>
      <c r="F85" s="6">
        <f>E85*1.12</f>
        <v>2029.1040000000003</v>
      </c>
      <c r="G85" s="6"/>
      <c r="H85" s="6">
        <v>30</v>
      </c>
      <c r="I85" s="6">
        <f>F85+G85+H85</f>
        <v>2059.1040000000003</v>
      </c>
      <c r="J85" s="6">
        <v>2059</v>
      </c>
      <c r="K85" s="7">
        <f>I85-J85</f>
        <v>0.10400000000026921</v>
      </c>
    </row>
    <row r="86" spans="1:11" ht="12.75">
      <c r="A86" s="15" t="s">
        <v>109</v>
      </c>
      <c r="B86" s="16">
        <v>7403</v>
      </c>
      <c r="C86" s="16">
        <v>33</v>
      </c>
      <c r="D86" s="17">
        <v>253.7</v>
      </c>
      <c r="E86" s="17">
        <f>D86</f>
        <v>253.7</v>
      </c>
      <c r="F86" s="17">
        <f>E86*1.15</f>
        <v>291.75499999999994</v>
      </c>
      <c r="G86" s="17"/>
      <c r="H86" s="17">
        <v>30</v>
      </c>
      <c r="I86" s="17">
        <f>F86+G86+H86</f>
        <v>321.75499999999994</v>
      </c>
      <c r="J86" s="17">
        <v>350</v>
      </c>
      <c r="K86" s="18">
        <f>I86-J86</f>
        <v>-28.24500000000006</v>
      </c>
    </row>
    <row r="87" spans="1:11" ht="12.75">
      <c r="A87" s="28" t="s">
        <v>73</v>
      </c>
      <c r="B87" s="29">
        <v>97930</v>
      </c>
      <c r="C87" s="29">
        <v>39</v>
      </c>
      <c r="D87" s="30">
        <v>198</v>
      </c>
      <c r="E87" s="30">
        <f>D87</f>
        <v>198</v>
      </c>
      <c r="F87" s="30">
        <f>E87*1.15</f>
        <v>227.7</v>
      </c>
      <c r="G87" s="30"/>
      <c r="H87" s="30">
        <v>30</v>
      </c>
      <c r="I87" s="30">
        <f>F87+G87+H87</f>
        <v>257.7</v>
      </c>
      <c r="J87" s="30">
        <v>258</v>
      </c>
      <c r="K87" s="24">
        <f>I87-J87</f>
        <v>-0.30000000000001137</v>
      </c>
    </row>
    <row r="88" spans="1:11" ht="12.75">
      <c r="A88" s="15" t="s">
        <v>12</v>
      </c>
      <c r="B88" s="16">
        <v>97930</v>
      </c>
      <c r="C88" s="16">
        <v>36</v>
      </c>
      <c r="D88" s="17">
        <v>198</v>
      </c>
      <c r="E88" s="17"/>
      <c r="F88" s="17"/>
      <c r="G88" s="17"/>
      <c r="H88" s="17">
        <v>30</v>
      </c>
      <c r="I88" s="17"/>
      <c r="J88" s="17"/>
      <c r="K88" s="18"/>
    </row>
    <row r="89" spans="1:11" ht="12.75">
      <c r="A89" s="15" t="s">
        <v>12</v>
      </c>
      <c r="B89" s="16">
        <v>97930</v>
      </c>
      <c r="C89" s="16">
        <v>36</v>
      </c>
      <c r="D89" s="17">
        <v>198</v>
      </c>
      <c r="E89" s="17"/>
      <c r="F89" s="17"/>
      <c r="G89" s="17"/>
      <c r="H89" s="17">
        <v>30</v>
      </c>
      <c r="I89" s="17"/>
      <c r="J89" s="17"/>
      <c r="K89" s="18"/>
    </row>
    <row r="90" spans="1:11" ht="12.75">
      <c r="A90" s="15" t="s">
        <v>12</v>
      </c>
      <c r="B90" s="16"/>
      <c r="C90" s="16"/>
      <c r="D90" s="17"/>
      <c r="E90" s="17">
        <f>SUM(D88:D89)</f>
        <v>396</v>
      </c>
      <c r="F90" s="17">
        <f>E90*1.15</f>
        <v>455.4</v>
      </c>
      <c r="G90" s="17"/>
      <c r="H90" s="17">
        <f>SUM(H88:H89)</f>
        <v>60</v>
      </c>
      <c r="I90" s="17">
        <f>F90+G90+H90</f>
        <v>515.4</v>
      </c>
      <c r="J90" s="17">
        <v>515</v>
      </c>
      <c r="K90" s="18">
        <f>I90-J90</f>
        <v>0.39999999999997726</v>
      </c>
    </row>
    <row r="91" spans="1:11" ht="12.75">
      <c r="A91" s="11" t="s">
        <v>51</v>
      </c>
      <c r="B91" s="12">
        <v>101724</v>
      </c>
      <c r="C91" s="12">
        <v>39</v>
      </c>
      <c r="D91" s="13">
        <v>1928.52</v>
      </c>
      <c r="E91" s="13">
        <f>D91</f>
        <v>1928.52</v>
      </c>
      <c r="F91" s="13">
        <f>E91*1.12</f>
        <v>2159.9424000000004</v>
      </c>
      <c r="G91" s="13"/>
      <c r="H91" s="13">
        <v>30</v>
      </c>
      <c r="I91" s="13">
        <f>F91+G91+H91</f>
        <v>2189.9424000000004</v>
      </c>
      <c r="J91" s="13">
        <v>2190</v>
      </c>
      <c r="K91" s="14">
        <f>I91-J91</f>
        <v>-0.057599999999638385</v>
      </c>
    </row>
    <row r="92" spans="1:11" ht="12.75">
      <c r="A92" s="15" t="s">
        <v>36</v>
      </c>
      <c r="B92" s="16">
        <v>101724</v>
      </c>
      <c r="C92" s="16">
        <v>41</v>
      </c>
      <c r="D92" s="17">
        <v>1928.52</v>
      </c>
      <c r="E92" s="17"/>
      <c r="F92" s="17"/>
      <c r="G92" s="17"/>
      <c r="H92" s="17">
        <v>30</v>
      </c>
      <c r="I92" s="17"/>
      <c r="J92" s="17"/>
      <c r="K92" s="18"/>
    </row>
    <row r="93" spans="1:11" ht="13.5" customHeight="1">
      <c r="A93" s="15" t="s">
        <v>36</v>
      </c>
      <c r="B93" s="16">
        <v>97930</v>
      </c>
      <c r="C93" s="16">
        <v>38</v>
      </c>
      <c r="D93" s="17">
        <v>198</v>
      </c>
      <c r="E93" s="17"/>
      <c r="F93" s="17"/>
      <c r="G93" s="17"/>
      <c r="H93" s="17">
        <v>30</v>
      </c>
      <c r="I93" s="17"/>
      <c r="J93" s="17"/>
      <c r="K93" s="18"/>
    </row>
    <row r="94" spans="1:11" ht="13.5" customHeight="1">
      <c r="A94" s="22" t="s">
        <v>36</v>
      </c>
      <c r="B94" s="25"/>
      <c r="C94" s="25"/>
      <c r="D94" s="26"/>
      <c r="E94" s="26">
        <f>SUM(D92:D93)</f>
        <v>2126.52</v>
      </c>
      <c r="F94" s="26">
        <f>E94*1.1</f>
        <v>2339.172</v>
      </c>
      <c r="G94" s="26"/>
      <c r="H94" s="26">
        <f>SUM(H92:H93)</f>
        <v>60</v>
      </c>
      <c r="I94" s="26">
        <f>F94+G94+H94</f>
        <v>2399.172</v>
      </c>
      <c r="J94" s="26">
        <f>900+1499</f>
        <v>2399</v>
      </c>
      <c r="K94" s="27">
        <f>I94-J94</f>
        <v>0.17200000000002547</v>
      </c>
    </row>
    <row r="95" spans="1:11" ht="12.75">
      <c r="A95" s="11" t="s">
        <v>45</v>
      </c>
      <c r="B95" s="12">
        <v>101724</v>
      </c>
      <c r="C95" s="12">
        <v>40</v>
      </c>
      <c r="D95" s="13">
        <v>1928.52</v>
      </c>
      <c r="E95" s="13">
        <f>D95</f>
        <v>1928.52</v>
      </c>
      <c r="F95" s="13">
        <f>E95*1.12</f>
        <v>2159.9424000000004</v>
      </c>
      <c r="G95" s="13"/>
      <c r="H95" s="13">
        <v>30</v>
      </c>
      <c r="I95" s="13">
        <f>F95+G95+H95</f>
        <v>2189.9424000000004</v>
      </c>
      <c r="J95" s="13">
        <v>2190</v>
      </c>
      <c r="K95" s="14">
        <f>I95-J95</f>
        <v>-0.057599999999638385</v>
      </c>
    </row>
    <row r="96" spans="1:11" ht="12.75">
      <c r="A96" s="15" t="s">
        <v>40</v>
      </c>
      <c r="B96" s="16">
        <v>101724</v>
      </c>
      <c r="C96" s="16">
        <v>40</v>
      </c>
      <c r="D96" s="17">
        <v>1928.52</v>
      </c>
      <c r="E96" s="17">
        <f>D96</f>
        <v>1928.52</v>
      </c>
      <c r="F96" s="17">
        <f>E96*1.12</f>
        <v>2159.9424000000004</v>
      </c>
      <c r="G96" s="17"/>
      <c r="H96" s="17">
        <v>30</v>
      </c>
      <c r="I96" s="17">
        <f>F96+G96+H96</f>
        <v>2189.9424000000004</v>
      </c>
      <c r="J96" s="17">
        <v>2190</v>
      </c>
      <c r="K96" s="18">
        <f>I96-J96</f>
        <v>-0.057599999999638385</v>
      </c>
    </row>
    <row r="97" spans="1:11" ht="12.75">
      <c r="A97" s="19" t="s">
        <v>79</v>
      </c>
      <c r="B97" s="5">
        <v>97930</v>
      </c>
      <c r="C97" s="5">
        <v>36</v>
      </c>
      <c r="D97" s="6">
        <v>198</v>
      </c>
      <c r="E97" s="6">
        <f>D97</f>
        <v>198</v>
      </c>
      <c r="F97" s="6">
        <f>E97*1.15</f>
        <v>227.7</v>
      </c>
      <c r="G97" s="6"/>
      <c r="H97" s="6">
        <v>30</v>
      </c>
      <c r="I97" s="6">
        <f>F97+G97+H97</f>
        <v>257.7</v>
      </c>
      <c r="J97" s="6">
        <v>228</v>
      </c>
      <c r="K97" s="33">
        <f>I97-J97</f>
        <v>29.69999999999999</v>
      </c>
    </row>
    <row r="98" spans="1:11" ht="12.75">
      <c r="A98" s="28" t="s">
        <v>91</v>
      </c>
      <c r="B98" s="29">
        <v>7403</v>
      </c>
      <c r="C98" s="29">
        <v>32</v>
      </c>
      <c r="D98" s="30">
        <v>253.7</v>
      </c>
      <c r="E98" s="30">
        <f>D98</f>
        <v>253.7</v>
      </c>
      <c r="F98" s="30">
        <f>E98*1.15</f>
        <v>291.75499999999994</v>
      </c>
      <c r="G98" s="30">
        <v>35</v>
      </c>
      <c r="H98" s="30">
        <v>30</v>
      </c>
      <c r="I98" s="30">
        <f>F98+G98+H98</f>
        <v>356.75499999999994</v>
      </c>
      <c r="J98" s="30">
        <v>312</v>
      </c>
      <c r="K98" s="20">
        <f>I98-J98</f>
        <v>44.75499999999994</v>
      </c>
    </row>
    <row r="99" spans="1:11" ht="12.75">
      <c r="A99" s="10" t="s">
        <v>89</v>
      </c>
      <c r="B99" s="5">
        <v>46002</v>
      </c>
      <c r="C99" s="5">
        <v>26</v>
      </c>
      <c r="D99" s="6">
        <v>508</v>
      </c>
      <c r="E99" s="6"/>
      <c r="F99" s="6"/>
      <c r="G99" s="6"/>
      <c r="H99" s="6">
        <v>30</v>
      </c>
      <c r="I99" s="6"/>
      <c r="J99" s="6"/>
      <c r="K99" s="7"/>
    </row>
    <row r="100" spans="1:11" ht="12.75">
      <c r="A100" s="10" t="s">
        <v>89</v>
      </c>
      <c r="B100" s="5">
        <v>46002</v>
      </c>
      <c r="C100" s="5">
        <v>27</v>
      </c>
      <c r="D100" s="6">
        <v>508</v>
      </c>
      <c r="E100" s="6"/>
      <c r="F100" s="6"/>
      <c r="G100" s="6"/>
      <c r="H100" s="6">
        <v>30</v>
      </c>
      <c r="I100" s="6"/>
      <c r="J100" s="6"/>
      <c r="K100" s="7"/>
    </row>
    <row r="101" spans="1:11" ht="12.75">
      <c r="A101" s="10" t="s">
        <v>89</v>
      </c>
      <c r="B101" s="5"/>
      <c r="C101" s="5"/>
      <c r="D101" s="6"/>
      <c r="E101" s="6">
        <f>SUM(D99:D100)</f>
        <v>1016</v>
      </c>
      <c r="F101" s="6">
        <f>E101*1.15</f>
        <v>1168.3999999999999</v>
      </c>
      <c r="G101" s="6"/>
      <c r="H101" s="6">
        <f>SUM(H99:H100)</f>
        <v>60</v>
      </c>
      <c r="I101" s="6">
        <f aca="true" t="shared" si="11" ref="I101:I109">F101+G101+H101</f>
        <v>1228.3999999999999</v>
      </c>
      <c r="J101" s="6">
        <v>1210</v>
      </c>
      <c r="K101" s="7">
        <f aca="true" t="shared" si="12" ref="K101:K109">I101-J101</f>
        <v>18.399999999999864</v>
      </c>
    </row>
    <row r="102" spans="1:11" ht="12.75">
      <c r="A102" s="28" t="s">
        <v>26</v>
      </c>
      <c r="B102" s="29">
        <v>36255</v>
      </c>
      <c r="C102" s="29">
        <v>27</v>
      </c>
      <c r="D102" s="30">
        <v>1881</v>
      </c>
      <c r="E102" s="30">
        <f aca="true" t="shared" si="13" ref="E102:E109">D102</f>
        <v>1881</v>
      </c>
      <c r="F102" s="30">
        <f>E102*1.12</f>
        <v>2106.7200000000003</v>
      </c>
      <c r="G102" s="30"/>
      <c r="H102" s="30">
        <v>30</v>
      </c>
      <c r="I102" s="30">
        <f t="shared" si="11"/>
        <v>2136.7200000000003</v>
      </c>
      <c r="J102" s="30">
        <v>2200</v>
      </c>
      <c r="K102" s="24">
        <f t="shared" si="12"/>
        <v>-63.279999999999745</v>
      </c>
    </row>
    <row r="103" spans="1:11" ht="12.75">
      <c r="A103" s="22" t="s">
        <v>14</v>
      </c>
      <c r="B103" s="25">
        <v>97930</v>
      </c>
      <c r="C103" s="25">
        <v>38</v>
      </c>
      <c r="D103" s="26">
        <v>198</v>
      </c>
      <c r="E103" s="26">
        <f t="shared" si="13"/>
        <v>198</v>
      </c>
      <c r="F103" s="26">
        <f>E103*1.15</f>
        <v>227.7</v>
      </c>
      <c r="G103" s="26"/>
      <c r="H103" s="26">
        <v>30</v>
      </c>
      <c r="I103" s="26">
        <f t="shared" si="11"/>
        <v>257.7</v>
      </c>
      <c r="J103" s="26">
        <v>260</v>
      </c>
      <c r="K103" s="27">
        <f t="shared" si="12"/>
        <v>-2.3000000000000114</v>
      </c>
    </row>
    <row r="104" spans="1:11" ht="12.75">
      <c r="A104" s="19" t="s">
        <v>110</v>
      </c>
      <c r="B104" s="5">
        <v>68709</v>
      </c>
      <c r="C104" s="5">
        <v>33</v>
      </c>
      <c r="D104" s="6">
        <v>316.8</v>
      </c>
      <c r="E104" s="6">
        <f>D104</f>
        <v>316.8</v>
      </c>
      <c r="F104" s="6">
        <f>E104*1.15</f>
        <v>364.32</v>
      </c>
      <c r="G104" s="6"/>
      <c r="H104" s="6">
        <v>30</v>
      </c>
      <c r="I104" s="6">
        <f>F104+G104+H104</f>
        <v>394.32</v>
      </c>
      <c r="J104" s="6">
        <v>394</v>
      </c>
      <c r="K104" s="7">
        <f>I104-J104</f>
        <v>0.3199999999999932</v>
      </c>
    </row>
    <row r="105" spans="1:11" ht="12.75">
      <c r="A105" s="11" t="s">
        <v>13</v>
      </c>
      <c r="B105" s="12">
        <v>36255</v>
      </c>
      <c r="C105" s="12">
        <v>28</v>
      </c>
      <c r="D105" s="13">
        <v>1881</v>
      </c>
      <c r="E105" s="13">
        <f t="shared" si="13"/>
        <v>1881</v>
      </c>
      <c r="F105" s="13">
        <f>E105*1.12</f>
        <v>2106.7200000000003</v>
      </c>
      <c r="G105" s="13"/>
      <c r="H105" s="13">
        <v>30</v>
      </c>
      <c r="I105" s="13">
        <f t="shared" si="11"/>
        <v>2136.7200000000003</v>
      </c>
      <c r="J105" s="13">
        <v>2137</v>
      </c>
      <c r="K105" s="14">
        <f t="shared" si="12"/>
        <v>-0.27999999999974534</v>
      </c>
    </row>
    <row r="106" spans="1:11" ht="12.75">
      <c r="A106" s="22" t="s">
        <v>16</v>
      </c>
      <c r="B106" s="25">
        <v>36255</v>
      </c>
      <c r="C106" s="25">
        <v>28</v>
      </c>
      <c r="D106" s="26">
        <v>1881</v>
      </c>
      <c r="E106" s="26">
        <f t="shared" si="13"/>
        <v>1881</v>
      </c>
      <c r="F106" s="26">
        <f>E106*1.12</f>
        <v>2106.7200000000003</v>
      </c>
      <c r="G106" s="26"/>
      <c r="H106" s="26">
        <v>30</v>
      </c>
      <c r="I106" s="26">
        <f t="shared" si="11"/>
        <v>2136.7200000000003</v>
      </c>
      <c r="J106" s="26">
        <v>2137</v>
      </c>
      <c r="K106" s="27">
        <f t="shared" si="12"/>
        <v>-0.27999999999974534</v>
      </c>
    </row>
    <row r="107" spans="1:11" ht="12.75">
      <c r="A107" s="11" t="s">
        <v>53</v>
      </c>
      <c r="B107" s="12">
        <v>22883</v>
      </c>
      <c r="C107" s="12">
        <v>26</v>
      </c>
      <c r="D107" s="13">
        <v>1920.6</v>
      </c>
      <c r="E107" s="13">
        <f t="shared" si="13"/>
        <v>1920.6</v>
      </c>
      <c r="F107" s="13">
        <f>E107*1.12</f>
        <v>2151.072</v>
      </c>
      <c r="G107" s="13"/>
      <c r="H107" s="13">
        <v>30</v>
      </c>
      <c r="I107" s="13">
        <f t="shared" si="11"/>
        <v>2181.072</v>
      </c>
      <c r="J107" s="13">
        <v>2200</v>
      </c>
      <c r="K107" s="14">
        <f t="shared" si="12"/>
        <v>-18.927999999999884</v>
      </c>
    </row>
    <row r="108" spans="1:11" ht="12.75">
      <c r="A108" s="32" t="s">
        <v>6</v>
      </c>
      <c r="B108" s="25">
        <v>68709</v>
      </c>
      <c r="C108" s="25">
        <v>35</v>
      </c>
      <c r="D108" s="26">
        <v>316.8</v>
      </c>
      <c r="E108" s="26">
        <f t="shared" si="13"/>
        <v>316.8</v>
      </c>
      <c r="F108" s="26">
        <f>E108*1.15</f>
        <v>364.32</v>
      </c>
      <c r="G108" s="26"/>
      <c r="H108" s="26">
        <v>30</v>
      </c>
      <c r="I108" s="26">
        <f t="shared" si="11"/>
        <v>394.32</v>
      </c>
      <c r="J108" s="26">
        <v>394</v>
      </c>
      <c r="K108" s="27">
        <f t="shared" si="12"/>
        <v>0.3199999999999932</v>
      </c>
    </row>
    <row r="109" spans="1:11" ht="12.75">
      <c r="A109" s="11" t="s">
        <v>85</v>
      </c>
      <c r="B109" s="12">
        <v>46002</v>
      </c>
      <c r="C109" s="12">
        <v>26</v>
      </c>
      <c r="D109" s="13">
        <v>508</v>
      </c>
      <c r="E109" s="13">
        <f t="shared" si="13"/>
        <v>508</v>
      </c>
      <c r="F109" s="13">
        <f>E109*1.15</f>
        <v>584.1999999999999</v>
      </c>
      <c r="G109" s="13"/>
      <c r="H109" s="13">
        <v>30</v>
      </c>
      <c r="I109" s="13">
        <f t="shared" si="11"/>
        <v>614.1999999999999</v>
      </c>
      <c r="J109" s="13">
        <v>605</v>
      </c>
      <c r="K109" s="14">
        <f t="shared" si="12"/>
        <v>9.199999999999932</v>
      </c>
    </row>
    <row r="110" spans="1:11" ht="12.75">
      <c r="A110" s="15" t="s">
        <v>98</v>
      </c>
      <c r="B110" s="16">
        <v>46002</v>
      </c>
      <c r="C110" s="16">
        <v>23</v>
      </c>
      <c r="D110" s="17">
        <v>508</v>
      </c>
      <c r="E110" s="17"/>
      <c r="F110" s="17"/>
      <c r="G110" s="17"/>
      <c r="H110" s="17">
        <v>30</v>
      </c>
      <c r="I110" s="17"/>
      <c r="J110" s="17"/>
      <c r="K110" s="18"/>
    </row>
    <row r="111" spans="1:11" ht="12.75">
      <c r="A111" s="15" t="s">
        <v>98</v>
      </c>
      <c r="B111" s="16">
        <v>46002</v>
      </c>
      <c r="C111" s="16">
        <v>24</v>
      </c>
      <c r="D111" s="17">
        <v>508</v>
      </c>
      <c r="E111" s="17"/>
      <c r="F111" s="17"/>
      <c r="G111" s="17"/>
      <c r="H111" s="17">
        <v>30</v>
      </c>
      <c r="I111" s="17"/>
      <c r="J111" s="17"/>
      <c r="K111" s="18"/>
    </row>
    <row r="112" spans="1:11" ht="12.75">
      <c r="A112" s="15" t="s">
        <v>98</v>
      </c>
      <c r="B112" s="16"/>
      <c r="C112" s="16"/>
      <c r="D112" s="17"/>
      <c r="E112" s="17">
        <f>SUM(D110:D111)</f>
        <v>1016</v>
      </c>
      <c r="F112" s="17">
        <f>E112*1.15</f>
        <v>1168.3999999999999</v>
      </c>
      <c r="G112" s="17"/>
      <c r="H112" s="17">
        <f>SUM(H110:H111)</f>
        <v>60</v>
      </c>
      <c r="I112" s="17">
        <f>F112+G112+H112</f>
        <v>1228.3999999999999</v>
      </c>
      <c r="J112" s="17">
        <f>2521-1301</f>
        <v>1220</v>
      </c>
      <c r="K112" s="18">
        <f>I112-J112</f>
        <v>8.399999999999864</v>
      </c>
    </row>
    <row r="113" spans="1:11" ht="12.75">
      <c r="A113" s="11" t="s">
        <v>15</v>
      </c>
      <c r="B113" s="12">
        <v>36255</v>
      </c>
      <c r="C113" s="12">
        <v>27</v>
      </c>
      <c r="D113" s="13">
        <v>1881</v>
      </c>
      <c r="E113" s="13">
        <f>D113</f>
        <v>1881</v>
      </c>
      <c r="F113" s="13">
        <f>E113*1.12</f>
        <v>2106.7200000000003</v>
      </c>
      <c r="G113" s="13"/>
      <c r="H113" s="13">
        <v>30</v>
      </c>
      <c r="I113" s="13">
        <f>F113+G113+H113</f>
        <v>2136.7200000000003</v>
      </c>
      <c r="J113" s="13">
        <v>2137</v>
      </c>
      <c r="K113" s="14">
        <f>I113-J113</f>
        <v>-0.27999999999974534</v>
      </c>
    </row>
    <row r="114" spans="1:11" ht="12.75">
      <c r="A114" s="22" t="s">
        <v>52</v>
      </c>
      <c r="B114" s="25">
        <v>68709</v>
      </c>
      <c r="C114" s="25">
        <v>32</v>
      </c>
      <c r="D114" s="26">
        <v>316.8</v>
      </c>
      <c r="E114" s="26">
        <f>D114</f>
        <v>316.8</v>
      </c>
      <c r="F114" s="26">
        <f>E114*1.15</f>
        <v>364.32</v>
      </c>
      <c r="G114" s="26"/>
      <c r="H114" s="26">
        <v>30</v>
      </c>
      <c r="I114" s="26">
        <f>F114+G114+H114</f>
        <v>394.32</v>
      </c>
      <c r="J114" s="26">
        <v>394</v>
      </c>
      <c r="K114" s="27">
        <f>I114-J114</f>
        <v>0.3199999999999932</v>
      </c>
    </row>
    <row r="115" spans="1:11" ht="12.75">
      <c r="A115" s="11" t="s">
        <v>55</v>
      </c>
      <c r="B115" s="12">
        <v>22883</v>
      </c>
      <c r="C115" s="12">
        <v>25</v>
      </c>
      <c r="D115" s="13">
        <v>1920.6</v>
      </c>
      <c r="E115" s="13">
        <f>D115</f>
        <v>1920.6</v>
      </c>
      <c r="F115" s="13">
        <f>E115*1.12</f>
        <v>2151.072</v>
      </c>
      <c r="G115" s="13">
        <v>35</v>
      </c>
      <c r="H115" s="13">
        <v>30</v>
      </c>
      <c r="I115" s="13">
        <f>F115+G115+H115</f>
        <v>2216.072</v>
      </c>
      <c r="J115" s="13">
        <v>2181</v>
      </c>
      <c r="K115" s="20">
        <f>I115-J115</f>
        <v>35.072000000000116</v>
      </c>
    </row>
    <row r="116" spans="1:11" ht="12.75">
      <c r="A116" s="15" t="s">
        <v>72</v>
      </c>
      <c r="B116" s="16">
        <v>97930</v>
      </c>
      <c r="C116" s="16">
        <v>39</v>
      </c>
      <c r="D116" s="17">
        <v>198</v>
      </c>
      <c r="E116" s="17">
        <f>D116</f>
        <v>198</v>
      </c>
      <c r="F116" s="17">
        <f>E116*1.15</f>
        <v>227.7</v>
      </c>
      <c r="G116" s="17"/>
      <c r="H116" s="17">
        <v>30</v>
      </c>
      <c r="I116" s="17">
        <f>F116+G116+H116</f>
        <v>257.7</v>
      </c>
      <c r="J116" s="17"/>
      <c r="K116" s="18">
        <f>I116-J116</f>
        <v>257.7</v>
      </c>
    </row>
    <row r="117" spans="1:11" ht="12.75">
      <c r="A117" s="11" t="s">
        <v>17</v>
      </c>
      <c r="B117" s="12">
        <v>36255</v>
      </c>
      <c r="C117" s="12">
        <v>29</v>
      </c>
      <c r="D117" s="13">
        <v>1881</v>
      </c>
      <c r="E117" s="13"/>
      <c r="F117" s="13"/>
      <c r="G117" s="13"/>
      <c r="H117" s="13">
        <v>30</v>
      </c>
      <c r="I117" s="13"/>
      <c r="J117" s="13"/>
      <c r="K117" s="14"/>
    </row>
    <row r="118" spans="1:11" ht="12.75">
      <c r="A118" s="11" t="s">
        <v>17</v>
      </c>
      <c r="B118" s="12">
        <v>97930</v>
      </c>
      <c r="C118" s="12">
        <v>39</v>
      </c>
      <c r="D118" s="13">
        <v>198</v>
      </c>
      <c r="E118" s="13"/>
      <c r="F118" s="13"/>
      <c r="G118" s="13"/>
      <c r="H118" s="13">
        <v>30</v>
      </c>
      <c r="I118" s="13"/>
      <c r="J118" s="13"/>
      <c r="K118" s="14"/>
    </row>
    <row r="119" spans="1:11" ht="12.75">
      <c r="A119" s="11" t="s">
        <v>17</v>
      </c>
      <c r="B119" s="12"/>
      <c r="C119" s="12"/>
      <c r="D119" s="13"/>
      <c r="E119" s="13">
        <f>SUM(D117:D118)</f>
        <v>2079</v>
      </c>
      <c r="F119" s="13">
        <f>E119*1.1</f>
        <v>2286.9</v>
      </c>
      <c r="G119" s="13"/>
      <c r="H119" s="13">
        <f>SUM(H117:H118)</f>
        <v>60</v>
      </c>
      <c r="I119" s="13">
        <f>F119+G119+H119</f>
        <v>2346.9</v>
      </c>
      <c r="J119" s="13">
        <v>2347</v>
      </c>
      <c r="K119" s="14">
        <f>I119-J119</f>
        <v>-0.09999999999990905</v>
      </c>
    </row>
    <row r="120" spans="1:11" ht="12.75">
      <c r="A120" s="15" t="s">
        <v>34</v>
      </c>
      <c r="B120" s="16">
        <v>101724</v>
      </c>
      <c r="C120" s="16">
        <v>38</v>
      </c>
      <c r="D120" s="17">
        <v>1928.52</v>
      </c>
      <c r="E120" s="17">
        <f>D120</f>
        <v>1928.52</v>
      </c>
      <c r="F120" s="17">
        <f>E120*1.12</f>
        <v>2159.9424000000004</v>
      </c>
      <c r="G120" s="17"/>
      <c r="H120" s="17">
        <v>30</v>
      </c>
      <c r="I120" s="17">
        <f>F120+G120+H120</f>
        <v>2189.9424000000004</v>
      </c>
      <c r="J120" s="17">
        <v>2200</v>
      </c>
      <c r="K120" s="18">
        <f>I120-J120</f>
        <v>-10.057599999999638</v>
      </c>
    </row>
    <row r="121" spans="1:11" ht="12.75">
      <c r="A121" s="11" t="s">
        <v>21</v>
      </c>
      <c r="B121" s="12">
        <v>22883</v>
      </c>
      <c r="C121" s="12">
        <v>25</v>
      </c>
      <c r="D121" s="13">
        <v>1920.6</v>
      </c>
      <c r="E121" s="13"/>
      <c r="F121" s="13"/>
      <c r="G121" s="13"/>
      <c r="H121" s="13">
        <v>30</v>
      </c>
      <c r="I121" s="13"/>
      <c r="J121" s="13"/>
      <c r="K121" s="14"/>
    </row>
    <row r="122" spans="1:11" ht="12.75">
      <c r="A122" s="11" t="s">
        <v>21</v>
      </c>
      <c r="B122" s="12">
        <v>22883</v>
      </c>
      <c r="C122" s="12">
        <v>28</v>
      </c>
      <c r="D122" s="13">
        <v>1920.6</v>
      </c>
      <c r="E122" s="13"/>
      <c r="F122" s="13"/>
      <c r="G122" s="13"/>
      <c r="H122" s="13">
        <v>30</v>
      </c>
      <c r="I122" s="13"/>
      <c r="J122" s="13"/>
      <c r="K122" s="14"/>
    </row>
    <row r="123" spans="1:11" ht="12.75">
      <c r="A123" s="28" t="s">
        <v>21</v>
      </c>
      <c r="B123" s="29"/>
      <c r="C123" s="29"/>
      <c r="D123" s="30"/>
      <c r="E123" s="30">
        <f>SUM(D121:D122)</f>
        <v>3841.2</v>
      </c>
      <c r="F123" s="30">
        <f>E123*1.1</f>
        <v>4225.32</v>
      </c>
      <c r="G123" s="30"/>
      <c r="H123" s="30">
        <f>SUM(H121:H122)</f>
        <v>60</v>
      </c>
      <c r="I123" s="30">
        <f aca="true" t="shared" si="14" ref="I123:I153">F123+G123+H123</f>
        <v>4285.32</v>
      </c>
      <c r="J123" s="30">
        <v>4285</v>
      </c>
      <c r="K123" s="24">
        <f aca="true" t="shared" si="15" ref="K123:K153">I123-J123</f>
        <v>0.31999999999970896</v>
      </c>
    </row>
    <row r="124" spans="1:11" ht="12.75">
      <c r="A124" s="15" t="s">
        <v>33</v>
      </c>
      <c r="B124" s="16">
        <v>36255</v>
      </c>
      <c r="C124" s="16">
        <v>25</v>
      </c>
      <c r="D124" s="17">
        <v>1881</v>
      </c>
      <c r="E124" s="17">
        <f aca="true" t="shared" si="16" ref="E124:E153">D124</f>
        <v>1881</v>
      </c>
      <c r="F124" s="17">
        <f>E124*1.12</f>
        <v>2106.7200000000003</v>
      </c>
      <c r="G124" s="17"/>
      <c r="H124" s="17">
        <v>30</v>
      </c>
      <c r="I124" s="17">
        <f t="shared" si="14"/>
        <v>2136.7200000000003</v>
      </c>
      <c r="J124" s="17">
        <v>2100</v>
      </c>
      <c r="K124" s="18">
        <f t="shared" si="15"/>
        <v>36.720000000000255</v>
      </c>
    </row>
    <row r="125" spans="1:11" ht="12.75">
      <c r="A125" s="11" t="s">
        <v>38</v>
      </c>
      <c r="B125" s="12">
        <v>101724</v>
      </c>
      <c r="C125" s="12">
        <v>41</v>
      </c>
      <c r="D125" s="13">
        <v>1928.52</v>
      </c>
      <c r="E125" s="13">
        <f t="shared" si="16"/>
        <v>1928.52</v>
      </c>
      <c r="F125" s="13">
        <f>E125*1.12</f>
        <v>2159.9424000000004</v>
      </c>
      <c r="G125" s="13"/>
      <c r="H125" s="13">
        <v>30</v>
      </c>
      <c r="I125" s="13">
        <f t="shared" si="14"/>
        <v>2189.9424000000004</v>
      </c>
      <c r="J125" s="13">
        <v>2200</v>
      </c>
      <c r="K125" s="14">
        <f t="shared" si="15"/>
        <v>-10.057599999999638</v>
      </c>
    </row>
    <row r="126" spans="1:11" ht="12.75">
      <c r="A126" s="22" t="s">
        <v>18</v>
      </c>
      <c r="B126" s="25">
        <v>36250</v>
      </c>
      <c r="C126" s="25">
        <v>25</v>
      </c>
      <c r="D126" s="26">
        <v>1811.7</v>
      </c>
      <c r="E126" s="26">
        <f t="shared" si="16"/>
        <v>1811.7</v>
      </c>
      <c r="F126" s="26">
        <f>E126*1.12</f>
        <v>2029.1040000000003</v>
      </c>
      <c r="G126" s="26"/>
      <c r="H126" s="26">
        <v>30</v>
      </c>
      <c r="I126" s="26">
        <f t="shared" si="14"/>
        <v>2059.1040000000003</v>
      </c>
      <c r="J126" s="26">
        <v>2050</v>
      </c>
      <c r="K126" s="27">
        <f t="shared" si="15"/>
        <v>9.10400000000027</v>
      </c>
    </row>
    <row r="127" spans="1:11" ht="12.75">
      <c r="A127" s="8" t="s">
        <v>67</v>
      </c>
      <c r="B127" s="5">
        <v>68709</v>
      </c>
      <c r="C127" s="5">
        <v>31</v>
      </c>
      <c r="D127" s="6">
        <v>316.8</v>
      </c>
      <c r="E127" s="6">
        <f t="shared" si="16"/>
        <v>316.8</v>
      </c>
      <c r="F127" s="6">
        <f>E127*1.15</f>
        <v>364.32</v>
      </c>
      <c r="G127" s="6"/>
      <c r="H127" s="6">
        <v>30</v>
      </c>
      <c r="I127" s="6">
        <f t="shared" si="14"/>
        <v>394.32</v>
      </c>
      <c r="J127" s="6"/>
      <c r="K127" s="7">
        <f t="shared" si="15"/>
        <v>394.32</v>
      </c>
    </row>
    <row r="128" spans="1:11" ht="12.75">
      <c r="A128" s="8" t="s">
        <v>67</v>
      </c>
      <c r="B128" s="5">
        <v>68709</v>
      </c>
      <c r="C128" s="5">
        <v>31</v>
      </c>
      <c r="D128" s="6">
        <v>316.8</v>
      </c>
      <c r="E128" s="6">
        <f t="shared" si="16"/>
        <v>316.8</v>
      </c>
      <c r="F128" s="6">
        <f>E128*1.15</f>
        <v>364.32</v>
      </c>
      <c r="G128" s="6"/>
      <c r="H128" s="6">
        <v>30</v>
      </c>
      <c r="I128" s="6">
        <f t="shared" si="14"/>
        <v>394.32</v>
      </c>
      <c r="J128" s="6"/>
      <c r="K128" s="7">
        <f t="shared" si="15"/>
        <v>394.32</v>
      </c>
    </row>
    <row r="129" spans="1:11" ht="12.75">
      <c r="A129" s="8" t="s">
        <v>67</v>
      </c>
      <c r="B129" s="5">
        <v>101724</v>
      </c>
      <c r="C129" s="5">
        <v>35</v>
      </c>
      <c r="D129" s="6">
        <v>1928.52</v>
      </c>
      <c r="E129" s="6">
        <f t="shared" si="16"/>
        <v>1928.52</v>
      </c>
      <c r="F129" s="6">
        <f aca="true" t="shared" si="17" ref="F129:F136">E129*1.12</f>
        <v>2159.9424000000004</v>
      </c>
      <c r="G129" s="6"/>
      <c r="H129" s="6">
        <v>30</v>
      </c>
      <c r="I129" s="6">
        <f t="shared" si="14"/>
        <v>2189.9424000000004</v>
      </c>
      <c r="J129" s="6"/>
      <c r="K129" s="7">
        <f t="shared" si="15"/>
        <v>2189.9424000000004</v>
      </c>
    </row>
    <row r="130" spans="1:11" ht="12.75">
      <c r="A130" s="8" t="s">
        <v>67</v>
      </c>
      <c r="B130" s="5">
        <v>101724</v>
      </c>
      <c r="C130" s="5">
        <v>37</v>
      </c>
      <c r="D130" s="6">
        <v>1928.52</v>
      </c>
      <c r="E130" s="6">
        <f t="shared" si="16"/>
        <v>1928.52</v>
      </c>
      <c r="F130" s="6">
        <f t="shared" si="17"/>
        <v>2159.9424000000004</v>
      </c>
      <c r="G130" s="6"/>
      <c r="H130" s="6">
        <v>30</v>
      </c>
      <c r="I130" s="6">
        <f t="shared" si="14"/>
        <v>2189.9424000000004</v>
      </c>
      <c r="J130" s="6"/>
      <c r="K130" s="7">
        <f t="shared" si="15"/>
        <v>2189.9424000000004</v>
      </c>
    </row>
    <row r="131" spans="1:11" ht="12.75">
      <c r="A131" s="8" t="s">
        <v>67</v>
      </c>
      <c r="B131" s="5">
        <v>36250</v>
      </c>
      <c r="C131" s="5">
        <v>22</v>
      </c>
      <c r="D131" s="6">
        <v>1811.7</v>
      </c>
      <c r="E131" s="6">
        <f t="shared" si="16"/>
        <v>1811.7</v>
      </c>
      <c r="F131" s="6">
        <f t="shared" si="17"/>
        <v>2029.1040000000003</v>
      </c>
      <c r="G131" s="6"/>
      <c r="H131" s="6">
        <v>30</v>
      </c>
      <c r="I131" s="6">
        <f t="shared" si="14"/>
        <v>2059.1040000000003</v>
      </c>
      <c r="J131" s="6"/>
      <c r="K131" s="7">
        <f t="shared" si="15"/>
        <v>2059.1040000000003</v>
      </c>
    </row>
    <row r="132" spans="1:11" ht="12.75">
      <c r="A132" s="8" t="s">
        <v>67</v>
      </c>
      <c r="B132" s="5">
        <v>36250</v>
      </c>
      <c r="C132" s="5">
        <v>22</v>
      </c>
      <c r="D132" s="6">
        <v>1811.7</v>
      </c>
      <c r="E132" s="6">
        <f t="shared" si="16"/>
        <v>1811.7</v>
      </c>
      <c r="F132" s="6">
        <f t="shared" si="17"/>
        <v>2029.1040000000003</v>
      </c>
      <c r="G132" s="6"/>
      <c r="H132" s="6">
        <v>30</v>
      </c>
      <c r="I132" s="6">
        <f t="shared" si="14"/>
        <v>2059.1040000000003</v>
      </c>
      <c r="J132" s="6"/>
      <c r="K132" s="7">
        <f t="shared" si="15"/>
        <v>2059.1040000000003</v>
      </c>
    </row>
    <row r="133" spans="1:11" ht="12.75">
      <c r="A133" s="8" t="s">
        <v>67</v>
      </c>
      <c r="B133" s="5">
        <v>36250</v>
      </c>
      <c r="C133" s="5">
        <v>23</v>
      </c>
      <c r="D133" s="6">
        <v>1811.7</v>
      </c>
      <c r="E133" s="6">
        <f t="shared" si="16"/>
        <v>1811.7</v>
      </c>
      <c r="F133" s="6">
        <f t="shared" si="17"/>
        <v>2029.1040000000003</v>
      </c>
      <c r="G133" s="6"/>
      <c r="H133" s="6">
        <v>30</v>
      </c>
      <c r="I133" s="6">
        <f t="shared" si="14"/>
        <v>2059.1040000000003</v>
      </c>
      <c r="J133" s="6"/>
      <c r="K133" s="7">
        <f t="shared" si="15"/>
        <v>2059.1040000000003</v>
      </c>
    </row>
    <row r="134" spans="1:11" ht="12.75">
      <c r="A134" s="8" t="s">
        <v>67</v>
      </c>
      <c r="B134" s="5">
        <v>36250</v>
      </c>
      <c r="C134" s="5">
        <v>24</v>
      </c>
      <c r="D134" s="6">
        <v>1811.7</v>
      </c>
      <c r="E134" s="6">
        <f t="shared" si="16"/>
        <v>1811.7</v>
      </c>
      <c r="F134" s="6">
        <f t="shared" si="17"/>
        <v>2029.1040000000003</v>
      </c>
      <c r="G134" s="6"/>
      <c r="H134" s="6">
        <v>30</v>
      </c>
      <c r="I134" s="6">
        <f t="shared" si="14"/>
        <v>2059.1040000000003</v>
      </c>
      <c r="J134" s="6"/>
      <c r="K134" s="7">
        <f t="shared" si="15"/>
        <v>2059.1040000000003</v>
      </c>
    </row>
    <row r="135" spans="1:11" ht="12.75">
      <c r="A135" s="8" t="s">
        <v>67</v>
      </c>
      <c r="B135" s="5">
        <v>22883</v>
      </c>
      <c r="C135" s="5">
        <v>24</v>
      </c>
      <c r="D135" s="6">
        <v>1920.6</v>
      </c>
      <c r="E135" s="6">
        <f t="shared" si="16"/>
        <v>1920.6</v>
      </c>
      <c r="F135" s="6">
        <f t="shared" si="17"/>
        <v>2151.072</v>
      </c>
      <c r="G135" s="6"/>
      <c r="H135" s="6">
        <v>30</v>
      </c>
      <c r="I135" s="6">
        <f t="shared" si="14"/>
        <v>2181.072</v>
      </c>
      <c r="J135" s="6"/>
      <c r="K135" s="7">
        <f t="shared" si="15"/>
        <v>2181.072</v>
      </c>
    </row>
    <row r="136" spans="1:11" ht="12.75">
      <c r="A136" s="8" t="s">
        <v>67</v>
      </c>
      <c r="B136" s="5">
        <v>22883</v>
      </c>
      <c r="C136" s="5">
        <v>26</v>
      </c>
      <c r="D136" s="6">
        <v>1920.6</v>
      </c>
      <c r="E136" s="6">
        <f t="shared" si="16"/>
        <v>1920.6</v>
      </c>
      <c r="F136" s="6">
        <f t="shared" si="17"/>
        <v>2151.072</v>
      </c>
      <c r="G136" s="6"/>
      <c r="H136" s="6">
        <v>30</v>
      </c>
      <c r="I136" s="6">
        <f t="shared" si="14"/>
        <v>2181.072</v>
      </c>
      <c r="J136" s="6"/>
      <c r="K136" s="7">
        <f t="shared" si="15"/>
        <v>2181.072</v>
      </c>
    </row>
    <row r="137" spans="1:11" ht="12.75">
      <c r="A137" s="8" t="s">
        <v>67</v>
      </c>
      <c r="B137" s="5">
        <v>97930</v>
      </c>
      <c r="C137" s="5">
        <v>37</v>
      </c>
      <c r="D137" s="6">
        <v>198</v>
      </c>
      <c r="E137" s="6">
        <f t="shared" si="16"/>
        <v>198</v>
      </c>
      <c r="F137" s="6">
        <f aca="true" t="shared" si="18" ref="F137:F143">E137*1.15</f>
        <v>227.7</v>
      </c>
      <c r="G137" s="6"/>
      <c r="H137" s="6">
        <v>30</v>
      </c>
      <c r="I137" s="6">
        <f t="shared" si="14"/>
        <v>257.7</v>
      </c>
      <c r="J137" s="6"/>
      <c r="K137" s="7">
        <f t="shared" si="15"/>
        <v>257.7</v>
      </c>
    </row>
    <row r="138" spans="1:11" ht="12.75">
      <c r="A138" s="8" t="s">
        <v>67</v>
      </c>
      <c r="B138" s="5">
        <v>97930</v>
      </c>
      <c r="C138" s="5">
        <v>37</v>
      </c>
      <c r="D138" s="6">
        <v>198</v>
      </c>
      <c r="E138" s="6">
        <f t="shared" si="16"/>
        <v>198</v>
      </c>
      <c r="F138" s="6">
        <f t="shared" si="18"/>
        <v>227.7</v>
      </c>
      <c r="G138" s="6"/>
      <c r="H138" s="6">
        <v>30</v>
      </c>
      <c r="I138" s="6">
        <f t="shared" si="14"/>
        <v>257.7</v>
      </c>
      <c r="J138" s="6"/>
      <c r="K138" s="7">
        <f t="shared" si="15"/>
        <v>257.7</v>
      </c>
    </row>
    <row r="139" spans="1:11" ht="12.75">
      <c r="A139" s="8" t="s">
        <v>67</v>
      </c>
      <c r="B139" s="5">
        <v>97930</v>
      </c>
      <c r="C139" s="5">
        <v>38</v>
      </c>
      <c r="D139" s="6">
        <v>198</v>
      </c>
      <c r="E139" s="6">
        <f t="shared" si="16"/>
        <v>198</v>
      </c>
      <c r="F139" s="6">
        <f t="shared" si="18"/>
        <v>227.7</v>
      </c>
      <c r="G139" s="6"/>
      <c r="H139" s="6">
        <v>30</v>
      </c>
      <c r="I139" s="6">
        <f t="shared" si="14"/>
        <v>257.7</v>
      </c>
      <c r="J139" s="6"/>
      <c r="K139" s="7">
        <f t="shared" si="15"/>
        <v>257.7</v>
      </c>
    </row>
    <row r="140" spans="1:11" ht="12.75">
      <c r="A140" s="31" t="s">
        <v>67</v>
      </c>
      <c r="B140" s="5">
        <v>46002</v>
      </c>
      <c r="C140" s="5">
        <v>23</v>
      </c>
      <c r="D140" s="6">
        <v>508</v>
      </c>
      <c r="E140" s="6">
        <f t="shared" si="16"/>
        <v>508</v>
      </c>
      <c r="F140" s="6">
        <f t="shared" si="18"/>
        <v>584.1999999999999</v>
      </c>
      <c r="G140" s="6"/>
      <c r="H140" s="6">
        <v>30</v>
      </c>
      <c r="I140" s="6">
        <f t="shared" si="14"/>
        <v>614.1999999999999</v>
      </c>
      <c r="J140" s="6"/>
      <c r="K140" s="7">
        <f t="shared" si="15"/>
        <v>614.1999999999999</v>
      </c>
    </row>
    <row r="141" spans="1:11" ht="12.75">
      <c r="A141" s="31" t="s">
        <v>67</v>
      </c>
      <c r="B141" s="5">
        <v>46002</v>
      </c>
      <c r="C141" s="5">
        <v>30</v>
      </c>
      <c r="D141" s="6">
        <v>508</v>
      </c>
      <c r="E141" s="6">
        <f t="shared" si="16"/>
        <v>508</v>
      </c>
      <c r="F141" s="6">
        <f t="shared" si="18"/>
        <v>584.1999999999999</v>
      </c>
      <c r="G141" s="6"/>
      <c r="H141" s="6">
        <v>30</v>
      </c>
      <c r="I141" s="6">
        <f t="shared" si="14"/>
        <v>614.1999999999999</v>
      </c>
      <c r="J141" s="6"/>
      <c r="K141" s="7">
        <f t="shared" si="15"/>
        <v>614.1999999999999</v>
      </c>
    </row>
    <row r="142" spans="1:11" ht="12.75">
      <c r="A142" s="19" t="s">
        <v>107</v>
      </c>
      <c r="B142" s="5">
        <v>7403</v>
      </c>
      <c r="C142" s="5">
        <v>34</v>
      </c>
      <c r="D142" s="6">
        <v>253.7</v>
      </c>
      <c r="E142" s="6">
        <f t="shared" si="16"/>
        <v>253.7</v>
      </c>
      <c r="F142" s="6">
        <f t="shared" si="18"/>
        <v>291.75499999999994</v>
      </c>
      <c r="G142" s="6"/>
      <c r="H142" s="6">
        <v>30</v>
      </c>
      <c r="I142" s="6">
        <f t="shared" si="14"/>
        <v>321.75499999999994</v>
      </c>
      <c r="J142" s="6"/>
      <c r="K142" s="7">
        <f t="shared" si="15"/>
        <v>321.75499999999994</v>
      </c>
    </row>
    <row r="143" spans="1:11" ht="12.75">
      <c r="A143" s="31" t="s">
        <v>67</v>
      </c>
      <c r="B143" s="5">
        <v>7403</v>
      </c>
      <c r="C143" s="5">
        <v>35</v>
      </c>
      <c r="D143" s="6">
        <v>253.7</v>
      </c>
      <c r="E143" s="6">
        <f t="shared" si="16"/>
        <v>253.7</v>
      </c>
      <c r="F143" s="6">
        <f t="shared" si="18"/>
        <v>291.75499999999994</v>
      </c>
      <c r="G143" s="6"/>
      <c r="H143" s="6">
        <v>30</v>
      </c>
      <c r="I143" s="6">
        <f t="shared" si="14"/>
        <v>321.75499999999994</v>
      </c>
      <c r="J143" s="6"/>
      <c r="K143" s="7">
        <f t="shared" si="15"/>
        <v>321.75499999999994</v>
      </c>
    </row>
    <row r="144" spans="1:11" ht="12.75">
      <c r="A144" s="15" t="s">
        <v>20</v>
      </c>
      <c r="B144" s="16">
        <v>36250</v>
      </c>
      <c r="C144" s="16">
        <v>26</v>
      </c>
      <c r="D144" s="17">
        <v>1811.7</v>
      </c>
      <c r="E144" s="17">
        <f t="shared" si="16"/>
        <v>1811.7</v>
      </c>
      <c r="F144" s="17">
        <f>E144*1.12</f>
        <v>2029.1040000000003</v>
      </c>
      <c r="G144" s="17"/>
      <c r="H144" s="17">
        <v>30</v>
      </c>
      <c r="I144" s="17">
        <f t="shared" si="14"/>
        <v>2059.1040000000003</v>
      </c>
      <c r="J144" s="17">
        <v>2059</v>
      </c>
      <c r="K144" s="18">
        <f t="shared" si="15"/>
        <v>0.10400000000026921</v>
      </c>
    </row>
    <row r="145" spans="1:11" ht="12.75">
      <c r="A145" s="28" t="s">
        <v>5</v>
      </c>
      <c r="B145" s="29">
        <v>68709</v>
      </c>
      <c r="C145" s="29">
        <v>37</v>
      </c>
      <c r="D145" s="30">
        <v>316.8</v>
      </c>
      <c r="E145" s="30">
        <f t="shared" si="16"/>
        <v>316.8</v>
      </c>
      <c r="F145" s="30">
        <f>E145*1.15</f>
        <v>364.32</v>
      </c>
      <c r="G145" s="30"/>
      <c r="H145" s="30">
        <v>30</v>
      </c>
      <c r="I145" s="30">
        <f t="shared" si="14"/>
        <v>394.32</v>
      </c>
      <c r="J145" s="30">
        <v>394</v>
      </c>
      <c r="K145" s="24">
        <f t="shared" si="15"/>
        <v>0.3199999999999932</v>
      </c>
    </row>
    <row r="146" spans="1:11" ht="12.75">
      <c r="A146" s="15" t="s">
        <v>39</v>
      </c>
      <c r="B146" s="16">
        <v>36250</v>
      </c>
      <c r="C146" s="16">
        <v>28</v>
      </c>
      <c r="D146" s="17">
        <v>1811.7</v>
      </c>
      <c r="E146" s="17">
        <f t="shared" si="16"/>
        <v>1811.7</v>
      </c>
      <c r="F146" s="17">
        <f>E146*1.12</f>
        <v>2029.1040000000003</v>
      </c>
      <c r="G146" s="17"/>
      <c r="H146" s="17">
        <v>30</v>
      </c>
      <c r="I146" s="17">
        <f t="shared" si="14"/>
        <v>2059.1040000000003</v>
      </c>
      <c r="J146" s="17">
        <v>2060</v>
      </c>
      <c r="K146" s="18">
        <f t="shared" si="15"/>
        <v>-0.8959999999997308</v>
      </c>
    </row>
    <row r="147" spans="1:12" ht="12.75">
      <c r="A147" s="11" t="s">
        <v>69</v>
      </c>
      <c r="B147" s="12">
        <v>36255</v>
      </c>
      <c r="C147" s="12">
        <v>26</v>
      </c>
      <c r="D147" s="13">
        <v>1881</v>
      </c>
      <c r="E147" s="13">
        <f t="shared" si="16"/>
        <v>1881</v>
      </c>
      <c r="F147" s="13">
        <f>E147*1.05</f>
        <v>1975.0500000000002</v>
      </c>
      <c r="G147" s="13"/>
      <c r="H147" s="13">
        <v>30</v>
      </c>
      <c r="I147" s="13">
        <f t="shared" si="14"/>
        <v>2005.0500000000002</v>
      </c>
      <c r="J147" s="13"/>
      <c r="K147" s="14">
        <f t="shared" si="15"/>
        <v>2005.0500000000002</v>
      </c>
      <c r="L147" s="21" t="s">
        <v>78</v>
      </c>
    </row>
    <row r="148" spans="1:11" ht="12.75">
      <c r="A148" s="22" t="s">
        <v>70</v>
      </c>
      <c r="B148" s="16">
        <v>22883</v>
      </c>
      <c r="C148" s="16">
        <v>27</v>
      </c>
      <c r="D148" s="17">
        <v>1920.6</v>
      </c>
      <c r="E148" s="17">
        <f t="shared" si="16"/>
        <v>1920.6</v>
      </c>
      <c r="F148" s="17">
        <f>E148*1.12</f>
        <v>2151.072</v>
      </c>
      <c r="G148" s="17"/>
      <c r="H148" s="17">
        <v>30</v>
      </c>
      <c r="I148" s="17">
        <f t="shared" si="14"/>
        <v>2181.072</v>
      </c>
      <c r="J148" s="17">
        <f>1940+241</f>
        <v>2181</v>
      </c>
      <c r="K148" s="27">
        <f t="shared" si="15"/>
        <v>0.07200000000011642</v>
      </c>
    </row>
    <row r="149" spans="1:11" ht="12.75">
      <c r="A149" s="38" t="s">
        <v>100</v>
      </c>
      <c r="B149" s="5">
        <v>68709</v>
      </c>
      <c r="C149" s="5">
        <v>34</v>
      </c>
      <c r="D149" s="6">
        <v>316.8</v>
      </c>
      <c r="E149" s="6">
        <f>D149</f>
        <v>316.8</v>
      </c>
      <c r="F149" s="6">
        <f>E149*1.15</f>
        <v>364.32</v>
      </c>
      <c r="G149" s="6"/>
      <c r="H149" s="6">
        <v>30</v>
      </c>
      <c r="I149" s="6">
        <f>F149+G149+H149</f>
        <v>394.32</v>
      </c>
      <c r="J149" s="6">
        <v>394</v>
      </c>
      <c r="K149" s="7">
        <f>I149-J149</f>
        <v>0.3199999999999932</v>
      </c>
    </row>
    <row r="150" spans="1:11" ht="12.75">
      <c r="A150" s="10" t="s">
        <v>83</v>
      </c>
      <c r="B150" s="5">
        <v>46002</v>
      </c>
      <c r="C150" s="5">
        <v>28</v>
      </c>
      <c r="D150" s="6">
        <v>508</v>
      </c>
      <c r="E150" s="6">
        <f t="shared" si="16"/>
        <v>508</v>
      </c>
      <c r="F150" s="6">
        <f>E150*1.15</f>
        <v>584.1999999999999</v>
      </c>
      <c r="G150" s="6">
        <v>20</v>
      </c>
      <c r="H150" s="6">
        <v>30</v>
      </c>
      <c r="I150" s="6">
        <f t="shared" si="14"/>
        <v>634.1999999999999</v>
      </c>
      <c r="J150" s="6">
        <v>635</v>
      </c>
      <c r="K150" s="33">
        <f t="shared" si="15"/>
        <v>-0.8000000000000682</v>
      </c>
    </row>
    <row r="151" spans="1:11" ht="12.75">
      <c r="A151" s="11" t="s">
        <v>29</v>
      </c>
      <c r="B151" s="12">
        <v>36255</v>
      </c>
      <c r="C151" s="12">
        <v>25</v>
      </c>
      <c r="D151" s="13">
        <v>1881</v>
      </c>
      <c r="E151" s="13">
        <f t="shared" si="16"/>
        <v>1881</v>
      </c>
      <c r="F151" s="13">
        <f>E151*1.12</f>
        <v>2106.7200000000003</v>
      </c>
      <c r="G151" s="13"/>
      <c r="H151" s="13">
        <v>30</v>
      </c>
      <c r="I151" s="13">
        <f t="shared" si="14"/>
        <v>2136.7200000000003</v>
      </c>
      <c r="J151" s="13">
        <v>2137</v>
      </c>
      <c r="K151" s="14">
        <f t="shared" si="15"/>
        <v>-0.27999999999974534</v>
      </c>
    </row>
    <row r="152" spans="1:11" ht="12.75">
      <c r="A152" s="22" t="s">
        <v>8</v>
      </c>
      <c r="B152" s="25">
        <v>68709</v>
      </c>
      <c r="C152" s="25">
        <v>34</v>
      </c>
      <c r="D152" s="26">
        <v>316.8</v>
      </c>
      <c r="E152" s="26">
        <f t="shared" si="16"/>
        <v>316.8</v>
      </c>
      <c r="F152" s="26">
        <f>E152*1.15</f>
        <v>364.32</v>
      </c>
      <c r="G152" s="26"/>
      <c r="H152" s="26">
        <v>30</v>
      </c>
      <c r="I152" s="26">
        <f t="shared" si="14"/>
        <v>394.32</v>
      </c>
      <c r="J152" s="26">
        <v>394</v>
      </c>
      <c r="K152" s="27">
        <f t="shared" si="15"/>
        <v>0.3199999999999932</v>
      </c>
    </row>
    <row r="153" spans="1:11" ht="12.75">
      <c r="A153" s="11" t="s">
        <v>46</v>
      </c>
      <c r="B153" s="12">
        <v>36250</v>
      </c>
      <c r="C153" s="12">
        <v>27</v>
      </c>
      <c r="D153" s="13">
        <v>1811.7</v>
      </c>
      <c r="E153" s="13">
        <f t="shared" si="16"/>
        <v>1811.7</v>
      </c>
      <c r="F153" s="13">
        <f>E153*1.12</f>
        <v>2029.1040000000003</v>
      </c>
      <c r="G153" s="13"/>
      <c r="H153" s="13">
        <v>30</v>
      </c>
      <c r="I153" s="13">
        <f t="shared" si="14"/>
        <v>2059.1040000000003</v>
      </c>
      <c r="J153" s="13">
        <v>2060</v>
      </c>
      <c r="K153" s="14">
        <f t="shared" si="15"/>
        <v>-0.8959999999997308</v>
      </c>
    </row>
    <row r="154" ht="12.75">
      <c r="D154" s="9">
        <f>SUM(D2:D153)</f>
        <v>135675.32000000004</v>
      </c>
    </row>
  </sheetData>
  <sheetProtection formatCells="0" formatColumns="0" formatRows="0" insertColumns="0" insertRows="0" insertHyperlinks="0" deleteColumns="0" deleteRows="0" sort="0" autoFilter="0" pivotTables="0"/>
  <autoFilter ref="A1:K154"/>
  <hyperlinks>
    <hyperlink ref="A75" r:id="rId1" display="http://forum.sibmama.ru/profile.php?mode=viewprofile&amp;u=90951"/>
    <hyperlink ref="A148" r:id="rId2" display="http://forum.sibmama.ru/profile.php?mode=viewprofile&amp;u=51027"/>
    <hyperlink ref="A87" r:id="rId3" display="http://forum.sibmama.ru/profile.php?mode=viewprofile&amp;u=18015"/>
    <hyperlink ref="A118" r:id="rId4" display="http://forum.sibmama.ru/profile.php?mode=viewprofile&amp;u=79130"/>
    <hyperlink ref="A73" r:id="rId5" display="http://forum.sibmama.ru/profile.php?mode=viewprofile&amp;u=75092"/>
    <hyperlink ref="A93" r:id="rId6" display="http://forum.sibmama.ru/profile.php?mode=viewprofile&amp;u=125946"/>
    <hyperlink ref="A72" r:id="rId7" display="http://forum.sibmama.ru/profile.php?mode=viewprofile&amp;u=75092"/>
    <hyperlink ref="A74" r:id="rId8" display="http://forum.sibmama.ru/profile.php?mode=viewprofile&amp;u=75092"/>
    <hyperlink ref="A97" r:id="rId9" display="http://forum.sibmama.ru/profile.php?mode=viewprofile&amp;u=59542"/>
    <hyperlink ref="A20" r:id="rId10" display="http://forum.sibmama.ru/viewtopic.php?p=33635031&amp;t=729473"/>
  </hyperlinks>
  <printOptions/>
  <pageMargins left="0.7" right="0.7" top="0.75" bottom="0.75" header="0.3" footer="0.3"/>
  <pageSetup horizontalDpi="600" verticalDpi="60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2012-10-20T14:49:11Z</cp:lastPrinted>
  <dcterms:created xsi:type="dcterms:W3CDTF">2012-10-08T18:33:29Z</dcterms:created>
  <dcterms:modified xsi:type="dcterms:W3CDTF">2012-10-21T12:51:14Z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