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855" windowHeight="11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<sst xmlns="http://schemas.openxmlformats.org/spreadsheetml/2006/main" count="118" uniqueCount="56">
  <si>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ник</t>
  </si>
  <si>
    <t xml:space="preserve">Модель </t>
  </si>
  <si>
    <t>размер</t>
  </si>
  <si>
    <t>цена без ОРГ</t>
  </si>
  <si>
    <t>сумма заказа</t>
  </si>
  <si>
    <t>сумма с ОРГ</t>
  </si>
  <si>
    <t xml:space="preserve">транспортные </t>
  </si>
  <si>
    <t>сбор посылки на м/город</t>
  </si>
  <si>
    <t>итого к оплате</t>
  </si>
  <si>
    <t>сдано</t>
  </si>
  <si>
    <t>долг         ("-" мой, "+" ваш)</t>
  </si>
  <si>
    <t>Ариша09</t>
  </si>
  <si>
    <t>oksanak71</t>
  </si>
  <si>
    <t>пристрой</t>
  </si>
  <si>
    <t>Жарик</t>
  </si>
  <si>
    <t>Feealka</t>
  </si>
  <si>
    <t>натаП</t>
  </si>
  <si>
    <t>Lenchishka</t>
  </si>
  <si>
    <t>kose</t>
  </si>
  <si>
    <t>kit-</t>
  </si>
  <si>
    <t>ПАлёнА</t>
  </si>
  <si>
    <t>Maslenok</t>
  </si>
  <si>
    <t>ZALIM</t>
  </si>
  <si>
    <t>Чебурек</t>
  </si>
  <si>
    <t>Оксана Ов</t>
  </si>
  <si>
    <t>lula</t>
  </si>
  <si>
    <t>nadda</t>
  </si>
  <si>
    <t>Btata</t>
  </si>
  <si>
    <t>Танюш</t>
  </si>
  <si>
    <t>люляша86мама</t>
  </si>
  <si>
    <t>Ольга Барышпол</t>
  </si>
  <si>
    <t>Ольга Альбертовна</t>
  </si>
  <si>
    <t>EDELKA</t>
  </si>
  <si>
    <t>Pomodore</t>
  </si>
  <si>
    <t>Кондачкина</t>
  </si>
  <si>
    <t>Natalinky</t>
  </si>
  <si>
    <t>Марианна@</t>
  </si>
  <si>
    <t>Solnze79m</t>
  </si>
  <si>
    <t>OliK3</t>
  </si>
  <si>
    <t>Cler-C</t>
  </si>
  <si>
    <t>Анна Аврам</t>
  </si>
  <si>
    <t>Яна_nl</t>
  </si>
  <si>
    <t>Sheva</t>
  </si>
  <si>
    <t>olga_pol</t>
  </si>
  <si>
    <t>!Ольга!</t>
  </si>
  <si>
    <t>Solnze79M</t>
  </si>
  <si>
    <t>Тарана</t>
  </si>
  <si>
    <t>Связная</t>
  </si>
  <si>
    <t>natalia kapustinskaja</t>
  </si>
  <si>
    <t>OllaL</t>
  </si>
  <si>
    <t>Anna4ca</t>
  </si>
  <si>
    <t>Tanya73</t>
  </si>
  <si>
    <t xml:space="preserve"> maitika</t>
  </si>
  <si>
    <t>Скарлатина</t>
  </si>
  <si>
    <t>Двойняшки</t>
  </si>
  <si>
    <t>Samsara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</si>
</sst>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&quot;р.&quot;"/>
    <numFmt numFmtId="171" formatCode="#,##0.0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20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169" fontId="0" fillId="2" borderId="10" xfId="0" applyNumberFormat="1" applyFill="1" applyBorder="1" applyAlignment="1">
      <alignment/>
    </xf>
    <xf numFmtId="170" fontId="0" fillId="2" borderId="10" xfId="0" applyNumberFormat="1" applyFill="1" applyBorder="1" applyAlignment="1">
      <alignment/>
    </xf>
    <xf numFmtId="0" fontId="2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169" fontId="0" fillId="7" borderId="10" xfId="0" applyNumberFormat="1" applyFill="1" applyBorder="1" applyAlignment="1">
      <alignment/>
    </xf>
    <xf numFmtId="170" fontId="0" fillId="7" borderId="10" xfId="0" applyNumberFormat="1" applyFill="1" applyBorder="1" applyAlignment="1">
      <alignment/>
    </xf>
    <xf numFmtId="169" fontId="0" fillId="2" borderId="10" xfId="0" applyNumberFormat="1" applyFill="1" applyBorder="1" applyAlignment="1">
      <alignment/>
    </xf>
    <xf numFmtId="169" fontId="0" fillId="7" borderId="10" xfId="0" applyNumberFormat="1" applyFill="1" applyBorder="1" applyAlignment="1">
      <alignment/>
    </xf>
    <xf numFmtId="169" fontId="0" fillId="0" borderId="10" xfId="0" applyNumberFormat="1" applyBorder="1" applyAlignment="1">
      <alignment/>
    </xf>
    <xf numFmtId="17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0" fontId="2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169" fontId="0" fillId="4" borderId="10" xfId="0" applyNumberFormat="1" applyFill="1" applyBorder="1" applyAlignment="1">
      <alignment/>
    </xf>
    <xf numFmtId="170" fontId="0" fillId="4" borderId="10" xfId="0" applyNumberFormat="1" applyFill="1" applyBorder="1" applyAlignment="1">
      <alignment/>
    </xf>
    <xf numFmtId="0" fontId="20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69" fontId="0" fillId="5" borderId="10" xfId="0" applyNumberFormat="1" applyFill="1" applyBorder="1" applyAlignment="1">
      <alignment/>
    </xf>
    <xf numFmtId="170" fontId="0" fillId="5" borderId="10" xfId="0" applyNumberFormat="1" applyFill="1" applyBorder="1" applyAlignment="1">
      <alignment/>
    </xf>
    <xf numFmtId="0" fontId="19" fillId="7" borderId="10" xfId="0" applyFont="1" applyFill="1" applyBorder="1" applyAlignment="1">
      <alignment/>
    </xf>
    <xf numFmtId="169" fontId="19" fillId="7" borderId="10" xfId="0" applyNumberFormat="1" applyFont="1" applyFill="1" applyBorder="1" applyAlignment="1">
      <alignment/>
    </xf>
    <xf numFmtId="169" fontId="19" fillId="7" borderId="10" xfId="0" applyNumberFormat="1" applyFont="1" applyFill="1" applyBorder="1" applyAlignment="1">
      <alignment/>
    </xf>
    <xf numFmtId="170" fontId="19" fillId="7" borderId="10" xfId="0" applyNumberFormat="1" applyFont="1" applyFill="1" applyBorder="1" applyAlignment="1">
      <alignment/>
    </xf>
    <xf numFmtId="169" fontId="0" fillId="5" borderId="10" xfId="0" applyNumberFormat="1" applyFill="1" applyBorder="1" applyAlignment="1">
      <alignment/>
    </xf>
    <xf numFmtId="0" fontId="19" fillId="2" borderId="10" xfId="0" applyFont="1" applyFill="1" applyBorder="1" applyAlignment="1">
      <alignment/>
    </xf>
    <xf numFmtId="169" fontId="19" fillId="2" borderId="10" xfId="0" applyNumberFormat="1" applyFont="1" applyFill="1" applyBorder="1" applyAlignment="1">
      <alignment/>
    </xf>
    <xf numFmtId="169" fontId="19" fillId="2" borderId="10" xfId="0" applyNumberFormat="1" applyFont="1" applyFill="1" applyBorder="1" applyAlignment="1">
      <alignment/>
    </xf>
    <xf numFmtId="170" fontId="19" fillId="2" borderId="10" xfId="0" applyNumberFormat="1" applyFont="1" applyFill="1" applyBorder="1" applyAlignment="1">
      <alignment/>
    </xf>
    <xf numFmtId="170" fontId="36" fillId="5" borderId="10" xfId="0" applyNumberFormat="1" applyFont="1" applyFill="1" applyBorder="1" applyAlignment="1">
      <alignment/>
    </xf>
    <xf numFmtId="170" fontId="36" fillId="4" borderId="10" xfId="0" applyNumberFormat="1" applyFont="1" applyFill="1" applyBorder="1" applyAlignment="1">
      <alignment/>
    </xf>
    <xf numFmtId="170" fontId="19" fillId="4" borderId="10" xfId="0" applyNumberFormat="1" applyFont="1" applyFill="1" applyBorder="1" applyAlignment="1">
      <alignment/>
    </xf>
    <xf numFmtId="170" fontId="19" fillId="5" borderId="10" xfId="0" applyNumberFormat="1" applyFont="1" applyFill="1" applyBorder="1" applyAlignment="1">
      <alignment/>
    </xf>
    <xf numFmtId="169" fontId="0" fillId="4" borderId="10" xfId="0" applyNumberFormat="1" applyFill="1" applyBorder="1" applyAlignment="1">
      <alignment/>
    </xf>
    <xf numFmtId="169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72;&#1085;&#1085;&#107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94" sqref="M94"/>
    </sheetView>
  </sheetViews>
  <sheetFormatPr defaultColWidth="9.140625" defaultRowHeight="15"/>
  <cols>
    <col min="1" max="1" width="19.7109375" style="0" bestFit="1" customWidth="1"/>
    <col min="5" max="6" width="9.7109375" style="0" bestFit="1" customWidth="1"/>
    <col min="9" max="10" width="9.7109375" style="0" bestFit="1" customWidth="1"/>
    <col min="14" max="14" width="10.7109375" style="0" bestFit="1" customWidth="1"/>
  </cols>
  <sheetData>
    <row r="1" spans="1:12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/>
    </row>
    <row r="2" spans="1:11" ht="15">
      <c r="A2" s="22" t="s">
        <v>44</v>
      </c>
      <c r="B2" s="23">
        <v>45173</v>
      </c>
      <c r="C2" s="23">
        <v>27</v>
      </c>
      <c r="D2" s="24">
        <v>495</v>
      </c>
      <c r="E2" s="24">
        <f>D2</f>
        <v>495</v>
      </c>
      <c r="F2" s="24">
        <f>E2*1.15</f>
        <v>569.25</v>
      </c>
      <c r="G2" s="24">
        <v>14.32</v>
      </c>
      <c r="H2" s="23"/>
      <c r="I2" s="24">
        <f>F2+G2+H2</f>
        <v>583.57</v>
      </c>
      <c r="J2" s="23">
        <v>583</v>
      </c>
      <c r="K2" s="25">
        <f>I2-J2</f>
        <v>0.57000000000005</v>
      </c>
    </row>
    <row r="3" spans="1:11" ht="15">
      <c r="A3" s="12" t="s">
        <v>50</v>
      </c>
      <c r="B3" s="13">
        <v>37410</v>
      </c>
      <c r="C3" s="13">
        <v>36</v>
      </c>
      <c r="D3" s="14">
        <v>261.9</v>
      </c>
      <c r="E3" s="14">
        <f>D3</f>
        <v>261.9</v>
      </c>
      <c r="F3" s="14">
        <f>E3*1.15</f>
        <v>301.18499999999995</v>
      </c>
      <c r="G3" s="14">
        <v>14.32</v>
      </c>
      <c r="H3" s="13"/>
      <c r="I3" s="14">
        <f>F3+G3+H3</f>
        <v>315.50499999999994</v>
      </c>
      <c r="J3" s="17">
        <v>315</v>
      </c>
      <c r="K3" s="15">
        <f>I3-J3</f>
        <v>0.5049999999999386</v>
      </c>
    </row>
    <row r="4" spans="1:11" ht="15">
      <c r="A4" s="8" t="s">
        <v>27</v>
      </c>
      <c r="B4" s="9">
        <v>37910</v>
      </c>
      <c r="C4" s="9">
        <v>23</v>
      </c>
      <c r="D4" s="10">
        <v>261.9</v>
      </c>
      <c r="E4" s="10"/>
      <c r="F4" s="10"/>
      <c r="G4" s="10">
        <v>14.32</v>
      </c>
      <c r="H4" s="9"/>
      <c r="I4" s="10"/>
      <c r="J4" s="16"/>
      <c r="K4" s="11"/>
    </row>
    <row r="5" spans="1:11" ht="15">
      <c r="A5" s="8" t="s">
        <v>27</v>
      </c>
      <c r="B5" s="9">
        <v>37910</v>
      </c>
      <c r="C5" s="9">
        <v>23</v>
      </c>
      <c r="D5" s="10">
        <v>261.9</v>
      </c>
      <c r="E5" s="10"/>
      <c r="F5" s="10"/>
      <c r="G5" s="10">
        <v>14.32</v>
      </c>
      <c r="H5" s="9"/>
      <c r="I5" s="10"/>
      <c r="J5" s="16"/>
      <c r="K5" s="11"/>
    </row>
    <row r="6" spans="1:11" ht="15">
      <c r="A6" s="8" t="s">
        <v>27</v>
      </c>
      <c r="B6" s="9"/>
      <c r="C6" s="9"/>
      <c r="D6" s="10"/>
      <c r="E6" s="10">
        <f>SUM(D4:D5)</f>
        <v>523.8</v>
      </c>
      <c r="F6" s="10">
        <f>E6*1.15</f>
        <v>602.3699999999999</v>
      </c>
      <c r="G6" s="10">
        <f>SUM(G4:G5)</f>
        <v>28.64</v>
      </c>
      <c r="H6" s="9"/>
      <c r="I6" s="10">
        <f>F6+G6+H6</f>
        <v>631.0099999999999</v>
      </c>
      <c r="J6" s="16">
        <v>630</v>
      </c>
      <c r="K6" s="11">
        <f>I6-J6</f>
        <v>1.0099999999998772</v>
      </c>
    </row>
    <row r="7" spans="1:11" ht="15">
      <c r="A7" s="22" t="s">
        <v>39</v>
      </c>
      <c r="B7" s="23">
        <v>45168</v>
      </c>
      <c r="C7" s="23">
        <v>25</v>
      </c>
      <c r="D7" s="24">
        <v>480.15</v>
      </c>
      <c r="E7" s="24"/>
      <c r="F7" s="24"/>
      <c r="G7" s="24">
        <v>14.32</v>
      </c>
      <c r="H7" s="23"/>
      <c r="I7" s="24"/>
      <c r="J7" s="23"/>
      <c r="K7" s="25"/>
    </row>
    <row r="8" spans="1:11" ht="15">
      <c r="A8" s="22" t="s">
        <v>39</v>
      </c>
      <c r="B8" s="23">
        <v>45173</v>
      </c>
      <c r="C8" s="23">
        <v>26</v>
      </c>
      <c r="D8" s="24">
        <v>495</v>
      </c>
      <c r="E8" s="24"/>
      <c r="F8" s="24"/>
      <c r="G8" s="24">
        <v>14.32</v>
      </c>
      <c r="H8" s="23"/>
      <c r="I8" s="24"/>
      <c r="J8" s="23"/>
      <c r="K8" s="25"/>
    </row>
    <row r="9" spans="1:11" ht="15">
      <c r="A9" s="22" t="s">
        <v>39</v>
      </c>
      <c r="B9" s="23"/>
      <c r="C9" s="23"/>
      <c r="D9" s="24"/>
      <c r="E9" s="24">
        <f>SUM(D7:D8)</f>
        <v>975.15</v>
      </c>
      <c r="F9" s="24">
        <f>E9*1.15</f>
        <v>1121.4225</v>
      </c>
      <c r="G9" s="24">
        <f>SUM(G7:G8)</f>
        <v>28.64</v>
      </c>
      <c r="H9" s="23"/>
      <c r="I9" s="24">
        <f>F9+G9+H9</f>
        <v>1150.0625</v>
      </c>
      <c r="J9" s="23">
        <v>1149</v>
      </c>
      <c r="K9" s="25">
        <f>I9-J9</f>
        <v>1.0625</v>
      </c>
    </row>
    <row r="10" spans="1:11" ht="15">
      <c r="A10" s="26" t="s">
        <v>32</v>
      </c>
      <c r="B10" s="27">
        <v>57216</v>
      </c>
      <c r="C10" s="27">
        <v>30</v>
      </c>
      <c r="D10" s="28">
        <v>506.34</v>
      </c>
      <c r="E10" s="28">
        <f>D10</f>
        <v>506.34</v>
      </c>
      <c r="F10" s="28">
        <f>E10*1.15</f>
        <v>582.2909999999999</v>
      </c>
      <c r="G10" s="28">
        <v>14.32</v>
      </c>
      <c r="H10" s="27"/>
      <c r="I10" s="28">
        <f>F10+G10+H10</f>
        <v>596.611</v>
      </c>
      <c r="J10" s="27">
        <v>596</v>
      </c>
      <c r="K10" s="29">
        <f>I10-J10</f>
        <v>0.61099999999999</v>
      </c>
    </row>
    <row r="11" spans="1:11" ht="15">
      <c r="A11" s="12" t="s">
        <v>15</v>
      </c>
      <c r="B11" s="13">
        <v>35562</v>
      </c>
      <c r="C11" s="13">
        <v>26</v>
      </c>
      <c r="D11" s="14">
        <v>261.9</v>
      </c>
      <c r="E11" s="14"/>
      <c r="F11" s="14"/>
      <c r="G11" s="14">
        <v>14.32</v>
      </c>
      <c r="H11" s="13"/>
      <c r="I11" s="14"/>
      <c r="J11" s="17"/>
      <c r="K11" s="15"/>
    </row>
    <row r="12" spans="1:11" ht="15">
      <c r="A12" s="12" t="s">
        <v>15</v>
      </c>
      <c r="B12" s="13">
        <v>35562</v>
      </c>
      <c r="C12" s="13">
        <v>27</v>
      </c>
      <c r="D12" s="14">
        <v>261.9</v>
      </c>
      <c r="E12" s="14"/>
      <c r="F12" s="14"/>
      <c r="G12" s="14">
        <v>14.32</v>
      </c>
      <c r="H12" s="13"/>
      <c r="I12" s="14"/>
      <c r="J12" s="17"/>
      <c r="K12" s="15"/>
    </row>
    <row r="13" spans="1:11" ht="15">
      <c r="A13" s="12" t="s">
        <v>15</v>
      </c>
      <c r="B13" s="13">
        <v>36536</v>
      </c>
      <c r="C13" s="13">
        <v>36</v>
      </c>
      <c r="D13" s="14">
        <v>261.9</v>
      </c>
      <c r="E13" s="14"/>
      <c r="F13" s="14"/>
      <c r="G13" s="14">
        <v>14.32</v>
      </c>
      <c r="H13" s="13"/>
      <c r="I13" s="14"/>
      <c r="J13" s="17"/>
      <c r="K13" s="15"/>
    </row>
    <row r="14" spans="1:11" ht="15">
      <c r="A14" s="12" t="s">
        <v>15</v>
      </c>
      <c r="B14" s="13">
        <v>37410</v>
      </c>
      <c r="C14" s="13">
        <v>36</v>
      </c>
      <c r="D14" s="14">
        <v>261.9</v>
      </c>
      <c r="E14" s="14"/>
      <c r="F14" s="14"/>
      <c r="G14" s="14">
        <v>14.32</v>
      </c>
      <c r="H14" s="13"/>
      <c r="I14" s="14"/>
      <c r="J14" s="17"/>
      <c r="K14" s="15"/>
    </row>
    <row r="15" spans="1:11" ht="15">
      <c r="A15" s="12" t="s">
        <v>15</v>
      </c>
      <c r="B15" s="13">
        <v>37910</v>
      </c>
      <c r="C15" s="13">
        <v>27</v>
      </c>
      <c r="D15" s="14">
        <v>261.9</v>
      </c>
      <c r="E15" s="14"/>
      <c r="F15" s="14"/>
      <c r="G15" s="14">
        <v>14.32</v>
      </c>
      <c r="H15" s="13"/>
      <c r="I15" s="14"/>
      <c r="J15" s="17"/>
      <c r="K15" s="15"/>
    </row>
    <row r="16" spans="1:11" ht="15">
      <c r="A16" s="12" t="s">
        <v>15</v>
      </c>
      <c r="B16" s="13"/>
      <c r="C16" s="13"/>
      <c r="D16" s="14"/>
      <c r="E16" s="14">
        <f>SUM(D11:D15)</f>
        <v>1309.5</v>
      </c>
      <c r="F16" s="14">
        <f>E16*1.15</f>
        <v>1505.925</v>
      </c>
      <c r="G16" s="14">
        <f>SUM(G11:G15)</f>
        <v>71.6</v>
      </c>
      <c r="H16" s="13"/>
      <c r="I16" s="14">
        <f>F16+G16+H16</f>
        <v>1577.5249999999999</v>
      </c>
      <c r="J16" s="17">
        <v>1575</v>
      </c>
      <c r="K16" s="15">
        <f>I16-J16</f>
        <v>2.5249999999998636</v>
      </c>
    </row>
    <row r="17" spans="1:11" ht="15">
      <c r="A17" s="8" t="s">
        <v>19</v>
      </c>
      <c r="B17" s="9">
        <v>36536</v>
      </c>
      <c r="C17" s="9">
        <v>34</v>
      </c>
      <c r="D17" s="10">
        <v>261.9</v>
      </c>
      <c r="E17" s="10">
        <f>D17</f>
        <v>261.9</v>
      </c>
      <c r="F17" s="10">
        <f>E17*1.15</f>
        <v>301.18499999999995</v>
      </c>
      <c r="G17" s="10">
        <v>14.32</v>
      </c>
      <c r="H17" s="9"/>
      <c r="I17" s="10">
        <f>F17+G17+H17</f>
        <v>315.50499999999994</v>
      </c>
      <c r="J17" s="16">
        <v>315</v>
      </c>
      <c r="K17" s="11">
        <f>I17-J17</f>
        <v>0.5049999999999386</v>
      </c>
    </row>
    <row r="18" spans="1:11" ht="15">
      <c r="A18" s="12" t="s">
        <v>18</v>
      </c>
      <c r="B18" s="30">
        <v>36536</v>
      </c>
      <c r="C18" s="30">
        <v>33</v>
      </c>
      <c r="D18" s="31">
        <v>261.9</v>
      </c>
      <c r="E18" s="31">
        <f>D18</f>
        <v>261.9</v>
      </c>
      <c r="F18" s="31">
        <f>E18*1.15</f>
        <v>301.18499999999995</v>
      </c>
      <c r="G18" s="31">
        <v>14.32</v>
      </c>
      <c r="H18" s="30"/>
      <c r="I18" s="31">
        <f>F18+G18+H18</f>
        <v>315.50499999999994</v>
      </c>
      <c r="J18" s="32">
        <v>300</v>
      </c>
      <c r="K18" s="33">
        <f>I18-J18</f>
        <v>15.504999999999939</v>
      </c>
    </row>
    <row r="19" spans="1:11" ht="15">
      <c r="A19" s="8" t="s">
        <v>17</v>
      </c>
      <c r="B19" s="9">
        <v>36536</v>
      </c>
      <c r="C19" s="9">
        <v>33</v>
      </c>
      <c r="D19" s="10">
        <v>261.9</v>
      </c>
      <c r="E19" s="10"/>
      <c r="F19" s="10"/>
      <c r="G19" s="10">
        <v>14.32</v>
      </c>
      <c r="H19" s="9"/>
      <c r="I19" s="10"/>
      <c r="J19" s="16"/>
      <c r="K19" s="11"/>
    </row>
    <row r="20" spans="1:11" ht="15">
      <c r="A20" s="8" t="s">
        <v>17</v>
      </c>
      <c r="B20" s="9">
        <v>36536</v>
      </c>
      <c r="C20" s="9">
        <v>34</v>
      </c>
      <c r="D20" s="10">
        <v>261.9</v>
      </c>
      <c r="E20" s="10"/>
      <c r="F20" s="10"/>
      <c r="G20" s="10">
        <v>14.32</v>
      </c>
      <c r="H20" s="9"/>
      <c r="I20" s="10"/>
      <c r="J20" s="16"/>
      <c r="K20" s="11"/>
    </row>
    <row r="21" spans="1:11" ht="15">
      <c r="A21" s="8" t="s">
        <v>17</v>
      </c>
      <c r="B21" s="9"/>
      <c r="C21" s="9"/>
      <c r="D21" s="10"/>
      <c r="E21" s="10">
        <f>SUM(D19:D20)</f>
        <v>523.8</v>
      </c>
      <c r="F21" s="10">
        <f>E21*1.15</f>
        <v>602.3699999999999</v>
      </c>
      <c r="G21" s="10">
        <f>SUM(G19:G20)</f>
        <v>28.64</v>
      </c>
      <c r="H21" s="9"/>
      <c r="I21" s="10">
        <f>F21+G21+H21</f>
        <v>631.0099999999999</v>
      </c>
      <c r="J21" s="16">
        <v>630</v>
      </c>
      <c r="K21" s="11">
        <f>I21-J21</f>
        <v>1.0099999999998772</v>
      </c>
    </row>
    <row r="22" spans="1:11" ht="15">
      <c r="A22" s="12" t="s">
        <v>25</v>
      </c>
      <c r="B22" s="13">
        <v>37410</v>
      </c>
      <c r="C22" s="13">
        <v>34</v>
      </c>
      <c r="D22" s="14">
        <v>261.9</v>
      </c>
      <c r="E22" s="14">
        <f>D22</f>
        <v>261.9</v>
      </c>
      <c r="F22" s="14">
        <f>E22*1.15</f>
        <v>301.18499999999995</v>
      </c>
      <c r="G22" s="14">
        <v>14.32</v>
      </c>
      <c r="H22" s="13"/>
      <c r="I22" s="14">
        <f>F22+G22+H22</f>
        <v>315.50499999999994</v>
      </c>
      <c r="J22" s="17">
        <v>315</v>
      </c>
      <c r="K22" s="15">
        <f>I22-J22</f>
        <v>0.5049999999999386</v>
      </c>
    </row>
    <row r="23" spans="1:11" ht="15">
      <c r="A23" s="26" t="s">
        <v>52</v>
      </c>
      <c r="B23" s="27">
        <v>37910</v>
      </c>
      <c r="C23" s="27">
        <v>25</v>
      </c>
      <c r="D23" s="28">
        <v>261.9</v>
      </c>
      <c r="E23" s="28">
        <f>D23</f>
        <v>261.9</v>
      </c>
      <c r="F23" s="28">
        <f>E23*1.15</f>
        <v>301.18499999999995</v>
      </c>
      <c r="G23" s="28">
        <v>14.32</v>
      </c>
      <c r="H23" s="27"/>
      <c r="I23" s="28">
        <f>F23+G23+H23</f>
        <v>315.50499999999994</v>
      </c>
      <c r="J23" s="34">
        <v>315</v>
      </c>
      <c r="K23" s="29">
        <f>I23-J23</f>
        <v>0.5049999999999386</v>
      </c>
    </row>
    <row r="24" spans="1:11" ht="15">
      <c r="A24" s="8" t="s">
        <v>21</v>
      </c>
      <c r="B24" s="9">
        <v>37410</v>
      </c>
      <c r="C24" s="9">
        <v>31</v>
      </c>
      <c r="D24" s="10">
        <v>261.9</v>
      </c>
      <c r="E24" s="10"/>
      <c r="F24" s="10"/>
      <c r="G24" s="10">
        <v>14.32</v>
      </c>
      <c r="H24" s="9"/>
      <c r="I24" s="10"/>
      <c r="J24" s="16"/>
      <c r="K24" s="11"/>
    </row>
    <row r="25" spans="1:11" ht="15">
      <c r="A25" s="8" t="s">
        <v>21</v>
      </c>
      <c r="B25" s="9">
        <v>37410</v>
      </c>
      <c r="C25" s="9">
        <v>32</v>
      </c>
      <c r="D25" s="10">
        <v>261.9</v>
      </c>
      <c r="E25" s="10"/>
      <c r="F25" s="10"/>
      <c r="G25" s="10">
        <v>14.32</v>
      </c>
      <c r="H25" s="9"/>
      <c r="I25" s="10"/>
      <c r="J25" s="16"/>
      <c r="K25" s="11"/>
    </row>
    <row r="26" spans="1:11" ht="15">
      <c r="A26" s="8" t="s">
        <v>21</v>
      </c>
      <c r="B26" s="9"/>
      <c r="C26" s="9"/>
      <c r="D26" s="10"/>
      <c r="E26" s="10">
        <f>SUM(D24:D25)</f>
        <v>523.8</v>
      </c>
      <c r="F26" s="10">
        <f>E26*1.15</f>
        <v>602.3699999999999</v>
      </c>
      <c r="G26" s="10">
        <f>SUM(G24:G25)</f>
        <v>28.64</v>
      </c>
      <c r="H26" s="9"/>
      <c r="I26" s="10">
        <f>F26+G26+H26</f>
        <v>631.0099999999999</v>
      </c>
      <c r="J26" s="16">
        <f>36+594</f>
        <v>630</v>
      </c>
      <c r="K26" s="11">
        <f>I26-J26</f>
        <v>1.0099999999998772</v>
      </c>
    </row>
    <row r="27" spans="1:11" ht="15">
      <c r="A27" s="12" t="s">
        <v>26</v>
      </c>
      <c r="B27" s="13">
        <v>37410</v>
      </c>
      <c r="C27" s="13">
        <v>34</v>
      </c>
      <c r="D27" s="14">
        <v>261.9</v>
      </c>
      <c r="E27" s="14">
        <f>D27</f>
        <v>261.9</v>
      </c>
      <c r="F27" s="14">
        <f>E27*1.15</f>
        <v>301.18499999999995</v>
      </c>
      <c r="G27" s="14">
        <v>14.32</v>
      </c>
      <c r="H27" s="13"/>
      <c r="I27" s="14">
        <f>F27+G27+H27</f>
        <v>315.50499999999994</v>
      </c>
      <c r="J27" s="17">
        <v>315</v>
      </c>
      <c r="K27" s="15">
        <f>I27-J27</f>
        <v>0.5049999999999386</v>
      </c>
    </row>
    <row r="28" spans="1:11" ht="15">
      <c r="A28" s="26" t="s">
        <v>48</v>
      </c>
      <c r="B28" s="27">
        <v>28891</v>
      </c>
      <c r="C28" s="27">
        <v>32</v>
      </c>
      <c r="D28" s="28">
        <v>334.65</v>
      </c>
      <c r="E28" s="28">
        <f>D28</f>
        <v>334.65</v>
      </c>
      <c r="F28" s="28">
        <f>E28*1.15</f>
        <v>384.84749999999997</v>
      </c>
      <c r="G28" s="28">
        <v>14.32</v>
      </c>
      <c r="H28" s="27"/>
      <c r="I28" s="28">
        <f>F28+G28+H28</f>
        <v>399.16749999999996</v>
      </c>
      <c r="J28" s="27">
        <v>399</v>
      </c>
      <c r="K28" s="29">
        <f>I28-J28</f>
        <v>0.16749999999996135</v>
      </c>
    </row>
    <row r="29" spans="1:11" ht="15">
      <c r="A29" s="22" t="s">
        <v>35</v>
      </c>
      <c r="B29" s="23">
        <v>57216</v>
      </c>
      <c r="C29" s="23">
        <v>33</v>
      </c>
      <c r="D29" s="24">
        <v>506.34</v>
      </c>
      <c r="E29" s="24"/>
      <c r="F29" s="24"/>
      <c r="G29" s="24">
        <v>14.32</v>
      </c>
      <c r="H29" s="23"/>
      <c r="I29" s="24"/>
      <c r="J29" s="23"/>
      <c r="K29" s="25"/>
    </row>
    <row r="30" spans="1:11" ht="15">
      <c r="A30" s="22" t="s">
        <v>35</v>
      </c>
      <c r="B30" s="23">
        <v>57216</v>
      </c>
      <c r="C30" s="23">
        <v>34</v>
      </c>
      <c r="D30" s="24">
        <v>506.34</v>
      </c>
      <c r="E30" s="24"/>
      <c r="F30" s="24"/>
      <c r="G30" s="24">
        <v>14.32</v>
      </c>
      <c r="H30" s="23"/>
      <c r="I30" s="24"/>
      <c r="J30" s="23"/>
      <c r="K30" s="25"/>
    </row>
    <row r="31" spans="1:11" ht="15">
      <c r="A31" s="22" t="s">
        <v>35</v>
      </c>
      <c r="B31" s="23"/>
      <c r="C31" s="23"/>
      <c r="D31" s="24"/>
      <c r="E31" s="24">
        <f>SUM(D29:D30)</f>
        <v>1012.68</v>
      </c>
      <c r="F31" s="24">
        <f>E31*1.15</f>
        <v>1164.5819999999999</v>
      </c>
      <c r="G31" s="24">
        <f>SUM(G29:G30)</f>
        <v>28.64</v>
      </c>
      <c r="H31" s="23"/>
      <c r="I31" s="24">
        <f>F31+G31+H31</f>
        <v>1193.222</v>
      </c>
      <c r="J31" s="23">
        <f>750+443</f>
        <v>1193</v>
      </c>
      <c r="K31" s="41">
        <f>I31-J31</f>
        <v>0.22199999999998</v>
      </c>
    </row>
    <row r="32" spans="1:11" ht="15">
      <c r="A32" s="8" t="s">
        <v>12</v>
      </c>
      <c r="B32" s="35">
        <v>35562</v>
      </c>
      <c r="C32" s="35">
        <v>25</v>
      </c>
      <c r="D32" s="36">
        <v>261.9</v>
      </c>
      <c r="E32" s="36">
        <f>D32</f>
        <v>261.9</v>
      </c>
      <c r="F32" s="36">
        <f>E32*1.15</f>
        <v>301.18499999999995</v>
      </c>
      <c r="G32" s="36">
        <v>14.32</v>
      </c>
      <c r="H32" s="35"/>
      <c r="I32" s="36">
        <f>F32+G32+H32</f>
        <v>315.50499999999994</v>
      </c>
      <c r="J32" s="37">
        <v>315</v>
      </c>
      <c r="K32" s="38">
        <f>I32-J32</f>
        <v>0.5049999999999386</v>
      </c>
    </row>
    <row r="33" spans="1:11" ht="15">
      <c r="A33" s="22" t="s">
        <v>43</v>
      </c>
      <c r="B33" s="23">
        <v>45173</v>
      </c>
      <c r="C33" s="23">
        <v>25</v>
      </c>
      <c r="D33" s="24">
        <v>495</v>
      </c>
      <c r="E33" s="24">
        <f>D33</f>
        <v>495</v>
      </c>
      <c r="F33" s="24">
        <f>E33*1.15</f>
        <v>569.25</v>
      </c>
      <c r="G33" s="24">
        <v>14.32</v>
      </c>
      <c r="H33" s="23"/>
      <c r="I33" s="24">
        <f>F33+G33+H33</f>
        <v>583.57</v>
      </c>
      <c r="J33" s="23">
        <v>583</v>
      </c>
      <c r="K33" s="25">
        <f>I33-J33</f>
        <v>0.57000000000005</v>
      </c>
    </row>
    <row r="34" spans="1:11" ht="15">
      <c r="A34" s="8" t="s">
        <v>49</v>
      </c>
      <c r="B34" s="9">
        <v>45168</v>
      </c>
      <c r="C34" s="9">
        <v>27</v>
      </c>
      <c r="D34" s="10">
        <v>480.15</v>
      </c>
      <c r="E34" s="10">
        <f>D34</f>
        <v>480.15</v>
      </c>
      <c r="F34" s="10">
        <f>E34*1.15</f>
        <v>552.1724999999999</v>
      </c>
      <c r="G34" s="10">
        <v>14.32</v>
      </c>
      <c r="H34" s="9"/>
      <c r="I34" s="10">
        <f>F34+G34+H34</f>
        <v>566.4925</v>
      </c>
      <c r="J34" s="9">
        <v>566</v>
      </c>
      <c r="K34" s="11">
        <f>I34-J34</f>
        <v>0.49249999999995</v>
      </c>
    </row>
    <row r="35" spans="1:11" ht="15">
      <c r="A35" s="26" t="s">
        <v>38</v>
      </c>
      <c r="B35" s="27">
        <v>45168</v>
      </c>
      <c r="C35" s="27">
        <v>23</v>
      </c>
      <c r="D35" s="28">
        <v>480.15</v>
      </c>
      <c r="E35" s="28"/>
      <c r="F35" s="28"/>
      <c r="G35" s="28">
        <v>14.32</v>
      </c>
      <c r="H35" s="27"/>
      <c r="I35" s="28"/>
      <c r="J35" s="27"/>
      <c r="K35" s="29"/>
    </row>
    <row r="36" spans="1:11" ht="15">
      <c r="A36" s="26" t="s">
        <v>38</v>
      </c>
      <c r="B36" s="27">
        <v>45173</v>
      </c>
      <c r="C36" s="27">
        <v>24</v>
      </c>
      <c r="D36" s="28">
        <v>495</v>
      </c>
      <c r="E36" s="28"/>
      <c r="F36" s="28"/>
      <c r="G36" s="28">
        <v>14.32</v>
      </c>
      <c r="H36" s="27"/>
      <c r="I36" s="28"/>
      <c r="J36" s="27"/>
      <c r="K36" s="29"/>
    </row>
    <row r="37" spans="1:11" ht="15">
      <c r="A37" s="26" t="s">
        <v>38</v>
      </c>
      <c r="B37" s="27"/>
      <c r="C37" s="27"/>
      <c r="D37" s="28"/>
      <c r="E37" s="28">
        <f>SUM(D35:D36)</f>
        <v>975.15</v>
      </c>
      <c r="F37" s="28">
        <f>E37*1.15</f>
        <v>1121.4225</v>
      </c>
      <c r="G37" s="28">
        <f>SUM(G35:G36)</f>
        <v>28.64</v>
      </c>
      <c r="H37" s="27"/>
      <c r="I37" s="28">
        <f>F37+G37+H37</f>
        <v>1150.0625</v>
      </c>
      <c r="J37" s="27">
        <v>1149</v>
      </c>
      <c r="K37" s="42">
        <f>I37-J37</f>
        <v>1.0625</v>
      </c>
    </row>
    <row r="38" spans="1:11" ht="15">
      <c r="A38" s="22" t="s">
        <v>33</v>
      </c>
      <c r="B38" s="23">
        <v>57216</v>
      </c>
      <c r="C38" s="23">
        <v>30</v>
      </c>
      <c r="D38" s="24">
        <v>506.34</v>
      </c>
      <c r="E38" s="24"/>
      <c r="F38" s="24"/>
      <c r="G38" s="24">
        <v>14.32</v>
      </c>
      <c r="H38" s="23"/>
      <c r="I38" s="24"/>
      <c r="J38" s="23"/>
      <c r="K38" s="25"/>
    </row>
    <row r="39" spans="1:11" ht="15">
      <c r="A39" s="22" t="s">
        <v>33</v>
      </c>
      <c r="B39" s="23">
        <v>28891</v>
      </c>
      <c r="C39" s="23">
        <v>31</v>
      </c>
      <c r="D39" s="24">
        <v>334.65</v>
      </c>
      <c r="E39" s="24"/>
      <c r="F39" s="24"/>
      <c r="G39" s="24">
        <v>14.32</v>
      </c>
      <c r="H39" s="23"/>
      <c r="I39" s="24"/>
      <c r="J39" s="23"/>
      <c r="K39" s="25"/>
    </row>
    <row r="40" spans="1:11" ht="15">
      <c r="A40" s="22" t="s">
        <v>33</v>
      </c>
      <c r="B40" s="23"/>
      <c r="C40" s="23"/>
      <c r="D40" s="24"/>
      <c r="E40" s="24">
        <f>SUM(D38:D39)</f>
        <v>840.99</v>
      </c>
      <c r="F40" s="24">
        <f>E40*1.15</f>
        <v>967.1384999999999</v>
      </c>
      <c r="G40" s="24">
        <f>SUM(G38:G39)</f>
        <v>28.64</v>
      </c>
      <c r="H40" s="23"/>
      <c r="I40" s="24">
        <f>F40+G40+H40</f>
        <v>995.7784999999999</v>
      </c>
      <c r="J40" s="23">
        <v>1000</v>
      </c>
      <c r="K40" s="41">
        <f>I40-J40</f>
        <v>-4.2215000000001055</v>
      </c>
    </row>
    <row r="41" spans="1:11" ht="15">
      <c r="A41" s="8" t="s">
        <v>55</v>
      </c>
      <c r="B41" s="9">
        <v>45168</v>
      </c>
      <c r="C41" s="9">
        <v>29</v>
      </c>
      <c r="D41" s="10">
        <v>480.15</v>
      </c>
      <c r="E41" s="10">
        <f>D41</f>
        <v>480.15</v>
      </c>
      <c r="F41" s="10">
        <f>E41*1.15</f>
        <v>552.1724999999999</v>
      </c>
      <c r="G41" s="10">
        <v>14.32</v>
      </c>
      <c r="H41" s="9"/>
      <c r="I41" s="10">
        <f>F41+G41+H41</f>
        <v>566.4925</v>
      </c>
      <c r="J41" s="9">
        <v>566</v>
      </c>
      <c r="K41" s="11">
        <f>I41-J41</f>
        <v>0.49249999999995</v>
      </c>
    </row>
    <row r="42" spans="1:11" ht="15">
      <c r="A42" s="26" t="s">
        <v>42</v>
      </c>
      <c r="B42" s="27">
        <v>45173</v>
      </c>
      <c r="C42" s="27">
        <v>23</v>
      </c>
      <c r="D42" s="28">
        <v>495</v>
      </c>
      <c r="E42" s="28"/>
      <c r="F42" s="28"/>
      <c r="G42" s="28">
        <v>14.32</v>
      </c>
      <c r="H42" s="27"/>
      <c r="I42" s="28"/>
      <c r="J42" s="27"/>
      <c r="K42" s="39"/>
    </row>
    <row r="43" spans="1:11" ht="15">
      <c r="A43" s="26" t="s">
        <v>42</v>
      </c>
      <c r="B43" s="27">
        <v>28891</v>
      </c>
      <c r="C43" s="27">
        <v>32</v>
      </c>
      <c r="D43" s="28">
        <v>334.65</v>
      </c>
      <c r="E43" s="28"/>
      <c r="F43" s="28"/>
      <c r="G43" s="28">
        <v>14.32</v>
      </c>
      <c r="H43" s="27"/>
      <c r="I43" s="28"/>
      <c r="J43" s="27"/>
      <c r="K43" s="39"/>
    </row>
    <row r="44" spans="1:11" ht="15">
      <c r="A44" s="26" t="s">
        <v>42</v>
      </c>
      <c r="B44" s="27"/>
      <c r="C44" s="27"/>
      <c r="D44" s="28"/>
      <c r="E44" s="28">
        <f>SUM(D42:D43)</f>
        <v>829.65</v>
      </c>
      <c r="F44" s="28">
        <f>E44*1.15</f>
        <v>954.0974999999999</v>
      </c>
      <c r="G44" s="28">
        <f>SUM(G42:G43)</f>
        <v>28.64</v>
      </c>
      <c r="H44" s="27"/>
      <c r="I44" s="28">
        <f>F44+G44+H44</f>
        <v>982.7374999999998</v>
      </c>
      <c r="J44" s="27">
        <f>1370-387</f>
        <v>983</v>
      </c>
      <c r="K44" s="42">
        <f>I44-J44</f>
        <v>-0.26250000000015916</v>
      </c>
    </row>
    <row r="45" spans="1:11" ht="15">
      <c r="A45" s="22" t="s">
        <v>37</v>
      </c>
      <c r="B45" s="23">
        <v>57216</v>
      </c>
      <c r="C45" s="23">
        <v>35</v>
      </c>
      <c r="D45" s="24">
        <v>506.34</v>
      </c>
      <c r="E45" s="24"/>
      <c r="F45" s="24"/>
      <c r="G45" s="24">
        <v>14.32</v>
      </c>
      <c r="H45" s="23"/>
      <c r="I45" s="24"/>
      <c r="J45" s="23"/>
      <c r="K45" s="25"/>
    </row>
    <row r="46" spans="1:11" ht="15">
      <c r="A46" s="22" t="s">
        <v>45</v>
      </c>
      <c r="B46" s="23">
        <v>28891</v>
      </c>
      <c r="C46" s="23">
        <v>27</v>
      </c>
      <c r="D46" s="24">
        <v>334.65</v>
      </c>
      <c r="E46" s="24"/>
      <c r="F46" s="24"/>
      <c r="G46" s="24">
        <v>14.32</v>
      </c>
      <c r="H46" s="23"/>
      <c r="I46" s="24"/>
      <c r="J46" s="23"/>
      <c r="K46" s="25"/>
    </row>
    <row r="47" spans="1:11" ht="15">
      <c r="A47" s="22" t="s">
        <v>45</v>
      </c>
      <c r="B47" s="23"/>
      <c r="C47" s="23"/>
      <c r="D47" s="24"/>
      <c r="E47" s="24">
        <f>SUM(D45:D46)</f>
        <v>840.99</v>
      </c>
      <c r="F47" s="24">
        <f>E47*1.15</f>
        <v>967.1384999999999</v>
      </c>
      <c r="G47" s="24">
        <f>SUM(G45:G46)</f>
        <v>28.64</v>
      </c>
      <c r="H47" s="23">
        <v>30</v>
      </c>
      <c r="I47" s="24">
        <f>F47+G47+H47</f>
        <v>1025.7785</v>
      </c>
      <c r="J47" s="23">
        <v>1025</v>
      </c>
      <c r="K47" s="25">
        <f>I47-J47</f>
        <v>0.7784999999998945</v>
      </c>
    </row>
    <row r="48" spans="1:11" ht="15">
      <c r="A48" s="26" t="s">
        <v>51</v>
      </c>
      <c r="B48" s="27">
        <v>37410</v>
      </c>
      <c r="C48" s="27">
        <v>35</v>
      </c>
      <c r="D48" s="28">
        <v>261.9</v>
      </c>
      <c r="E48" s="28">
        <f>D48</f>
        <v>261.9</v>
      </c>
      <c r="F48" s="28">
        <f>E48*1.15</f>
        <v>301.18499999999995</v>
      </c>
      <c r="G48" s="28">
        <v>14.32</v>
      </c>
      <c r="H48" s="27"/>
      <c r="I48" s="28">
        <f>F48+G48+H48</f>
        <v>315.50499999999994</v>
      </c>
      <c r="J48" s="34">
        <v>315</v>
      </c>
      <c r="K48" s="29">
        <f>I48-J48</f>
        <v>0.5049999999999386</v>
      </c>
    </row>
    <row r="49" spans="1:11" ht="15">
      <c r="A49" s="12" t="s">
        <v>22</v>
      </c>
      <c r="B49" s="13">
        <v>37410</v>
      </c>
      <c r="C49" s="13">
        <v>31</v>
      </c>
      <c r="D49" s="14">
        <v>261.9</v>
      </c>
      <c r="E49" s="14">
        <f>D49</f>
        <v>261.9</v>
      </c>
      <c r="F49" s="14">
        <f>E49*1.15</f>
        <v>301.18499999999995</v>
      </c>
      <c r="G49" s="14">
        <v>14.32</v>
      </c>
      <c r="H49" s="13"/>
      <c r="I49" s="14">
        <f>F49+G49+H49</f>
        <v>315.50499999999994</v>
      </c>
      <c r="J49" s="17">
        <v>320</v>
      </c>
      <c r="K49" s="15">
        <f>I49-J49</f>
        <v>-4.495000000000061</v>
      </c>
    </row>
    <row r="50" spans="1:11" ht="15">
      <c r="A50" s="22" t="s">
        <v>40</v>
      </c>
      <c r="B50" s="23">
        <v>45168</v>
      </c>
      <c r="C50" s="23">
        <v>27</v>
      </c>
      <c r="D50" s="24">
        <v>480.15</v>
      </c>
      <c r="E50" s="24"/>
      <c r="F50" s="24"/>
      <c r="G50" s="24">
        <v>14.32</v>
      </c>
      <c r="H50" s="23"/>
      <c r="I50" s="24"/>
      <c r="J50" s="23"/>
      <c r="K50" s="25"/>
    </row>
    <row r="51" spans="1:11" ht="15">
      <c r="A51" s="22" t="s">
        <v>40</v>
      </c>
      <c r="B51" s="23">
        <v>45168</v>
      </c>
      <c r="C51" s="23">
        <v>28</v>
      </c>
      <c r="D51" s="24">
        <v>480.15</v>
      </c>
      <c r="E51" s="24"/>
      <c r="F51" s="24"/>
      <c r="G51" s="24">
        <v>14.32</v>
      </c>
      <c r="H51" s="23"/>
      <c r="I51" s="24"/>
      <c r="J51" s="23"/>
      <c r="K51" s="25"/>
    </row>
    <row r="52" spans="1:11" ht="15">
      <c r="A52" s="22" t="s">
        <v>40</v>
      </c>
      <c r="B52" s="23"/>
      <c r="C52" s="23"/>
      <c r="D52" s="24"/>
      <c r="E52" s="24">
        <f>SUM(D50:D51)</f>
        <v>960.3</v>
      </c>
      <c r="F52" s="24">
        <f aca="true" t="shared" si="0" ref="F52:F69">E52*1.15</f>
        <v>1104.3449999999998</v>
      </c>
      <c r="G52" s="24">
        <f>SUM(G50:G51)</f>
        <v>28.64</v>
      </c>
      <c r="H52" s="23"/>
      <c r="I52" s="24">
        <f aca="true" t="shared" si="1" ref="I52:I69">F52+G52+H52</f>
        <v>1132.985</v>
      </c>
      <c r="J52" s="23">
        <v>1132</v>
      </c>
      <c r="K52" s="25">
        <f aca="true" t="shared" si="2" ref="K52:K69">I52-J52</f>
        <v>0.9849999999999</v>
      </c>
    </row>
    <row r="53" spans="1:11" ht="15">
      <c r="A53" s="8" t="s">
        <v>11</v>
      </c>
      <c r="B53" s="9">
        <v>35562</v>
      </c>
      <c r="C53" s="9">
        <v>24</v>
      </c>
      <c r="D53" s="10">
        <v>261.9</v>
      </c>
      <c r="E53" s="10">
        <f aca="true" t="shared" si="3" ref="E53:E69">D53</f>
        <v>261.9</v>
      </c>
      <c r="F53" s="10">
        <f t="shared" si="0"/>
        <v>301.18499999999995</v>
      </c>
      <c r="G53" s="10">
        <v>14.32</v>
      </c>
      <c r="H53" s="10"/>
      <c r="I53" s="10">
        <f t="shared" si="1"/>
        <v>315.50499999999994</v>
      </c>
      <c r="J53" s="16">
        <v>315</v>
      </c>
      <c r="K53" s="11">
        <f t="shared" si="2"/>
        <v>0.5049999999999386</v>
      </c>
    </row>
    <row r="54" spans="1:11" ht="15">
      <c r="A54" s="22" t="s">
        <v>54</v>
      </c>
      <c r="B54" s="23">
        <v>37910</v>
      </c>
      <c r="C54" s="23">
        <v>24</v>
      </c>
      <c r="D54" s="24">
        <v>261.9</v>
      </c>
      <c r="E54" s="24"/>
      <c r="F54" s="24"/>
      <c r="G54" s="24">
        <v>14.32</v>
      </c>
      <c r="H54" s="23"/>
      <c r="I54" s="24"/>
      <c r="J54" s="43"/>
      <c r="K54" s="25"/>
    </row>
    <row r="55" spans="1:11" ht="15">
      <c r="A55" s="22" t="s">
        <v>54</v>
      </c>
      <c r="B55" s="23">
        <v>37910</v>
      </c>
      <c r="C55" s="23">
        <v>24</v>
      </c>
      <c r="D55" s="24">
        <v>261.9</v>
      </c>
      <c r="E55" s="24"/>
      <c r="F55" s="24"/>
      <c r="G55" s="24">
        <v>14.32</v>
      </c>
      <c r="H55" s="23"/>
      <c r="I55" s="24"/>
      <c r="J55" s="43"/>
      <c r="K55" s="25"/>
    </row>
    <row r="56" spans="1:11" ht="15">
      <c r="A56" s="22" t="s">
        <v>54</v>
      </c>
      <c r="B56" s="23"/>
      <c r="C56" s="23"/>
      <c r="D56" s="24"/>
      <c r="E56" s="24">
        <f>SUM(D54:D55)</f>
        <v>523.8</v>
      </c>
      <c r="F56" s="24">
        <f>E56*1.15</f>
        <v>602.3699999999999</v>
      </c>
      <c r="G56" s="24">
        <f>SUM(G54:G55)</f>
        <v>28.64</v>
      </c>
      <c r="H56" s="23"/>
      <c r="I56" s="24">
        <f>F56+G56+H56</f>
        <v>631.0099999999999</v>
      </c>
      <c r="J56" s="43">
        <v>630</v>
      </c>
      <c r="K56" s="25">
        <f>I56-J56</f>
        <v>1.0099999999998772</v>
      </c>
    </row>
    <row r="57" spans="1:11" ht="15">
      <c r="A57" s="12" t="s">
        <v>14</v>
      </c>
      <c r="B57" s="13">
        <v>35562</v>
      </c>
      <c r="C57" s="13">
        <v>25</v>
      </c>
      <c r="D57" s="14">
        <v>261.9</v>
      </c>
      <c r="E57" s="14">
        <f t="shared" si="3"/>
        <v>261.9</v>
      </c>
      <c r="F57" s="14">
        <f t="shared" si="0"/>
        <v>301.18499999999995</v>
      </c>
      <c r="G57" s="14">
        <v>14.32</v>
      </c>
      <c r="H57" s="13"/>
      <c r="I57" s="14">
        <f t="shared" si="1"/>
        <v>315.50499999999994</v>
      </c>
      <c r="J57" s="17">
        <f>295+20</f>
        <v>315</v>
      </c>
      <c r="K57" s="15">
        <f t="shared" si="2"/>
        <v>0.5049999999999386</v>
      </c>
    </row>
    <row r="58" spans="1:11" ht="15">
      <c r="A58" s="22" t="s">
        <v>34</v>
      </c>
      <c r="B58" s="23">
        <v>57216</v>
      </c>
      <c r="C58" s="23">
        <v>31</v>
      </c>
      <c r="D58" s="24">
        <v>506.34</v>
      </c>
      <c r="E58" s="24">
        <f t="shared" si="3"/>
        <v>506.34</v>
      </c>
      <c r="F58" s="24">
        <f t="shared" si="0"/>
        <v>582.2909999999999</v>
      </c>
      <c r="G58" s="24">
        <v>14.32</v>
      </c>
      <c r="H58" s="23"/>
      <c r="I58" s="24">
        <f t="shared" si="1"/>
        <v>596.611</v>
      </c>
      <c r="J58" s="23">
        <v>600</v>
      </c>
      <c r="K58" s="25">
        <f t="shared" si="2"/>
        <v>-3.38900000000001</v>
      </c>
    </row>
    <row r="59" spans="1:11" ht="15">
      <c r="A59" s="8" t="s">
        <v>29</v>
      </c>
      <c r="B59" s="9">
        <v>37910</v>
      </c>
      <c r="C59" s="9">
        <v>26</v>
      </c>
      <c r="D59" s="10">
        <v>261.9</v>
      </c>
      <c r="E59" s="10">
        <f t="shared" si="3"/>
        <v>261.9</v>
      </c>
      <c r="F59" s="10">
        <f t="shared" si="0"/>
        <v>301.18499999999995</v>
      </c>
      <c r="G59" s="10">
        <v>14.32</v>
      </c>
      <c r="H59" s="9"/>
      <c r="I59" s="10">
        <f t="shared" si="1"/>
        <v>315.50499999999994</v>
      </c>
      <c r="J59" s="16">
        <v>310</v>
      </c>
      <c r="K59" s="11">
        <f t="shared" si="2"/>
        <v>5.504999999999939</v>
      </c>
    </row>
    <row r="60" spans="1:11" ht="15">
      <c r="A60" s="22" t="s">
        <v>36</v>
      </c>
      <c r="B60" s="23">
        <v>57216</v>
      </c>
      <c r="C60" s="23">
        <v>33</v>
      </c>
      <c r="D60" s="24">
        <v>506.34</v>
      </c>
      <c r="E60" s="24">
        <f t="shared" si="3"/>
        <v>506.34</v>
      </c>
      <c r="F60" s="24">
        <f t="shared" si="0"/>
        <v>582.2909999999999</v>
      </c>
      <c r="G60" s="24">
        <v>14.32</v>
      </c>
      <c r="H60" s="23"/>
      <c r="I60" s="24">
        <f t="shared" si="1"/>
        <v>596.611</v>
      </c>
      <c r="J60" s="23">
        <f>280+320</f>
        <v>600</v>
      </c>
      <c r="K60" s="41">
        <f t="shared" si="2"/>
        <v>-3.38900000000001</v>
      </c>
    </row>
    <row r="61" spans="1:11" ht="15">
      <c r="A61" s="12" t="s">
        <v>16</v>
      </c>
      <c r="B61" s="13">
        <v>35562</v>
      </c>
      <c r="C61" s="13">
        <v>27</v>
      </c>
      <c r="D61" s="14">
        <v>261.9</v>
      </c>
      <c r="E61" s="14">
        <f t="shared" si="3"/>
        <v>261.9</v>
      </c>
      <c r="F61" s="14">
        <f t="shared" si="0"/>
        <v>301.18499999999995</v>
      </c>
      <c r="G61" s="14">
        <v>14.32</v>
      </c>
      <c r="H61" s="13"/>
      <c r="I61" s="14">
        <f t="shared" si="1"/>
        <v>315.50499999999994</v>
      </c>
      <c r="J61" s="17"/>
      <c r="K61" s="15">
        <f t="shared" si="2"/>
        <v>315.50499999999994</v>
      </c>
    </row>
    <row r="62" spans="1:11" ht="15">
      <c r="A62" s="12" t="s">
        <v>16</v>
      </c>
      <c r="B62" s="13">
        <v>37910</v>
      </c>
      <c r="C62" s="13">
        <v>27</v>
      </c>
      <c r="D62" s="14">
        <v>261.9</v>
      </c>
      <c r="E62" s="14">
        <f t="shared" si="3"/>
        <v>261.9</v>
      </c>
      <c r="F62" s="14">
        <f t="shared" si="0"/>
        <v>301.18499999999995</v>
      </c>
      <c r="G62" s="14">
        <v>14.32</v>
      </c>
      <c r="H62" s="13"/>
      <c r="I62" s="14">
        <f t="shared" si="1"/>
        <v>315.50499999999994</v>
      </c>
      <c r="J62" s="17"/>
      <c r="K62" s="15">
        <f t="shared" si="2"/>
        <v>315.50499999999994</v>
      </c>
    </row>
    <row r="63" spans="1:11" ht="15">
      <c r="A63" s="12" t="s">
        <v>16</v>
      </c>
      <c r="B63" s="13">
        <v>45168</v>
      </c>
      <c r="C63" s="13">
        <v>24</v>
      </c>
      <c r="D63" s="14">
        <v>480.15</v>
      </c>
      <c r="E63" s="14">
        <f t="shared" si="3"/>
        <v>480.15</v>
      </c>
      <c r="F63" s="14">
        <f t="shared" si="0"/>
        <v>552.1724999999999</v>
      </c>
      <c r="G63" s="14">
        <v>14.32</v>
      </c>
      <c r="H63" s="13"/>
      <c r="I63" s="14">
        <f t="shared" si="1"/>
        <v>566.4925</v>
      </c>
      <c r="J63" s="13"/>
      <c r="K63" s="15">
        <f t="shared" si="2"/>
        <v>566.4925</v>
      </c>
    </row>
    <row r="64" spans="1:11" ht="15">
      <c r="A64" s="12" t="s">
        <v>16</v>
      </c>
      <c r="B64" s="13">
        <v>45168</v>
      </c>
      <c r="C64" s="13">
        <v>25</v>
      </c>
      <c r="D64" s="14">
        <v>480.15</v>
      </c>
      <c r="E64" s="14">
        <f t="shared" si="3"/>
        <v>480.15</v>
      </c>
      <c r="F64" s="14">
        <f t="shared" si="0"/>
        <v>552.1724999999999</v>
      </c>
      <c r="G64" s="14">
        <v>14.32</v>
      </c>
      <c r="H64" s="13"/>
      <c r="I64" s="14">
        <f t="shared" si="1"/>
        <v>566.4925</v>
      </c>
      <c r="J64" s="13"/>
      <c r="K64" s="15">
        <f t="shared" si="2"/>
        <v>566.4925</v>
      </c>
    </row>
    <row r="65" spans="1:11" ht="15">
      <c r="A65" s="12" t="s">
        <v>16</v>
      </c>
      <c r="B65" s="13">
        <v>45173</v>
      </c>
      <c r="C65" s="13">
        <v>25</v>
      </c>
      <c r="D65" s="14">
        <v>495</v>
      </c>
      <c r="E65" s="14">
        <f t="shared" si="3"/>
        <v>495</v>
      </c>
      <c r="F65" s="14">
        <f t="shared" si="0"/>
        <v>569.25</v>
      </c>
      <c r="G65" s="14">
        <v>14.32</v>
      </c>
      <c r="H65" s="13"/>
      <c r="I65" s="14">
        <f t="shared" si="1"/>
        <v>583.57</v>
      </c>
      <c r="J65" s="13"/>
      <c r="K65" s="15">
        <f t="shared" si="2"/>
        <v>583.57</v>
      </c>
    </row>
    <row r="66" spans="1:11" ht="15">
      <c r="A66" s="12" t="s">
        <v>16</v>
      </c>
      <c r="B66" s="13">
        <v>45173</v>
      </c>
      <c r="C66" s="13">
        <v>26</v>
      </c>
      <c r="D66" s="14">
        <v>495</v>
      </c>
      <c r="E66" s="14">
        <f t="shared" si="3"/>
        <v>495</v>
      </c>
      <c r="F66" s="14">
        <f t="shared" si="0"/>
        <v>569.25</v>
      </c>
      <c r="G66" s="14">
        <v>14.32</v>
      </c>
      <c r="H66" s="13"/>
      <c r="I66" s="14">
        <f t="shared" si="1"/>
        <v>583.57</v>
      </c>
      <c r="J66" s="13"/>
      <c r="K66" s="15">
        <f t="shared" si="2"/>
        <v>583.57</v>
      </c>
    </row>
    <row r="67" spans="1:11" ht="15">
      <c r="A67" s="8" t="s">
        <v>24</v>
      </c>
      <c r="B67" s="9">
        <v>37410</v>
      </c>
      <c r="C67" s="9">
        <v>33</v>
      </c>
      <c r="D67" s="10">
        <v>261.9</v>
      </c>
      <c r="E67" s="10">
        <f t="shared" si="3"/>
        <v>261.9</v>
      </c>
      <c r="F67" s="10">
        <f t="shared" si="0"/>
        <v>301.18499999999995</v>
      </c>
      <c r="G67" s="10">
        <v>14.32</v>
      </c>
      <c r="H67" s="9"/>
      <c r="I67" s="10">
        <f t="shared" si="1"/>
        <v>315.50499999999994</v>
      </c>
      <c r="J67" s="16">
        <v>315</v>
      </c>
      <c r="K67" s="11">
        <f t="shared" si="2"/>
        <v>0.5049999999999386</v>
      </c>
    </row>
    <row r="68" spans="1:11" ht="15">
      <c r="A68" s="22" t="s">
        <v>31</v>
      </c>
      <c r="B68" s="23">
        <v>57216</v>
      </c>
      <c r="C68" s="23">
        <v>28</v>
      </c>
      <c r="D68" s="24">
        <v>506.34</v>
      </c>
      <c r="E68" s="24">
        <f t="shared" si="3"/>
        <v>506.34</v>
      </c>
      <c r="F68" s="24">
        <f t="shared" si="0"/>
        <v>582.2909999999999</v>
      </c>
      <c r="G68" s="24">
        <v>14.32</v>
      </c>
      <c r="H68" s="23"/>
      <c r="I68" s="24">
        <f t="shared" si="1"/>
        <v>596.611</v>
      </c>
      <c r="J68" s="23">
        <v>600</v>
      </c>
      <c r="K68" s="25">
        <f t="shared" si="2"/>
        <v>-3.38900000000001</v>
      </c>
    </row>
    <row r="69" spans="1:11" ht="15">
      <c r="A69" s="12" t="s">
        <v>30</v>
      </c>
      <c r="B69" s="13">
        <v>35562</v>
      </c>
      <c r="C69" s="13">
        <v>26</v>
      </c>
      <c r="D69" s="14">
        <v>261.9</v>
      </c>
      <c r="E69" s="14">
        <f t="shared" si="3"/>
        <v>261.9</v>
      </c>
      <c r="F69" s="14">
        <f t="shared" si="0"/>
        <v>301.18499999999995</v>
      </c>
      <c r="G69" s="14">
        <v>14.32</v>
      </c>
      <c r="H69" s="13"/>
      <c r="I69" s="14">
        <f t="shared" si="1"/>
        <v>315.50499999999994</v>
      </c>
      <c r="J69" s="17">
        <v>315</v>
      </c>
      <c r="K69" s="15">
        <f t="shared" si="2"/>
        <v>0.5049999999999386</v>
      </c>
    </row>
    <row r="70" spans="1:11" ht="15">
      <c r="A70" s="8" t="s">
        <v>20</v>
      </c>
      <c r="B70" s="9">
        <v>36536</v>
      </c>
      <c r="C70" s="9">
        <v>35</v>
      </c>
      <c r="D70" s="10">
        <v>261.9</v>
      </c>
      <c r="E70" s="10"/>
      <c r="F70" s="10"/>
      <c r="G70" s="10">
        <v>14.32</v>
      </c>
      <c r="H70" s="9"/>
      <c r="I70" s="10"/>
      <c r="J70" s="16"/>
      <c r="K70" s="11"/>
    </row>
    <row r="71" spans="1:11" ht="15">
      <c r="A71" s="8" t="s">
        <v>20</v>
      </c>
      <c r="B71" s="9">
        <v>37410</v>
      </c>
      <c r="C71" s="9">
        <v>35</v>
      </c>
      <c r="D71" s="10">
        <v>261.9</v>
      </c>
      <c r="E71" s="10"/>
      <c r="F71" s="10"/>
      <c r="G71" s="10">
        <v>14.32</v>
      </c>
      <c r="H71" s="9"/>
      <c r="I71" s="10"/>
      <c r="J71" s="16"/>
      <c r="K71" s="11"/>
    </row>
    <row r="72" spans="1:11" ht="15">
      <c r="A72" s="8" t="s">
        <v>20</v>
      </c>
      <c r="B72" s="9"/>
      <c r="C72" s="9"/>
      <c r="D72" s="10"/>
      <c r="E72" s="10">
        <f>SUM(D70:D71)</f>
        <v>523.8</v>
      </c>
      <c r="F72" s="10">
        <f aca="true" t="shared" si="4" ref="F72:F108">E72*1.15</f>
        <v>602.3699999999999</v>
      </c>
      <c r="G72" s="10">
        <f>SUM(G70:G71)</f>
        <v>28.64</v>
      </c>
      <c r="H72" s="9"/>
      <c r="I72" s="10">
        <f aca="true" t="shared" si="5" ref="I72:I108">F72+G72+H72</f>
        <v>631.0099999999999</v>
      </c>
      <c r="J72" s="16">
        <v>630</v>
      </c>
      <c r="K72" s="11">
        <f aca="true" t="shared" si="6" ref="K72:K108">I72-J72</f>
        <v>1.0099999999998772</v>
      </c>
    </row>
    <row r="73" spans="1:11" ht="15">
      <c r="A73" s="7" t="s">
        <v>13</v>
      </c>
      <c r="B73" s="4">
        <v>35562</v>
      </c>
      <c r="C73" s="4">
        <v>24</v>
      </c>
      <c r="D73" s="5">
        <v>261.9</v>
      </c>
      <c r="E73" s="5">
        <f aca="true" t="shared" si="7" ref="E73:E108">D73</f>
        <v>261.9</v>
      </c>
      <c r="F73" s="5">
        <f t="shared" si="4"/>
        <v>301.18499999999995</v>
      </c>
      <c r="G73" s="5">
        <v>14.32</v>
      </c>
      <c r="H73" s="4"/>
      <c r="I73" s="5">
        <f t="shared" si="5"/>
        <v>315.50499999999994</v>
      </c>
      <c r="J73" s="18"/>
      <c r="K73" s="6">
        <f t="shared" si="6"/>
        <v>315.50499999999994</v>
      </c>
    </row>
    <row r="74" spans="1:11" ht="15">
      <c r="A74" s="7" t="s">
        <v>13</v>
      </c>
      <c r="B74" s="4">
        <v>36536</v>
      </c>
      <c r="C74" s="4">
        <v>35</v>
      </c>
      <c r="D74" s="5">
        <v>261.9</v>
      </c>
      <c r="E74" s="5">
        <f t="shared" si="7"/>
        <v>261.9</v>
      </c>
      <c r="F74" s="5">
        <f t="shared" si="4"/>
        <v>301.18499999999995</v>
      </c>
      <c r="G74" s="5">
        <v>14.32</v>
      </c>
      <c r="H74" s="4"/>
      <c r="I74" s="5">
        <f t="shared" si="5"/>
        <v>315.50499999999994</v>
      </c>
      <c r="J74" s="18"/>
      <c r="K74" s="6">
        <f t="shared" si="6"/>
        <v>315.50499999999994</v>
      </c>
    </row>
    <row r="75" spans="1:11" ht="15">
      <c r="A75" s="7" t="s">
        <v>13</v>
      </c>
      <c r="B75" s="4">
        <v>36536</v>
      </c>
      <c r="C75" s="4">
        <v>36</v>
      </c>
      <c r="D75" s="5">
        <v>261.9</v>
      </c>
      <c r="E75" s="5">
        <f t="shared" si="7"/>
        <v>261.9</v>
      </c>
      <c r="F75" s="5">
        <f t="shared" si="4"/>
        <v>301.18499999999995</v>
      </c>
      <c r="G75" s="5">
        <v>14.32</v>
      </c>
      <c r="H75" s="4"/>
      <c r="I75" s="5">
        <f t="shared" si="5"/>
        <v>315.50499999999994</v>
      </c>
      <c r="J75" s="18"/>
      <c r="K75" s="6">
        <f t="shared" si="6"/>
        <v>315.50499999999994</v>
      </c>
    </row>
    <row r="76" spans="1:11" ht="15">
      <c r="A76" s="7" t="s">
        <v>13</v>
      </c>
      <c r="B76" s="4">
        <v>37410</v>
      </c>
      <c r="C76" s="4">
        <v>33</v>
      </c>
      <c r="D76" s="5">
        <v>261.9</v>
      </c>
      <c r="E76" s="5">
        <f t="shared" si="7"/>
        <v>261.9</v>
      </c>
      <c r="F76" s="5">
        <f t="shared" si="4"/>
        <v>301.18499999999995</v>
      </c>
      <c r="G76" s="5">
        <v>14.32</v>
      </c>
      <c r="H76" s="4"/>
      <c r="I76" s="5">
        <f t="shared" si="5"/>
        <v>315.50499999999994</v>
      </c>
      <c r="J76" s="18"/>
      <c r="K76" s="6">
        <f t="shared" si="6"/>
        <v>315.50499999999994</v>
      </c>
    </row>
    <row r="77" spans="1:11" ht="15">
      <c r="A77" s="7" t="s">
        <v>13</v>
      </c>
      <c r="B77" s="4">
        <v>37910</v>
      </c>
      <c r="C77" s="4">
        <v>26</v>
      </c>
      <c r="D77" s="5">
        <v>261.9</v>
      </c>
      <c r="E77" s="5">
        <f t="shared" si="7"/>
        <v>261.9</v>
      </c>
      <c r="F77" s="5">
        <f t="shared" si="4"/>
        <v>301.18499999999995</v>
      </c>
      <c r="G77" s="5">
        <v>14.32</v>
      </c>
      <c r="H77" s="4"/>
      <c r="I77" s="5">
        <f t="shared" si="5"/>
        <v>315.50499999999994</v>
      </c>
      <c r="J77" s="18"/>
      <c r="K77" s="6">
        <f t="shared" si="6"/>
        <v>315.50499999999994</v>
      </c>
    </row>
    <row r="78" spans="1:11" ht="15">
      <c r="A78" s="7" t="s">
        <v>13</v>
      </c>
      <c r="B78" s="4">
        <v>57216</v>
      </c>
      <c r="C78" s="20">
        <v>29</v>
      </c>
      <c r="D78" s="21">
        <v>506.34</v>
      </c>
      <c r="E78" s="21">
        <f t="shared" si="7"/>
        <v>506.34</v>
      </c>
      <c r="F78" s="21">
        <f t="shared" si="4"/>
        <v>582.2909999999999</v>
      </c>
      <c r="G78" s="5">
        <v>14.32</v>
      </c>
      <c r="H78" s="4"/>
      <c r="I78" s="21">
        <f t="shared" si="5"/>
        <v>596.611</v>
      </c>
      <c r="J78" s="4"/>
      <c r="K78" s="19">
        <f t="shared" si="6"/>
        <v>596.611</v>
      </c>
    </row>
    <row r="79" spans="1:11" ht="15">
      <c r="A79" s="7" t="s">
        <v>13</v>
      </c>
      <c r="B79" s="4">
        <v>57216</v>
      </c>
      <c r="C79" s="20">
        <v>32</v>
      </c>
      <c r="D79" s="21">
        <v>506.34</v>
      </c>
      <c r="E79" s="21">
        <f t="shared" si="7"/>
        <v>506.34</v>
      </c>
      <c r="F79" s="21">
        <f t="shared" si="4"/>
        <v>582.2909999999999</v>
      </c>
      <c r="G79" s="5">
        <v>14.32</v>
      </c>
      <c r="H79" s="4"/>
      <c r="I79" s="21">
        <f t="shared" si="5"/>
        <v>596.611</v>
      </c>
      <c r="J79" s="4"/>
      <c r="K79" s="19">
        <f t="shared" si="6"/>
        <v>596.611</v>
      </c>
    </row>
    <row r="80" spans="1:11" ht="15">
      <c r="A80" s="7" t="s">
        <v>13</v>
      </c>
      <c r="B80" s="4">
        <v>57216</v>
      </c>
      <c r="C80" s="20">
        <v>32</v>
      </c>
      <c r="D80" s="21">
        <v>506.34</v>
      </c>
      <c r="E80" s="21">
        <f t="shared" si="7"/>
        <v>506.34</v>
      </c>
      <c r="F80" s="21">
        <f t="shared" si="4"/>
        <v>582.2909999999999</v>
      </c>
      <c r="G80" s="5">
        <v>14.32</v>
      </c>
      <c r="H80" s="4"/>
      <c r="I80" s="21">
        <f t="shared" si="5"/>
        <v>596.611</v>
      </c>
      <c r="J80" s="4"/>
      <c r="K80" s="19">
        <f t="shared" si="6"/>
        <v>596.611</v>
      </c>
    </row>
    <row r="81" spans="1:11" ht="15">
      <c r="A81" s="7" t="s">
        <v>13</v>
      </c>
      <c r="B81" s="4">
        <v>45168</v>
      </c>
      <c r="C81" s="20">
        <v>23</v>
      </c>
      <c r="D81" s="21">
        <v>480.15</v>
      </c>
      <c r="E81" s="21">
        <f t="shared" si="7"/>
        <v>480.15</v>
      </c>
      <c r="F81" s="21">
        <f t="shared" si="4"/>
        <v>552.1724999999999</v>
      </c>
      <c r="G81" s="5">
        <v>14.32</v>
      </c>
      <c r="H81" s="4"/>
      <c r="I81" s="21">
        <f t="shared" si="5"/>
        <v>566.4925</v>
      </c>
      <c r="J81" s="4"/>
      <c r="K81" s="19">
        <f t="shared" si="6"/>
        <v>566.4925</v>
      </c>
    </row>
    <row r="82" spans="1:11" ht="15">
      <c r="A82" s="7" t="s">
        <v>13</v>
      </c>
      <c r="B82" s="4">
        <v>45168</v>
      </c>
      <c r="C82" s="20">
        <v>24</v>
      </c>
      <c r="D82" s="21">
        <v>480.15</v>
      </c>
      <c r="E82" s="21">
        <f t="shared" si="7"/>
        <v>480.15</v>
      </c>
      <c r="F82" s="21">
        <f t="shared" si="4"/>
        <v>552.1724999999999</v>
      </c>
      <c r="G82" s="5">
        <v>14.32</v>
      </c>
      <c r="H82" s="4"/>
      <c r="I82" s="21">
        <f t="shared" si="5"/>
        <v>566.4925</v>
      </c>
      <c r="J82" s="4"/>
      <c r="K82" s="19">
        <f t="shared" si="6"/>
        <v>566.4925</v>
      </c>
    </row>
    <row r="83" spans="1:11" ht="15">
      <c r="A83" s="7" t="s">
        <v>13</v>
      </c>
      <c r="B83" s="4">
        <v>45168</v>
      </c>
      <c r="C83" s="20">
        <v>26</v>
      </c>
      <c r="D83" s="21">
        <v>480.15</v>
      </c>
      <c r="E83" s="21">
        <f t="shared" si="7"/>
        <v>480.15</v>
      </c>
      <c r="F83" s="21">
        <f t="shared" si="4"/>
        <v>552.1724999999999</v>
      </c>
      <c r="G83" s="5">
        <v>14.32</v>
      </c>
      <c r="H83" s="4"/>
      <c r="I83" s="21">
        <f t="shared" si="5"/>
        <v>566.4925</v>
      </c>
      <c r="J83" s="4"/>
      <c r="K83" s="19">
        <f t="shared" si="6"/>
        <v>566.4925</v>
      </c>
    </row>
    <row r="84" spans="1:11" ht="15">
      <c r="A84" s="7" t="s">
        <v>13</v>
      </c>
      <c r="B84" s="4">
        <v>45168</v>
      </c>
      <c r="C84" s="20">
        <v>26</v>
      </c>
      <c r="D84" s="21">
        <v>480.15</v>
      </c>
      <c r="E84" s="21">
        <f t="shared" si="7"/>
        <v>480.15</v>
      </c>
      <c r="F84" s="21">
        <f t="shared" si="4"/>
        <v>552.1724999999999</v>
      </c>
      <c r="G84" s="5">
        <v>14.32</v>
      </c>
      <c r="H84" s="4"/>
      <c r="I84" s="21">
        <f t="shared" si="5"/>
        <v>566.4925</v>
      </c>
      <c r="J84" s="4"/>
      <c r="K84" s="19">
        <f t="shared" si="6"/>
        <v>566.4925</v>
      </c>
    </row>
    <row r="85" spans="1:11" ht="15">
      <c r="A85" s="7" t="s">
        <v>13</v>
      </c>
      <c r="B85" s="4">
        <v>45168</v>
      </c>
      <c r="C85" s="20">
        <v>28</v>
      </c>
      <c r="D85" s="21">
        <v>480.15</v>
      </c>
      <c r="E85" s="21">
        <f t="shared" si="7"/>
        <v>480.15</v>
      </c>
      <c r="F85" s="21">
        <f t="shared" si="4"/>
        <v>552.1724999999999</v>
      </c>
      <c r="G85" s="5">
        <v>14.32</v>
      </c>
      <c r="H85" s="4"/>
      <c r="I85" s="21">
        <f t="shared" si="5"/>
        <v>566.4925</v>
      </c>
      <c r="J85" s="4"/>
      <c r="K85" s="19">
        <f t="shared" si="6"/>
        <v>566.4925</v>
      </c>
    </row>
    <row r="86" spans="1:11" ht="15">
      <c r="A86" s="7" t="s">
        <v>13</v>
      </c>
      <c r="B86" s="4">
        <v>45168</v>
      </c>
      <c r="C86" s="20">
        <v>29</v>
      </c>
      <c r="D86" s="21">
        <v>480.15</v>
      </c>
      <c r="E86" s="21">
        <f t="shared" si="7"/>
        <v>480.15</v>
      </c>
      <c r="F86" s="21">
        <f t="shared" si="4"/>
        <v>552.1724999999999</v>
      </c>
      <c r="G86" s="5">
        <v>14.32</v>
      </c>
      <c r="H86" s="4"/>
      <c r="I86" s="21">
        <f t="shared" si="5"/>
        <v>566.4925</v>
      </c>
      <c r="J86" s="4"/>
      <c r="K86" s="19">
        <f t="shared" si="6"/>
        <v>566.4925</v>
      </c>
    </row>
    <row r="87" spans="1:11" ht="15">
      <c r="A87" s="7" t="s">
        <v>13</v>
      </c>
      <c r="B87" s="4">
        <v>45168</v>
      </c>
      <c r="C87" s="20">
        <v>30</v>
      </c>
      <c r="D87" s="21">
        <v>480.15</v>
      </c>
      <c r="E87" s="21">
        <f t="shared" si="7"/>
        <v>480.15</v>
      </c>
      <c r="F87" s="21">
        <f t="shared" si="4"/>
        <v>552.1724999999999</v>
      </c>
      <c r="G87" s="5">
        <v>14.32</v>
      </c>
      <c r="H87" s="4"/>
      <c r="I87" s="21">
        <f t="shared" si="5"/>
        <v>566.4925</v>
      </c>
      <c r="J87" s="4"/>
      <c r="K87" s="19">
        <f t="shared" si="6"/>
        <v>566.4925</v>
      </c>
    </row>
    <row r="88" spans="1:11" ht="15">
      <c r="A88" s="7" t="s">
        <v>13</v>
      </c>
      <c r="B88" s="4">
        <v>45168</v>
      </c>
      <c r="C88" s="20">
        <v>30</v>
      </c>
      <c r="D88" s="21">
        <v>480.15</v>
      </c>
      <c r="E88" s="21">
        <f t="shared" si="7"/>
        <v>480.15</v>
      </c>
      <c r="F88" s="21">
        <f t="shared" si="4"/>
        <v>552.1724999999999</v>
      </c>
      <c r="G88" s="5">
        <v>14.32</v>
      </c>
      <c r="H88" s="4"/>
      <c r="I88" s="21">
        <f t="shared" si="5"/>
        <v>566.4925</v>
      </c>
      <c r="J88" s="4"/>
      <c r="K88" s="19">
        <f t="shared" si="6"/>
        <v>566.4925</v>
      </c>
    </row>
    <row r="89" spans="1:11" ht="15">
      <c r="A89" s="7" t="s">
        <v>13</v>
      </c>
      <c r="B89" s="4">
        <v>45173</v>
      </c>
      <c r="C89" s="20">
        <v>20</v>
      </c>
      <c r="D89" s="21">
        <v>495</v>
      </c>
      <c r="E89" s="21">
        <f t="shared" si="7"/>
        <v>495</v>
      </c>
      <c r="F89" s="21">
        <f t="shared" si="4"/>
        <v>569.25</v>
      </c>
      <c r="G89" s="5">
        <v>14.32</v>
      </c>
      <c r="H89" s="4"/>
      <c r="I89" s="21">
        <f t="shared" si="5"/>
        <v>583.57</v>
      </c>
      <c r="J89" s="4"/>
      <c r="K89" s="19">
        <f t="shared" si="6"/>
        <v>583.57</v>
      </c>
    </row>
    <row r="90" spans="1:11" ht="15">
      <c r="A90" s="7" t="s">
        <v>13</v>
      </c>
      <c r="B90" s="4">
        <v>45173</v>
      </c>
      <c r="C90" s="20">
        <v>20</v>
      </c>
      <c r="D90" s="21">
        <v>495</v>
      </c>
      <c r="E90" s="21">
        <f t="shared" si="7"/>
        <v>495</v>
      </c>
      <c r="F90" s="21">
        <f t="shared" si="4"/>
        <v>569.25</v>
      </c>
      <c r="G90" s="5">
        <v>14.32</v>
      </c>
      <c r="H90" s="4"/>
      <c r="I90" s="21">
        <f t="shared" si="5"/>
        <v>583.57</v>
      </c>
      <c r="J90" s="4"/>
      <c r="K90" s="19">
        <f t="shared" si="6"/>
        <v>583.57</v>
      </c>
    </row>
    <row r="91" spans="1:11" ht="15">
      <c r="A91" s="7" t="s">
        <v>13</v>
      </c>
      <c r="B91" s="4">
        <v>45173</v>
      </c>
      <c r="C91" s="20">
        <v>21</v>
      </c>
      <c r="D91" s="21">
        <v>495</v>
      </c>
      <c r="E91" s="21">
        <f t="shared" si="7"/>
        <v>495</v>
      </c>
      <c r="F91" s="21">
        <f t="shared" si="4"/>
        <v>569.25</v>
      </c>
      <c r="G91" s="5">
        <v>14.32</v>
      </c>
      <c r="H91" s="4"/>
      <c r="I91" s="21">
        <f t="shared" si="5"/>
        <v>583.57</v>
      </c>
      <c r="J91" s="4"/>
      <c r="K91" s="19">
        <f t="shared" si="6"/>
        <v>583.57</v>
      </c>
    </row>
    <row r="92" spans="1:11" ht="15">
      <c r="A92" s="7" t="s">
        <v>13</v>
      </c>
      <c r="B92" s="4">
        <v>45173</v>
      </c>
      <c r="C92" s="20">
        <v>21</v>
      </c>
      <c r="D92" s="21">
        <v>495</v>
      </c>
      <c r="E92" s="21">
        <f t="shared" si="7"/>
        <v>495</v>
      </c>
      <c r="F92" s="21">
        <f t="shared" si="4"/>
        <v>569.25</v>
      </c>
      <c r="G92" s="5">
        <v>14.32</v>
      </c>
      <c r="H92" s="4"/>
      <c r="I92" s="21">
        <f t="shared" si="5"/>
        <v>583.57</v>
      </c>
      <c r="J92" s="4"/>
      <c r="K92" s="19">
        <f t="shared" si="6"/>
        <v>583.57</v>
      </c>
    </row>
    <row r="93" spans="1:11" ht="15">
      <c r="A93" s="7" t="s">
        <v>13</v>
      </c>
      <c r="B93" s="4">
        <v>45173</v>
      </c>
      <c r="C93" s="20">
        <v>22</v>
      </c>
      <c r="D93" s="21">
        <v>495</v>
      </c>
      <c r="E93" s="21">
        <f t="shared" si="7"/>
        <v>495</v>
      </c>
      <c r="F93" s="21">
        <f t="shared" si="4"/>
        <v>569.25</v>
      </c>
      <c r="G93" s="5">
        <v>14.32</v>
      </c>
      <c r="H93" s="4"/>
      <c r="I93" s="21">
        <f t="shared" si="5"/>
        <v>583.57</v>
      </c>
      <c r="J93" s="4"/>
      <c r="K93" s="19">
        <f t="shared" si="6"/>
        <v>583.57</v>
      </c>
    </row>
    <row r="94" spans="1:11" ht="15">
      <c r="A94" s="7" t="s">
        <v>13</v>
      </c>
      <c r="B94" s="4">
        <v>45173</v>
      </c>
      <c r="C94" s="20">
        <v>22</v>
      </c>
      <c r="D94" s="21">
        <v>495</v>
      </c>
      <c r="E94" s="21">
        <f t="shared" si="7"/>
        <v>495</v>
      </c>
      <c r="F94" s="21">
        <f t="shared" si="4"/>
        <v>569.25</v>
      </c>
      <c r="G94" s="5">
        <v>14.32</v>
      </c>
      <c r="H94" s="4"/>
      <c r="I94" s="21">
        <f t="shared" si="5"/>
        <v>583.57</v>
      </c>
      <c r="J94" s="4"/>
      <c r="K94" s="19">
        <f t="shared" si="6"/>
        <v>583.57</v>
      </c>
    </row>
    <row r="95" spans="1:11" ht="15">
      <c r="A95" s="7" t="s">
        <v>13</v>
      </c>
      <c r="B95" s="4">
        <v>45173</v>
      </c>
      <c r="C95" s="20">
        <v>24</v>
      </c>
      <c r="D95" s="21">
        <v>495</v>
      </c>
      <c r="E95" s="21">
        <f t="shared" si="7"/>
        <v>495</v>
      </c>
      <c r="F95" s="21">
        <f t="shared" si="4"/>
        <v>569.25</v>
      </c>
      <c r="G95" s="5">
        <v>14.32</v>
      </c>
      <c r="H95" s="4"/>
      <c r="I95" s="21">
        <f t="shared" si="5"/>
        <v>583.57</v>
      </c>
      <c r="J95" s="4"/>
      <c r="K95" s="19">
        <f t="shared" si="6"/>
        <v>583.57</v>
      </c>
    </row>
    <row r="96" spans="1:11" ht="15">
      <c r="A96" s="7" t="s">
        <v>13</v>
      </c>
      <c r="B96" s="4">
        <v>45173</v>
      </c>
      <c r="C96" s="20">
        <v>27</v>
      </c>
      <c r="D96" s="21">
        <v>495</v>
      </c>
      <c r="E96" s="21">
        <f t="shared" si="7"/>
        <v>495</v>
      </c>
      <c r="F96" s="21">
        <f t="shared" si="4"/>
        <v>569.25</v>
      </c>
      <c r="G96" s="5">
        <v>14.32</v>
      </c>
      <c r="H96" s="4"/>
      <c r="I96" s="21">
        <f t="shared" si="5"/>
        <v>583.57</v>
      </c>
      <c r="J96" s="4"/>
      <c r="K96" s="19">
        <f t="shared" si="6"/>
        <v>583.57</v>
      </c>
    </row>
    <row r="97" spans="1:11" ht="15">
      <c r="A97" s="7" t="s">
        <v>13</v>
      </c>
      <c r="B97" s="4">
        <v>28891</v>
      </c>
      <c r="C97" s="20">
        <v>28</v>
      </c>
      <c r="D97" s="21">
        <v>334.65</v>
      </c>
      <c r="E97" s="21">
        <f t="shared" si="7"/>
        <v>334.65</v>
      </c>
      <c r="F97" s="21">
        <f t="shared" si="4"/>
        <v>384.84749999999997</v>
      </c>
      <c r="G97" s="5">
        <v>14.32</v>
      </c>
      <c r="H97" s="4"/>
      <c r="I97" s="21">
        <f t="shared" si="5"/>
        <v>399.16749999999996</v>
      </c>
      <c r="J97" s="4"/>
      <c r="K97" s="19">
        <f t="shared" si="6"/>
        <v>399.16749999999996</v>
      </c>
    </row>
    <row r="98" spans="1:11" ht="15">
      <c r="A98" s="7" t="s">
        <v>13</v>
      </c>
      <c r="B98" s="4">
        <v>28891</v>
      </c>
      <c r="C98" s="20">
        <v>28</v>
      </c>
      <c r="D98" s="21">
        <v>334.65</v>
      </c>
      <c r="E98" s="21">
        <f t="shared" si="7"/>
        <v>334.65</v>
      </c>
      <c r="F98" s="21">
        <f t="shared" si="4"/>
        <v>384.84749999999997</v>
      </c>
      <c r="G98" s="5">
        <v>14.32</v>
      </c>
      <c r="H98" s="4"/>
      <c r="I98" s="21">
        <f t="shared" si="5"/>
        <v>399.16749999999996</v>
      </c>
      <c r="J98" s="4"/>
      <c r="K98" s="19">
        <f t="shared" si="6"/>
        <v>399.16749999999996</v>
      </c>
    </row>
    <row r="99" spans="1:11" ht="15">
      <c r="A99" s="7" t="s">
        <v>13</v>
      </c>
      <c r="B99" s="4">
        <v>28891</v>
      </c>
      <c r="C99" s="20">
        <v>29</v>
      </c>
      <c r="D99" s="21">
        <v>334.65</v>
      </c>
      <c r="E99" s="21">
        <f t="shared" si="7"/>
        <v>334.65</v>
      </c>
      <c r="F99" s="21">
        <f t="shared" si="4"/>
        <v>384.84749999999997</v>
      </c>
      <c r="G99" s="5">
        <v>14.32</v>
      </c>
      <c r="H99" s="4"/>
      <c r="I99" s="21">
        <f t="shared" si="5"/>
        <v>399.16749999999996</v>
      </c>
      <c r="J99" s="4"/>
      <c r="K99" s="19">
        <f t="shared" si="6"/>
        <v>399.16749999999996</v>
      </c>
    </row>
    <row r="100" spans="1:11" ht="15">
      <c r="A100" s="7" t="s">
        <v>13</v>
      </c>
      <c r="B100" s="4">
        <v>28891</v>
      </c>
      <c r="C100" s="20">
        <v>29</v>
      </c>
      <c r="D100" s="21">
        <v>334.65</v>
      </c>
      <c r="E100" s="21">
        <f t="shared" si="7"/>
        <v>334.65</v>
      </c>
      <c r="F100" s="21">
        <f t="shared" si="4"/>
        <v>384.84749999999997</v>
      </c>
      <c r="G100" s="5">
        <v>14.32</v>
      </c>
      <c r="H100" s="4"/>
      <c r="I100" s="21">
        <f t="shared" si="5"/>
        <v>399.16749999999996</v>
      </c>
      <c r="J100" s="4"/>
      <c r="K100" s="19">
        <f t="shared" si="6"/>
        <v>399.16749999999996</v>
      </c>
    </row>
    <row r="101" spans="1:11" ht="15">
      <c r="A101" s="7" t="s">
        <v>13</v>
      </c>
      <c r="B101" s="4">
        <v>28891</v>
      </c>
      <c r="C101" s="20">
        <v>30</v>
      </c>
      <c r="D101" s="21">
        <v>334.65</v>
      </c>
      <c r="E101" s="21">
        <f t="shared" si="7"/>
        <v>334.65</v>
      </c>
      <c r="F101" s="21">
        <f t="shared" si="4"/>
        <v>384.84749999999997</v>
      </c>
      <c r="G101" s="5">
        <v>14.32</v>
      </c>
      <c r="H101" s="4"/>
      <c r="I101" s="21">
        <f t="shared" si="5"/>
        <v>399.16749999999996</v>
      </c>
      <c r="J101" s="4"/>
      <c r="K101" s="19">
        <f t="shared" si="6"/>
        <v>399.16749999999996</v>
      </c>
    </row>
    <row r="102" spans="1:14" ht="15">
      <c r="A102" s="7" t="s">
        <v>13</v>
      </c>
      <c r="B102" s="4">
        <v>28891</v>
      </c>
      <c r="C102" s="20">
        <v>30</v>
      </c>
      <c r="D102" s="21">
        <v>334.65</v>
      </c>
      <c r="E102" s="21">
        <f t="shared" si="7"/>
        <v>334.65</v>
      </c>
      <c r="F102" s="21">
        <f t="shared" si="4"/>
        <v>384.84749999999997</v>
      </c>
      <c r="G102" s="5">
        <v>14.32</v>
      </c>
      <c r="H102" s="4"/>
      <c r="I102" s="21">
        <f t="shared" si="5"/>
        <v>399.16749999999996</v>
      </c>
      <c r="J102" s="4"/>
      <c r="K102" s="19">
        <f t="shared" si="6"/>
        <v>399.16749999999996</v>
      </c>
      <c r="N102" s="44">
        <f>SUM(D73:D102)</f>
        <v>12637.619999999995</v>
      </c>
    </row>
    <row r="103" spans="1:11" ht="15">
      <c r="A103" s="8" t="s">
        <v>47</v>
      </c>
      <c r="B103" s="9">
        <v>28891</v>
      </c>
      <c r="C103" s="9">
        <v>31</v>
      </c>
      <c r="D103" s="10">
        <v>334.65</v>
      </c>
      <c r="E103" s="10">
        <f t="shared" si="7"/>
        <v>334.65</v>
      </c>
      <c r="F103" s="10">
        <f t="shared" si="4"/>
        <v>384.84749999999997</v>
      </c>
      <c r="G103" s="10">
        <v>14.32</v>
      </c>
      <c r="H103" s="9"/>
      <c r="I103" s="10">
        <f t="shared" si="5"/>
        <v>399.16749999999996</v>
      </c>
      <c r="J103" s="9">
        <v>400</v>
      </c>
      <c r="K103" s="11">
        <f t="shared" si="6"/>
        <v>-0.8325000000000387</v>
      </c>
    </row>
    <row r="104" spans="1:11" ht="15">
      <c r="A104" s="22" t="s">
        <v>53</v>
      </c>
      <c r="B104" s="23">
        <v>57216</v>
      </c>
      <c r="C104" s="23">
        <v>31</v>
      </c>
      <c r="D104" s="24">
        <v>506.34</v>
      </c>
      <c r="E104" s="24">
        <f>D104</f>
        <v>506.34</v>
      </c>
      <c r="F104" s="24">
        <f>E104*1.15</f>
        <v>582.2909999999999</v>
      </c>
      <c r="G104" s="24">
        <v>14.32</v>
      </c>
      <c r="H104" s="23"/>
      <c r="I104" s="24">
        <f>F104+G104+H104</f>
        <v>596.611</v>
      </c>
      <c r="J104" s="23">
        <v>596</v>
      </c>
      <c r="K104" s="25">
        <f>I104-J104</f>
        <v>0.61099999999999</v>
      </c>
    </row>
    <row r="105" spans="1:11" ht="15">
      <c r="A105" s="12" t="s">
        <v>28</v>
      </c>
      <c r="B105" s="13">
        <v>37910</v>
      </c>
      <c r="C105" s="13">
        <v>25</v>
      </c>
      <c r="D105" s="14">
        <v>261.9</v>
      </c>
      <c r="E105" s="14">
        <f t="shared" si="7"/>
        <v>261.9</v>
      </c>
      <c r="F105" s="14">
        <f t="shared" si="4"/>
        <v>301.18499999999995</v>
      </c>
      <c r="G105" s="14">
        <v>14.32</v>
      </c>
      <c r="H105" s="13"/>
      <c r="I105" s="14">
        <f t="shared" si="5"/>
        <v>315.50499999999994</v>
      </c>
      <c r="J105" s="17">
        <v>315</v>
      </c>
      <c r="K105" s="15">
        <f t="shared" si="6"/>
        <v>0.5049999999999386</v>
      </c>
    </row>
    <row r="106" spans="1:11" ht="15">
      <c r="A106" s="22" t="s">
        <v>46</v>
      </c>
      <c r="B106" s="23">
        <v>28891</v>
      </c>
      <c r="C106" s="23">
        <v>27</v>
      </c>
      <c r="D106" s="24">
        <v>334.65</v>
      </c>
      <c r="E106" s="24">
        <f t="shared" si="7"/>
        <v>334.65</v>
      </c>
      <c r="F106" s="24">
        <f t="shared" si="4"/>
        <v>384.84749999999997</v>
      </c>
      <c r="G106" s="24">
        <v>14.32</v>
      </c>
      <c r="H106" s="23"/>
      <c r="I106" s="24">
        <f t="shared" si="5"/>
        <v>399.16749999999996</v>
      </c>
      <c r="J106" s="23">
        <v>400</v>
      </c>
      <c r="K106" s="41">
        <f t="shared" si="6"/>
        <v>-0.8325000000000387</v>
      </c>
    </row>
    <row r="107" spans="1:11" ht="15">
      <c r="A107" s="8" t="s">
        <v>23</v>
      </c>
      <c r="B107" s="9">
        <v>37410</v>
      </c>
      <c r="C107" s="9">
        <v>32</v>
      </c>
      <c r="D107" s="10">
        <v>261.9</v>
      </c>
      <c r="E107" s="10">
        <f t="shared" si="7"/>
        <v>261.9</v>
      </c>
      <c r="F107" s="10">
        <f t="shared" si="4"/>
        <v>301.18499999999995</v>
      </c>
      <c r="G107" s="10">
        <v>14.32</v>
      </c>
      <c r="H107" s="9"/>
      <c r="I107" s="10">
        <f t="shared" si="5"/>
        <v>315.50499999999994</v>
      </c>
      <c r="J107" s="16">
        <v>315</v>
      </c>
      <c r="K107" s="11">
        <f t="shared" si="6"/>
        <v>0.5049999999999386</v>
      </c>
    </row>
    <row r="108" spans="1:11" ht="15">
      <c r="A108" s="22" t="s">
        <v>41</v>
      </c>
      <c r="B108" s="23">
        <v>45173</v>
      </c>
      <c r="C108" s="23">
        <v>23</v>
      </c>
      <c r="D108" s="24">
        <v>495</v>
      </c>
      <c r="E108" s="24">
        <f t="shared" si="7"/>
        <v>495</v>
      </c>
      <c r="F108" s="24">
        <f t="shared" si="4"/>
        <v>569.25</v>
      </c>
      <c r="G108" s="24">
        <v>14.32</v>
      </c>
      <c r="H108" s="23"/>
      <c r="I108" s="24">
        <f t="shared" si="5"/>
        <v>583.57</v>
      </c>
      <c r="J108" s="23">
        <v>400</v>
      </c>
      <c r="K108" s="40">
        <f t="shared" si="6"/>
        <v>183.57000000000005</v>
      </c>
    </row>
  </sheetData>
  <sheetProtection/>
  <hyperlinks>
    <hyperlink ref="A60" r:id="rId1" display="Марианна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2012-01-29T06:52:29Z</dcterms:created>
  <dcterms:modified xsi:type="dcterms:W3CDTF">2012-02-08T11:32:05Z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