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03966" sheetId="1" r:id="rId1"/>
  </sheets>
  <definedNames>
    <definedName name="_xlnm._FilterDatabase" localSheetId="0" hidden="1">'703966'!$A$1:$K$67</definedName>
  </definedNames>
  <calcPr fullCalcOnLoad="1"/>
</workbook>
</file>

<file path=xl/sharedStrings.xml><?xml version="1.0" encoding="utf-8"?>
<sst xmlns="http://schemas.openxmlformats.org/spreadsheetml/2006/main" count="80" uniqueCount="62">
  <si>
    <t>УЗ</t>
  </si>
  <si>
    <t>№ модели Id:</t>
  </si>
  <si>
    <t>размер</t>
  </si>
  <si>
    <t>Цена за ед.</t>
  </si>
  <si>
    <t>ТР</t>
  </si>
  <si>
    <t>valli.b</t>
  </si>
  <si>
    <t>тасся</t>
  </si>
  <si>
    <t>ЯМИНСКАЯ</t>
  </si>
  <si>
    <t>Пёрышко</t>
  </si>
  <si>
    <t>ларисса</t>
  </si>
  <si>
    <t>Олик</t>
  </si>
  <si>
    <t>Маша С.</t>
  </si>
  <si>
    <t>Чипола</t>
  </si>
  <si>
    <t>EвA</t>
  </si>
  <si>
    <t>37,5</t>
  </si>
  <si>
    <t>Yulka</t>
  </si>
  <si>
    <t>Тигра любимая</t>
  </si>
  <si>
    <t>Королевична</t>
  </si>
  <si>
    <t>Ритёнок</t>
  </si>
  <si>
    <t>Оксана Брезе</t>
  </si>
  <si>
    <t>татьяна мир.</t>
  </si>
  <si>
    <t>Dvoryanka</t>
  </si>
  <si>
    <t>samson4ik</t>
  </si>
  <si>
    <t>Olesya_k</t>
  </si>
  <si>
    <t>Olga Tere</t>
  </si>
  <si>
    <t>ryzhaya_sonya</t>
  </si>
  <si>
    <t>мама Лара</t>
  </si>
  <si>
    <t>Dev@chka</t>
  </si>
  <si>
    <t>ElaSh</t>
  </si>
  <si>
    <t>fedor</t>
  </si>
  <si>
    <t>пусек2</t>
  </si>
  <si>
    <t>пупсенок</t>
  </si>
  <si>
    <t>BELLAS</t>
  </si>
  <si>
    <t>Lin-tochka</t>
  </si>
  <si>
    <t>Natali_Nov</t>
  </si>
  <si>
    <t>July A</t>
  </si>
  <si>
    <t>Bast</t>
  </si>
  <si>
    <t>sasha0481</t>
  </si>
  <si>
    <t>bebebe</t>
  </si>
  <si>
    <t>еленаВас</t>
  </si>
  <si>
    <t>Якудза</t>
  </si>
  <si>
    <t>Викторинка</t>
  </si>
  <si>
    <t>M Margo</t>
  </si>
  <si>
    <t>Алена110484</t>
  </si>
  <si>
    <t>ensspi</t>
  </si>
  <si>
    <t>4tune</t>
  </si>
  <si>
    <t>MinKa</t>
  </si>
  <si>
    <t>Tigrenka</t>
  </si>
  <si>
    <t>машина мама79</t>
  </si>
  <si>
    <t>наталья каткова</t>
  </si>
  <si>
    <t>Kate Max</t>
  </si>
  <si>
    <t>MamaTanja</t>
  </si>
  <si>
    <t>Сумма заказа</t>
  </si>
  <si>
    <t>Цена с ОРГ</t>
  </si>
  <si>
    <t>сбор за м/город</t>
  </si>
  <si>
    <t>сумма к оплате</t>
  </si>
  <si>
    <t>сдано</t>
  </si>
  <si>
    <t>долг  "+" Ваш,  "-" мой</t>
  </si>
  <si>
    <t>avis rara</t>
  </si>
  <si>
    <t xml:space="preserve">Ingrid </t>
  </si>
  <si>
    <t>Огонек</t>
  </si>
  <si>
    <t>17 руб. учла в СП8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</si>
</sst>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&quot;р.&quot;"/>
  </numFmts>
  <fonts count="43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right"/>
      <protection/>
    </xf>
    <xf numFmtId="168" fontId="0" fillId="0" borderId="10" xfId="0" applyNumberFormat="1" applyFill="1" applyBorder="1" applyAlignment="1" applyProtection="1">
      <alignment/>
      <protection/>
    </xf>
    <xf numFmtId="169" fontId="0" fillId="0" borderId="10" xfId="0" applyNumberForma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 horizontal="right"/>
      <protection/>
    </xf>
    <xf numFmtId="168" fontId="0" fillId="2" borderId="10" xfId="0" applyNumberFormat="1" applyFill="1" applyBorder="1" applyAlignment="1" applyProtection="1">
      <alignment/>
      <protection/>
    </xf>
    <xf numFmtId="169" fontId="0" fillId="2" borderId="10" xfId="0" applyNumberFormat="1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right"/>
      <protection/>
    </xf>
    <xf numFmtId="168" fontId="0" fillId="4" borderId="10" xfId="0" applyNumberFormat="1" applyFill="1" applyBorder="1" applyAlignment="1" applyProtection="1">
      <alignment/>
      <protection/>
    </xf>
    <xf numFmtId="169" fontId="0" fillId="4" borderId="10" xfId="0" applyNumberForma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3" fillId="2" borderId="10" xfId="0" applyFont="1" applyFill="1" applyBorder="1" applyAlignment="1" applyProtection="1">
      <alignment/>
      <protection/>
    </xf>
    <xf numFmtId="169" fontId="4" fillId="2" borderId="10" xfId="0" applyNumberFormat="1" applyFont="1" applyFill="1" applyBorder="1" applyAlignment="1" applyProtection="1">
      <alignment/>
      <protection/>
    </xf>
    <xf numFmtId="169" fontId="4" fillId="4" borderId="10" xfId="0" applyNumberFormat="1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/>
      <protection/>
    </xf>
    <xf numFmtId="0" fontId="4" fillId="2" borderId="10" xfId="0" applyFont="1" applyFill="1" applyBorder="1" applyAlignment="1" applyProtection="1">
      <alignment horizontal="right"/>
      <protection/>
    </xf>
    <xf numFmtId="168" fontId="4" fillId="2" borderId="10" xfId="0" applyNumberFormat="1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/>
      <protection/>
    </xf>
    <xf numFmtId="0" fontId="4" fillId="4" borderId="10" xfId="0" applyFont="1" applyFill="1" applyBorder="1" applyAlignment="1" applyProtection="1">
      <alignment horizontal="right"/>
      <protection/>
    </xf>
    <xf numFmtId="168" fontId="4" fillId="4" borderId="10" xfId="0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169" fontId="42" fillId="2" borderId="10" xfId="0" applyNumberFormat="1" applyFont="1" applyFill="1" applyBorder="1" applyAlignment="1" applyProtection="1">
      <alignment/>
      <protection/>
    </xf>
    <xf numFmtId="169" fontId="42" fillId="4" borderId="1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921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16.8515625" style="0" bestFit="1" customWidth="1"/>
    <col min="2" max="2" width="13.140625" style="0" customWidth="1"/>
    <col min="3" max="3" width="7.8515625" style="0" bestFit="1" customWidth="1"/>
    <col min="4" max="4" width="12.00390625" style="0" customWidth="1"/>
    <col min="5" max="5" width="9.7109375" style="0" bestFit="1" customWidth="1"/>
    <col min="6" max="6" width="10.421875" style="0" bestFit="1" customWidth="1"/>
    <col min="8" max="8" width="10.7109375" style="0" bestFit="1" customWidth="1"/>
    <col min="9" max="9" width="12.8515625" style="0" bestFit="1" customWidth="1"/>
    <col min="10" max="10" width="9.7109375" style="0" bestFit="1" customWidth="1"/>
  </cols>
  <sheetData>
    <row r="1" spans="1:11" s="4" customFormat="1" ht="38.25">
      <c r="A1" s="1" t="s">
        <v>0</v>
      </c>
      <c r="B1" s="1" t="s">
        <v>1</v>
      </c>
      <c r="C1" s="1" t="s">
        <v>2</v>
      </c>
      <c r="D1" s="1" t="s">
        <v>3</v>
      </c>
      <c r="E1" s="1" t="s">
        <v>52</v>
      </c>
      <c r="F1" s="1" t="s">
        <v>53</v>
      </c>
      <c r="G1" s="1" t="s">
        <v>54</v>
      </c>
      <c r="H1" s="1" t="s">
        <v>4</v>
      </c>
      <c r="I1" s="1" t="s">
        <v>55</v>
      </c>
      <c r="J1" s="2" t="s">
        <v>56</v>
      </c>
      <c r="K1" s="3" t="s">
        <v>57</v>
      </c>
    </row>
    <row r="2" spans="1:11" ht="12.75">
      <c r="A2" s="9" t="s">
        <v>45</v>
      </c>
      <c r="B2" s="10">
        <v>7403</v>
      </c>
      <c r="C2" s="11">
        <v>36</v>
      </c>
      <c r="D2" s="12">
        <v>253.7</v>
      </c>
      <c r="E2" s="12">
        <f aca="true" t="shared" si="0" ref="E2:E9">D2</f>
        <v>253.7</v>
      </c>
      <c r="F2" s="12">
        <f aca="true" t="shared" si="1" ref="F2:F9">E2*1.15</f>
        <v>291.75499999999994</v>
      </c>
      <c r="G2" s="12"/>
      <c r="H2" s="12">
        <v>42.84</v>
      </c>
      <c r="I2" s="12">
        <f aca="true" t="shared" si="2" ref="I2:I9">F2+G2+H2</f>
        <v>334.5949999999999</v>
      </c>
      <c r="J2" s="12">
        <v>312</v>
      </c>
      <c r="K2" s="13">
        <f aca="true" t="shared" si="3" ref="K2:K9">I2-J2</f>
        <v>22.594999999999914</v>
      </c>
    </row>
    <row r="3" spans="1:11" ht="12.75">
      <c r="A3" s="19" t="s">
        <v>58</v>
      </c>
      <c r="B3" s="15">
        <v>7403</v>
      </c>
      <c r="C3" s="16">
        <v>32</v>
      </c>
      <c r="D3" s="17">
        <v>253.7</v>
      </c>
      <c r="E3" s="17">
        <f t="shared" si="0"/>
        <v>253.7</v>
      </c>
      <c r="F3" s="17">
        <f t="shared" si="1"/>
        <v>291.75499999999994</v>
      </c>
      <c r="G3" s="17"/>
      <c r="H3" s="17">
        <v>42.84</v>
      </c>
      <c r="I3" s="17">
        <f t="shared" si="2"/>
        <v>334.5949999999999</v>
      </c>
      <c r="J3" s="17">
        <v>487</v>
      </c>
      <c r="K3" s="18">
        <f t="shared" si="3"/>
        <v>-152.4050000000001</v>
      </c>
    </row>
    <row r="4" spans="1:11" ht="12.75">
      <c r="A4" s="9" t="s">
        <v>36</v>
      </c>
      <c r="B4" s="10">
        <v>45304</v>
      </c>
      <c r="C4" s="11">
        <v>34</v>
      </c>
      <c r="D4" s="12">
        <v>294</v>
      </c>
      <c r="E4" s="12">
        <f t="shared" si="0"/>
        <v>294</v>
      </c>
      <c r="F4" s="12">
        <f t="shared" si="1"/>
        <v>338.09999999999997</v>
      </c>
      <c r="G4" s="12"/>
      <c r="H4" s="12">
        <v>42.84</v>
      </c>
      <c r="I4" s="12">
        <f t="shared" si="2"/>
        <v>380.93999999999994</v>
      </c>
      <c r="J4" s="12">
        <v>359</v>
      </c>
      <c r="K4" s="13">
        <f t="shared" si="3"/>
        <v>21.93999999999994</v>
      </c>
    </row>
    <row r="5" spans="1:11" ht="12.75">
      <c r="A5" s="14" t="s">
        <v>38</v>
      </c>
      <c r="B5" s="15">
        <v>45304</v>
      </c>
      <c r="C5" s="16">
        <v>36</v>
      </c>
      <c r="D5" s="17">
        <v>294</v>
      </c>
      <c r="E5" s="17">
        <f t="shared" si="0"/>
        <v>294</v>
      </c>
      <c r="F5" s="17">
        <f t="shared" si="1"/>
        <v>338.09999999999997</v>
      </c>
      <c r="G5" s="17"/>
      <c r="H5" s="17">
        <v>42.84</v>
      </c>
      <c r="I5" s="17">
        <f t="shared" si="2"/>
        <v>380.93999999999994</v>
      </c>
      <c r="J5" s="17">
        <v>359</v>
      </c>
      <c r="K5" s="18">
        <f t="shared" si="3"/>
        <v>21.93999999999994</v>
      </c>
    </row>
    <row r="6" spans="1:11" ht="12.75">
      <c r="A6" s="9" t="s">
        <v>32</v>
      </c>
      <c r="B6" s="10">
        <v>45409</v>
      </c>
      <c r="C6" s="11">
        <v>32</v>
      </c>
      <c r="D6" s="12">
        <v>295.85</v>
      </c>
      <c r="E6" s="12">
        <f t="shared" si="0"/>
        <v>295.85</v>
      </c>
      <c r="F6" s="12">
        <f t="shared" si="1"/>
        <v>340.2275</v>
      </c>
      <c r="G6" s="12"/>
      <c r="H6" s="12">
        <v>42.84</v>
      </c>
      <c r="I6" s="12">
        <f t="shared" si="2"/>
        <v>383.0675</v>
      </c>
      <c r="J6" s="12">
        <v>361</v>
      </c>
      <c r="K6" s="13">
        <f t="shared" si="3"/>
        <v>22.067499999999995</v>
      </c>
    </row>
    <row r="7" spans="1:11" ht="12.75">
      <c r="A7" s="14" t="s">
        <v>27</v>
      </c>
      <c r="B7" s="15">
        <v>7403</v>
      </c>
      <c r="C7" s="16">
        <v>30</v>
      </c>
      <c r="D7" s="17">
        <v>253.7</v>
      </c>
      <c r="E7" s="17">
        <f t="shared" si="0"/>
        <v>253.7</v>
      </c>
      <c r="F7" s="17">
        <f t="shared" si="1"/>
        <v>291.75499999999994</v>
      </c>
      <c r="G7" s="17">
        <v>35</v>
      </c>
      <c r="H7" s="17">
        <v>42.84</v>
      </c>
      <c r="I7" s="17">
        <f t="shared" si="2"/>
        <v>369.5949999999999</v>
      </c>
      <c r="J7" s="17">
        <v>312</v>
      </c>
      <c r="K7" s="18">
        <f t="shared" si="3"/>
        <v>57.594999999999914</v>
      </c>
    </row>
    <row r="8" spans="1:11" ht="12.75">
      <c r="A8" s="9" t="s">
        <v>21</v>
      </c>
      <c r="B8" s="10">
        <v>44865</v>
      </c>
      <c r="C8" s="11">
        <v>27</v>
      </c>
      <c r="D8" s="12">
        <v>723.06</v>
      </c>
      <c r="E8" s="12">
        <f t="shared" si="0"/>
        <v>723.06</v>
      </c>
      <c r="F8" s="12">
        <f t="shared" si="1"/>
        <v>831.5189999999999</v>
      </c>
      <c r="G8" s="12"/>
      <c r="H8" s="12">
        <v>42.84</v>
      </c>
      <c r="I8" s="12">
        <f t="shared" si="2"/>
        <v>874.3589999999999</v>
      </c>
      <c r="J8" s="12">
        <v>852</v>
      </c>
      <c r="K8" s="13">
        <f t="shared" si="3"/>
        <v>22.358999999999924</v>
      </c>
    </row>
    <row r="9" spans="1:11" ht="12.75">
      <c r="A9" s="14" t="s">
        <v>28</v>
      </c>
      <c r="B9" s="15">
        <v>45409</v>
      </c>
      <c r="C9" s="16">
        <v>37</v>
      </c>
      <c r="D9" s="17">
        <v>295.85</v>
      </c>
      <c r="E9" s="17">
        <f t="shared" si="0"/>
        <v>295.85</v>
      </c>
      <c r="F9" s="17">
        <f t="shared" si="1"/>
        <v>340.2275</v>
      </c>
      <c r="G9" s="17"/>
      <c r="H9" s="17">
        <v>42.84</v>
      </c>
      <c r="I9" s="17">
        <f t="shared" si="2"/>
        <v>383.0675</v>
      </c>
      <c r="J9" s="17">
        <v>361</v>
      </c>
      <c r="K9" s="18">
        <f t="shared" si="3"/>
        <v>22.067499999999995</v>
      </c>
    </row>
    <row r="10" spans="1:11" ht="12.75">
      <c r="A10" s="9" t="s">
        <v>44</v>
      </c>
      <c r="B10" s="10">
        <v>45304</v>
      </c>
      <c r="C10" s="11">
        <v>36</v>
      </c>
      <c r="D10" s="12">
        <v>294</v>
      </c>
      <c r="E10" s="12"/>
      <c r="F10" s="12"/>
      <c r="G10" s="12"/>
      <c r="H10" s="12">
        <v>42.84</v>
      </c>
      <c r="I10" s="12"/>
      <c r="J10" s="12"/>
      <c r="K10" s="13"/>
    </row>
    <row r="11" spans="1:11" ht="12.75">
      <c r="A11" s="9" t="s">
        <v>44</v>
      </c>
      <c r="B11" s="10">
        <v>45304</v>
      </c>
      <c r="C11" s="11">
        <v>37</v>
      </c>
      <c r="D11" s="12">
        <v>294</v>
      </c>
      <c r="E11" s="12"/>
      <c r="F11" s="12"/>
      <c r="G11" s="12"/>
      <c r="H11" s="12">
        <v>42.84</v>
      </c>
      <c r="I11" s="12"/>
      <c r="J11" s="12"/>
      <c r="K11" s="13"/>
    </row>
    <row r="12" spans="1:11" ht="12.75">
      <c r="A12" s="9" t="s">
        <v>44</v>
      </c>
      <c r="B12" s="10"/>
      <c r="C12" s="11"/>
      <c r="D12" s="12"/>
      <c r="E12" s="12">
        <f>SUM(D10:D11)</f>
        <v>588</v>
      </c>
      <c r="F12" s="12">
        <f aca="true" t="shared" si="4" ref="F12:F28">E12*1.15</f>
        <v>676.1999999999999</v>
      </c>
      <c r="G12" s="12"/>
      <c r="H12" s="12">
        <f>SUM(H10:H11)</f>
        <v>85.68</v>
      </c>
      <c r="I12" s="12">
        <f aca="true" t="shared" si="5" ref="I12:I28">F12+G12+H12</f>
        <v>761.8799999999999</v>
      </c>
      <c r="J12" s="12">
        <v>717</v>
      </c>
      <c r="K12" s="13">
        <f aca="true" t="shared" si="6" ref="K12:K28">I12-J12</f>
        <v>44.87999999999988</v>
      </c>
    </row>
    <row r="13" spans="1:11" ht="12.75">
      <c r="A13" s="19" t="s">
        <v>13</v>
      </c>
      <c r="B13" s="26">
        <v>45304</v>
      </c>
      <c r="C13" s="27" t="s">
        <v>14</v>
      </c>
      <c r="D13" s="28">
        <v>294</v>
      </c>
      <c r="E13" s="28">
        <f aca="true" t="shared" si="7" ref="E13:E28">D13</f>
        <v>294</v>
      </c>
      <c r="F13" s="28">
        <f t="shared" si="4"/>
        <v>338.09999999999997</v>
      </c>
      <c r="G13" s="28"/>
      <c r="H13" s="28">
        <v>42.84</v>
      </c>
      <c r="I13" s="28">
        <f t="shared" si="5"/>
        <v>380.93999999999994</v>
      </c>
      <c r="J13" s="28">
        <v>359</v>
      </c>
      <c r="K13" s="22">
        <f t="shared" si="6"/>
        <v>21.93999999999994</v>
      </c>
    </row>
    <row r="14" spans="1:11" ht="12.75">
      <c r="A14" s="9" t="s">
        <v>29</v>
      </c>
      <c r="B14" s="10">
        <v>45409</v>
      </c>
      <c r="C14" s="11">
        <v>32</v>
      </c>
      <c r="D14" s="12">
        <v>295.85</v>
      </c>
      <c r="E14" s="12">
        <f t="shared" si="7"/>
        <v>295.85</v>
      </c>
      <c r="F14" s="12">
        <f t="shared" si="4"/>
        <v>340.2275</v>
      </c>
      <c r="G14" s="12"/>
      <c r="H14" s="12">
        <v>42.84</v>
      </c>
      <c r="I14" s="12">
        <f t="shared" si="5"/>
        <v>383.0675</v>
      </c>
      <c r="J14" s="12">
        <v>361</v>
      </c>
      <c r="K14" s="13">
        <f t="shared" si="6"/>
        <v>22.067499999999995</v>
      </c>
    </row>
    <row r="15" spans="1:11" ht="12.75">
      <c r="A15" s="29" t="s">
        <v>59</v>
      </c>
      <c r="B15" s="5">
        <v>44865</v>
      </c>
      <c r="C15" s="6">
        <v>29</v>
      </c>
      <c r="D15" s="7">
        <v>723.06</v>
      </c>
      <c r="E15" s="7">
        <f>D15</f>
        <v>723.06</v>
      </c>
      <c r="F15" s="7">
        <f>E15*1.15</f>
        <v>831.5189999999999</v>
      </c>
      <c r="G15" s="7"/>
      <c r="H15" s="7">
        <v>42.84</v>
      </c>
      <c r="I15" s="7">
        <f>F15+G15+H15</f>
        <v>874.3589999999999</v>
      </c>
      <c r="J15" s="7">
        <v>875</v>
      </c>
      <c r="K15" s="8">
        <f>I15-J15</f>
        <v>-0.6410000000000764</v>
      </c>
    </row>
    <row r="16" spans="1:11" ht="12.75">
      <c r="A16" s="14" t="s">
        <v>35</v>
      </c>
      <c r="B16" s="15">
        <v>44865</v>
      </c>
      <c r="C16" s="16">
        <v>31</v>
      </c>
      <c r="D16" s="17">
        <v>723.06</v>
      </c>
      <c r="E16" s="17">
        <f t="shared" si="7"/>
        <v>723.06</v>
      </c>
      <c r="F16" s="17">
        <f t="shared" si="4"/>
        <v>831.5189999999999</v>
      </c>
      <c r="G16" s="17"/>
      <c r="H16" s="17">
        <v>42.84</v>
      </c>
      <c r="I16" s="17">
        <f t="shared" si="5"/>
        <v>874.3589999999999</v>
      </c>
      <c r="J16" s="17">
        <v>832</v>
      </c>
      <c r="K16" s="18">
        <f t="shared" si="6"/>
        <v>42.358999999999924</v>
      </c>
    </row>
    <row r="17" spans="1:11" ht="12.75">
      <c r="A17" s="20" t="s">
        <v>50</v>
      </c>
      <c r="B17" s="10">
        <v>44865</v>
      </c>
      <c r="C17" s="11">
        <v>31</v>
      </c>
      <c r="D17" s="12">
        <v>723.06</v>
      </c>
      <c r="E17" s="12">
        <f t="shared" si="7"/>
        <v>723.06</v>
      </c>
      <c r="F17" s="12">
        <f t="shared" si="4"/>
        <v>831.5189999999999</v>
      </c>
      <c r="G17" s="12"/>
      <c r="H17" s="12">
        <v>42.84</v>
      </c>
      <c r="I17" s="12">
        <f t="shared" si="5"/>
        <v>874.3589999999999</v>
      </c>
      <c r="J17" s="12">
        <v>852</v>
      </c>
      <c r="K17" s="21">
        <f t="shared" si="6"/>
        <v>22.358999999999924</v>
      </c>
    </row>
    <row r="18" spans="1:11" ht="12.75">
      <c r="A18" s="14" t="s">
        <v>33</v>
      </c>
      <c r="B18" s="15">
        <v>45409</v>
      </c>
      <c r="C18" s="16">
        <v>37</v>
      </c>
      <c r="D18" s="17">
        <v>295.85</v>
      </c>
      <c r="E18" s="17">
        <f t="shared" si="7"/>
        <v>295.85</v>
      </c>
      <c r="F18" s="17">
        <f t="shared" si="4"/>
        <v>340.2275</v>
      </c>
      <c r="G18" s="17">
        <v>40</v>
      </c>
      <c r="H18" s="17">
        <v>42.84</v>
      </c>
      <c r="I18" s="17">
        <f t="shared" si="5"/>
        <v>423.0675</v>
      </c>
      <c r="J18" s="17">
        <v>361</v>
      </c>
      <c r="K18" s="31">
        <f t="shared" si="6"/>
        <v>62.067499999999995</v>
      </c>
    </row>
    <row r="19" spans="1:11" ht="12.75">
      <c r="A19" s="20" t="s">
        <v>42</v>
      </c>
      <c r="B19" s="10">
        <v>45409</v>
      </c>
      <c r="C19" s="11">
        <v>31</v>
      </c>
      <c r="D19" s="12">
        <v>295.85</v>
      </c>
      <c r="E19" s="12">
        <f t="shared" si="7"/>
        <v>295.85</v>
      </c>
      <c r="F19" s="12">
        <f t="shared" si="4"/>
        <v>340.2275</v>
      </c>
      <c r="G19" s="12">
        <v>40</v>
      </c>
      <c r="H19" s="12">
        <v>42.84</v>
      </c>
      <c r="I19" s="12">
        <f t="shared" si="5"/>
        <v>423.0675</v>
      </c>
      <c r="J19" s="12">
        <v>390</v>
      </c>
      <c r="K19" s="30">
        <f t="shared" si="6"/>
        <v>33.067499999999995</v>
      </c>
    </row>
    <row r="20" spans="1:11" ht="12.75">
      <c r="A20" s="19" t="s">
        <v>51</v>
      </c>
      <c r="B20" s="26">
        <v>44865</v>
      </c>
      <c r="C20" s="27">
        <v>30</v>
      </c>
      <c r="D20" s="28">
        <v>723</v>
      </c>
      <c r="E20" s="28">
        <f t="shared" si="7"/>
        <v>723</v>
      </c>
      <c r="F20" s="28">
        <f t="shared" si="4"/>
        <v>831.4499999999999</v>
      </c>
      <c r="G20" s="28"/>
      <c r="H20" s="28">
        <v>42.84</v>
      </c>
      <c r="I20" s="28">
        <f t="shared" si="5"/>
        <v>874.29</v>
      </c>
      <c r="J20" s="28">
        <v>852</v>
      </c>
      <c r="K20" s="22">
        <f t="shared" si="6"/>
        <v>22.289999999999964</v>
      </c>
    </row>
    <row r="21" spans="1:11" ht="12.75">
      <c r="A21" s="9" t="s">
        <v>46</v>
      </c>
      <c r="B21" s="10">
        <v>45304</v>
      </c>
      <c r="C21" s="11">
        <v>34</v>
      </c>
      <c r="D21" s="12">
        <v>294</v>
      </c>
      <c r="E21" s="12">
        <f t="shared" si="7"/>
        <v>294</v>
      </c>
      <c r="F21" s="12">
        <f t="shared" si="4"/>
        <v>338.09999999999997</v>
      </c>
      <c r="G21" s="12"/>
      <c r="H21" s="12">
        <v>42.84</v>
      </c>
      <c r="I21" s="12">
        <f t="shared" si="5"/>
        <v>380.93999999999994</v>
      </c>
      <c r="J21" s="12">
        <v>359</v>
      </c>
      <c r="K21" s="13">
        <f t="shared" si="6"/>
        <v>21.93999999999994</v>
      </c>
    </row>
    <row r="22" spans="1:11" ht="12.75">
      <c r="A22" s="19" t="s">
        <v>34</v>
      </c>
      <c r="B22" s="15">
        <v>45304</v>
      </c>
      <c r="C22" s="16">
        <v>33</v>
      </c>
      <c r="D22" s="17">
        <v>294</v>
      </c>
      <c r="E22" s="17">
        <f t="shared" si="7"/>
        <v>294</v>
      </c>
      <c r="F22" s="17">
        <f t="shared" si="4"/>
        <v>338.09999999999997</v>
      </c>
      <c r="G22" s="17"/>
      <c r="H22" s="17">
        <v>42.84</v>
      </c>
      <c r="I22" s="17">
        <f t="shared" si="5"/>
        <v>380.93999999999994</v>
      </c>
      <c r="J22" s="17">
        <v>359</v>
      </c>
      <c r="K22" s="22">
        <f t="shared" si="6"/>
        <v>21.93999999999994</v>
      </c>
    </row>
    <row r="23" spans="1:11" ht="12.75">
      <c r="A23" s="20" t="s">
        <v>23</v>
      </c>
      <c r="B23" s="10">
        <v>7403</v>
      </c>
      <c r="C23" s="11">
        <v>34</v>
      </c>
      <c r="D23" s="12">
        <v>253.7</v>
      </c>
      <c r="E23" s="12">
        <f t="shared" si="7"/>
        <v>253.7</v>
      </c>
      <c r="F23" s="12">
        <f t="shared" si="4"/>
        <v>291.75499999999994</v>
      </c>
      <c r="G23" s="12"/>
      <c r="H23" s="12">
        <v>42.84</v>
      </c>
      <c r="I23" s="12">
        <f t="shared" si="5"/>
        <v>334.5949999999999</v>
      </c>
      <c r="J23" s="12">
        <v>312</v>
      </c>
      <c r="K23" s="13">
        <f t="shared" si="6"/>
        <v>22.594999999999914</v>
      </c>
    </row>
    <row r="24" spans="1:11" ht="12.75">
      <c r="A24" s="19" t="s">
        <v>24</v>
      </c>
      <c r="B24" s="15">
        <v>45304</v>
      </c>
      <c r="C24" s="16">
        <v>33</v>
      </c>
      <c r="D24" s="17">
        <v>294</v>
      </c>
      <c r="E24" s="17">
        <f t="shared" si="7"/>
        <v>294</v>
      </c>
      <c r="F24" s="17">
        <f t="shared" si="4"/>
        <v>338.09999999999997</v>
      </c>
      <c r="G24" s="17"/>
      <c r="H24" s="17">
        <v>42.84</v>
      </c>
      <c r="I24" s="17">
        <f t="shared" si="5"/>
        <v>380.93999999999994</v>
      </c>
      <c r="J24" s="17">
        <v>358</v>
      </c>
      <c r="K24" s="18">
        <f t="shared" si="6"/>
        <v>22.93999999999994</v>
      </c>
    </row>
    <row r="25" spans="1:11" ht="12.75">
      <c r="A25" s="9" t="s">
        <v>25</v>
      </c>
      <c r="B25" s="10">
        <v>45409</v>
      </c>
      <c r="C25" s="11">
        <v>33</v>
      </c>
      <c r="D25" s="12">
        <v>295.85</v>
      </c>
      <c r="E25" s="12">
        <f t="shared" si="7"/>
        <v>295.85</v>
      </c>
      <c r="F25" s="12">
        <f t="shared" si="4"/>
        <v>340.2275</v>
      </c>
      <c r="G25" s="12"/>
      <c r="H25" s="12">
        <v>42.84</v>
      </c>
      <c r="I25" s="12">
        <f t="shared" si="5"/>
        <v>383.0675</v>
      </c>
      <c r="J25" s="12">
        <v>361</v>
      </c>
      <c r="K25" s="13">
        <f t="shared" si="6"/>
        <v>22.067499999999995</v>
      </c>
    </row>
    <row r="26" spans="1:11" ht="12.75">
      <c r="A26" s="14" t="s">
        <v>22</v>
      </c>
      <c r="B26" s="15">
        <v>44865</v>
      </c>
      <c r="C26" s="16">
        <v>26</v>
      </c>
      <c r="D26" s="17">
        <v>723.06</v>
      </c>
      <c r="E26" s="17">
        <f t="shared" si="7"/>
        <v>723.06</v>
      </c>
      <c r="F26" s="17">
        <f t="shared" si="4"/>
        <v>831.5189999999999</v>
      </c>
      <c r="G26" s="17"/>
      <c r="H26" s="17">
        <v>42.84</v>
      </c>
      <c r="I26" s="17">
        <f t="shared" si="5"/>
        <v>874.3589999999999</v>
      </c>
      <c r="J26" s="17">
        <v>852</v>
      </c>
      <c r="K26" s="18">
        <f t="shared" si="6"/>
        <v>22.358999999999924</v>
      </c>
    </row>
    <row r="27" spans="1:11" ht="12.75">
      <c r="A27" s="9" t="s">
        <v>37</v>
      </c>
      <c r="B27" s="10">
        <v>7403</v>
      </c>
      <c r="C27" s="11">
        <v>36</v>
      </c>
      <c r="D27" s="12">
        <v>253.7</v>
      </c>
      <c r="E27" s="12">
        <f t="shared" si="7"/>
        <v>253.7</v>
      </c>
      <c r="F27" s="12">
        <f t="shared" si="4"/>
        <v>291.75499999999994</v>
      </c>
      <c r="G27" s="12"/>
      <c r="H27" s="12">
        <v>42.84</v>
      </c>
      <c r="I27" s="12">
        <f t="shared" si="5"/>
        <v>334.5949999999999</v>
      </c>
      <c r="J27" s="12">
        <v>312</v>
      </c>
      <c r="K27" s="13">
        <f t="shared" si="6"/>
        <v>22.594999999999914</v>
      </c>
    </row>
    <row r="28" spans="1:11" ht="12.75">
      <c r="A28" s="14" t="s">
        <v>47</v>
      </c>
      <c r="B28" s="15">
        <v>45304</v>
      </c>
      <c r="C28" s="16">
        <v>31</v>
      </c>
      <c r="D28" s="17">
        <v>294</v>
      </c>
      <c r="E28" s="17">
        <f t="shared" si="7"/>
        <v>294</v>
      </c>
      <c r="F28" s="17">
        <f t="shared" si="4"/>
        <v>338.09999999999997</v>
      </c>
      <c r="G28" s="17"/>
      <c r="H28" s="17">
        <v>42.84</v>
      </c>
      <c r="I28" s="17">
        <f t="shared" si="5"/>
        <v>380.93999999999994</v>
      </c>
      <c r="J28" s="17">
        <v>360</v>
      </c>
      <c r="K28" s="18">
        <f t="shared" si="6"/>
        <v>20.93999999999994</v>
      </c>
    </row>
    <row r="29" spans="1:11" ht="12.75">
      <c r="A29" s="9" t="s">
        <v>5</v>
      </c>
      <c r="B29" s="10">
        <v>7403</v>
      </c>
      <c r="C29" s="11">
        <v>30</v>
      </c>
      <c r="D29" s="12">
        <v>253.7</v>
      </c>
      <c r="E29" s="12"/>
      <c r="F29" s="12"/>
      <c r="G29" s="12"/>
      <c r="H29" s="12">
        <v>42.84</v>
      </c>
      <c r="I29" s="12"/>
      <c r="J29" s="12"/>
      <c r="K29" s="13"/>
    </row>
    <row r="30" spans="1:11" ht="12.75">
      <c r="A30" s="9" t="s">
        <v>5</v>
      </c>
      <c r="B30" s="10">
        <v>7403</v>
      </c>
      <c r="C30" s="11">
        <v>31</v>
      </c>
      <c r="D30" s="12">
        <v>253.7</v>
      </c>
      <c r="E30" s="12"/>
      <c r="F30" s="12"/>
      <c r="G30" s="12"/>
      <c r="H30" s="12">
        <v>42.84</v>
      </c>
      <c r="I30" s="12"/>
      <c r="J30" s="12"/>
      <c r="K30" s="13"/>
    </row>
    <row r="31" spans="1:11" ht="12.75">
      <c r="A31" s="20" t="s">
        <v>5</v>
      </c>
      <c r="B31" s="23"/>
      <c r="C31" s="24"/>
      <c r="D31" s="25"/>
      <c r="E31" s="25">
        <f>SUM(D29:D30)</f>
        <v>507.4</v>
      </c>
      <c r="F31" s="25">
        <f aca="true" t="shared" si="8" ref="F31:F39">E31*1.15</f>
        <v>583.5099999999999</v>
      </c>
      <c r="G31" s="25"/>
      <c r="H31" s="25">
        <f>SUM(H29:H30)</f>
        <v>85.68</v>
      </c>
      <c r="I31" s="25">
        <f aca="true" t="shared" si="9" ref="I31:I39">F31+G31+H31</f>
        <v>669.1899999999998</v>
      </c>
      <c r="J31" s="25">
        <v>623</v>
      </c>
      <c r="K31" s="21">
        <f aca="true" t="shared" si="10" ref="K31:K39">I31-J31</f>
        <v>46.18999999999983</v>
      </c>
    </row>
    <row r="32" spans="1:11" ht="12.75">
      <c r="A32" s="14" t="s">
        <v>15</v>
      </c>
      <c r="B32" s="15">
        <v>45409</v>
      </c>
      <c r="C32" s="16">
        <v>34</v>
      </c>
      <c r="D32" s="17">
        <v>295.85</v>
      </c>
      <c r="E32" s="17">
        <f aca="true" t="shared" si="11" ref="E32:E39">D32</f>
        <v>295.85</v>
      </c>
      <c r="F32" s="17">
        <f t="shared" si="8"/>
        <v>340.2275</v>
      </c>
      <c r="G32" s="17"/>
      <c r="H32" s="17">
        <v>42.84</v>
      </c>
      <c r="I32" s="17">
        <f t="shared" si="9"/>
        <v>383.0675</v>
      </c>
      <c r="J32" s="17">
        <v>361</v>
      </c>
      <c r="K32" s="18">
        <f t="shared" si="10"/>
        <v>22.067499999999995</v>
      </c>
    </row>
    <row r="33" spans="1:11" ht="12.75">
      <c r="A33" s="9" t="s">
        <v>43</v>
      </c>
      <c r="B33" s="10">
        <v>44865</v>
      </c>
      <c r="C33" s="11">
        <v>30</v>
      </c>
      <c r="D33" s="12">
        <v>723.06</v>
      </c>
      <c r="E33" s="12">
        <f t="shared" si="11"/>
        <v>723.06</v>
      </c>
      <c r="F33" s="12">
        <f t="shared" si="8"/>
        <v>831.5189999999999</v>
      </c>
      <c r="G33" s="12"/>
      <c r="H33" s="12">
        <v>42.84</v>
      </c>
      <c r="I33" s="12">
        <f t="shared" si="9"/>
        <v>874.3589999999999</v>
      </c>
      <c r="J33" s="12">
        <v>852</v>
      </c>
      <c r="K33" s="13">
        <f t="shared" si="10"/>
        <v>22.358999999999924</v>
      </c>
    </row>
    <row r="34" spans="1:11" ht="12.75">
      <c r="A34" s="14" t="s">
        <v>41</v>
      </c>
      <c r="B34" s="15">
        <v>45409</v>
      </c>
      <c r="C34" s="16">
        <v>30</v>
      </c>
      <c r="D34" s="17">
        <v>295.85</v>
      </c>
      <c r="E34" s="17">
        <f t="shared" si="11"/>
        <v>295.85</v>
      </c>
      <c r="F34" s="17">
        <f t="shared" si="8"/>
        <v>340.2275</v>
      </c>
      <c r="G34" s="17"/>
      <c r="H34" s="17">
        <v>42.84</v>
      </c>
      <c r="I34" s="17">
        <f t="shared" si="9"/>
        <v>383.0675</v>
      </c>
      <c r="J34" s="17">
        <v>361</v>
      </c>
      <c r="K34" s="18">
        <f t="shared" si="10"/>
        <v>22.067499999999995</v>
      </c>
    </row>
    <row r="35" spans="1:11" ht="12.75">
      <c r="A35" s="9" t="s">
        <v>39</v>
      </c>
      <c r="B35" s="10">
        <v>45409</v>
      </c>
      <c r="C35" s="11">
        <v>36</v>
      </c>
      <c r="D35" s="12">
        <v>295.85</v>
      </c>
      <c r="E35" s="12">
        <f t="shared" si="11"/>
        <v>295.85</v>
      </c>
      <c r="F35" s="12">
        <f t="shared" si="8"/>
        <v>340.2275</v>
      </c>
      <c r="G35" s="12"/>
      <c r="H35" s="12">
        <v>42.84</v>
      </c>
      <c r="I35" s="12">
        <f t="shared" si="9"/>
        <v>383.0675</v>
      </c>
      <c r="J35" s="12">
        <v>360</v>
      </c>
      <c r="K35" s="13">
        <f t="shared" si="10"/>
        <v>23.067499999999995</v>
      </c>
    </row>
    <row r="36" spans="1:11" ht="12.75">
      <c r="A36" s="14" t="s">
        <v>17</v>
      </c>
      <c r="B36" s="15">
        <v>45409</v>
      </c>
      <c r="C36" s="16">
        <v>34</v>
      </c>
      <c r="D36" s="17">
        <v>295.85</v>
      </c>
      <c r="E36" s="17">
        <f t="shared" si="11"/>
        <v>295.85</v>
      </c>
      <c r="F36" s="17">
        <f t="shared" si="8"/>
        <v>340.2275</v>
      </c>
      <c r="G36" s="17"/>
      <c r="H36" s="17">
        <v>42.84</v>
      </c>
      <c r="I36" s="17">
        <f t="shared" si="9"/>
        <v>383.0675</v>
      </c>
      <c r="J36" s="17">
        <v>357.5</v>
      </c>
      <c r="K36" s="18">
        <f t="shared" si="10"/>
        <v>25.567499999999995</v>
      </c>
    </row>
    <row r="37" spans="1:11" ht="12.75">
      <c r="A37" s="9" t="s">
        <v>9</v>
      </c>
      <c r="B37" s="10">
        <v>7403</v>
      </c>
      <c r="C37" s="11">
        <v>33</v>
      </c>
      <c r="D37" s="12">
        <v>253.7</v>
      </c>
      <c r="E37" s="12">
        <f t="shared" si="11"/>
        <v>253.7</v>
      </c>
      <c r="F37" s="12">
        <f t="shared" si="8"/>
        <v>291.75499999999994</v>
      </c>
      <c r="G37" s="12"/>
      <c r="H37" s="12">
        <v>42.84</v>
      </c>
      <c r="I37" s="12">
        <f t="shared" si="9"/>
        <v>334.5949999999999</v>
      </c>
      <c r="J37" s="12">
        <v>312</v>
      </c>
      <c r="K37" s="13">
        <f t="shared" si="10"/>
        <v>22.594999999999914</v>
      </c>
    </row>
    <row r="38" spans="1:11" ht="12.75">
      <c r="A38" s="14" t="s">
        <v>26</v>
      </c>
      <c r="B38" s="15">
        <v>45409</v>
      </c>
      <c r="C38" s="16">
        <v>35</v>
      </c>
      <c r="D38" s="17">
        <v>295.85</v>
      </c>
      <c r="E38" s="17">
        <f t="shared" si="11"/>
        <v>295.85</v>
      </c>
      <c r="F38" s="17">
        <f t="shared" si="8"/>
        <v>340.2275</v>
      </c>
      <c r="G38" s="17"/>
      <c r="H38" s="17">
        <v>42.84</v>
      </c>
      <c r="I38" s="17">
        <f t="shared" si="9"/>
        <v>383.0675</v>
      </c>
      <c r="J38" s="17">
        <v>361</v>
      </c>
      <c r="K38" s="18">
        <f t="shared" si="10"/>
        <v>22.067499999999995</v>
      </c>
    </row>
    <row r="39" spans="1:11" ht="12.75">
      <c r="A39" s="9" t="s">
        <v>11</v>
      </c>
      <c r="B39" s="10">
        <v>7403</v>
      </c>
      <c r="C39" s="11">
        <v>33</v>
      </c>
      <c r="D39" s="12">
        <v>253.7</v>
      </c>
      <c r="E39" s="12">
        <f t="shared" si="11"/>
        <v>253.7</v>
      </c>
      <c r="F39" s="12">
        <f t="shared" si="8"/>
        <v>291.75499999999994</v>
      </c>
      <c r="G39" s="12"/>
      <c r="H39" s="12">
        <v>42.84</v>
      </c>
      <c r="I39" s="12">
        <f t="shared" si="9"/>
        <v>334.5949999999999</v>
      </c>
      <c r="J39" s="12">
        <v>312</v>
      </c>
      <c r="K39" s="13">
        <f t="shared" si="10"/>
        <v>22.594999999999914</v>
      </c>
    </row>
    <row r="40" spans="1:11" ht="12.75">
      <c r="A40" s="14" t="s">
        <v>48</v>
      </c>
      <c r="B40" s="15">
        <v>44865</v>
      </c>
      <c r="C40" s="16">
        <v>27</v>
      </c>
      <c r="D40" s="17">
        <v>723.06</v>
      </c>
      <c r="E40" s="17"/>
      <c r="F40" s="17"/>
      <c r="G40" s="17"/>
      <c r="H40" s="17">
        <v>42.84</v>
      </c>
      <c r="I40" s="17"/>
      <c r="J40" s="17"/>
      <c r="K40" s="18"/>
    </row>
    <row r="41" spans="1:11" ht="12.75">
      <c r="A41" s="14" t="s">
        <v>48</v>
      </c>
      <c r="B41" s="15">
        <v>44865</v>
      </c>
      <c r="C41" s="16">
        <v>29</v>
      </c>
      <c r="D41" s="17">
        <v>723.06</v>
      </c>
      <c r="E41" s="17"/>
      <c r="F41" s="17"/>
      <c r="G41" s="17"/>
      <c r="H41" s="17">
        <v>42.84</v>
      </c>
      <c r="I41" s="17"/>
      <c r="J41" s="17"/>
      <c r="K41" s="18"/>
    </row>
    <row r="42" spans="1:11" ht="12.75">
      <c r="A42" s="14" t="s">
        <v>48</v>
      </c>
      <c r="B42" s="15"/>
      <c r="C42" s="16"/>
      <c r="D42" s="17"/>
      <c r="E42" s="17">
        <f>SUM(D40:D41)</f>
        <v>1446.12</v>
      </c>
      <c r="F42" s="17">
        <f>E42*1.15</f>
        <v>1663.0379999999998</v>
      </c>
      <c r="G42" s="17"/>
      <c r="H42" s="17">
        <f>SUM(H40:H41)</f>
        <v>85.68</v>
      </c>
      <c r="I42" s="17">
        <f>F42+G42+H42</f>
        <v>1748.7179999999998</v>
      </c>
      <c r="J42" s="17">
        <f>1645+58+50</f>
        <v>1753</v>
      </c>
      <c r="K42" s="18">
        <f>I42-J42</f>
        <v>-4.282000000000153</v>
      </c>
    </row>
    <row r="43" spans="1:12" ht="12.75">
      <c r="A43" s="9" t="s">
        <v>49</v>
      </c>
      <c r="B43" s="10">
        <v>7403</v>
      </c>
      <c r="C43" s="11">
        <v>35</v>
      </c>
      <c r="D43" s="12">
        <v>253.7</v>
      </c>
      <c r="E43" s="12">
        <f>D43</f>
        <v>253.7</v>
      </c>
      <c r="F43" s="12">
        <f>E43*1.15</f>
        <v>291.75499999999994</v>
      </c>
      <c r="G43" s="12"/>
      <c r="H43" s="12">
        <v>42.84</v>
      </c>
      <c r="I43" s="12">
        <f>F43+G43+H43</f>
        <v>334.5949999999999</v>
      </c>
      <c r="J43" s="12">
        <v>352</v>
      </c>
      <c r="K43" s="13">
        <f>I43-J43</f>
        <v>-17.405000000000086</v>
      </c>
      <c r="L43" s="32" t="s">
        <v>61</v>
      </c>
    </row>
    <row r="44" spans="1:11" ht="12.75">
      <c r="A44" s="29" t="s">
        <v>60</v>
      </c>
      <c r="B44" s="5">
        <v>7403</v>
      </c>
      <c r="C44" s="6">
        <v>35</v>
      </c>
      <c r="D44" s="7">
        <v>253.7</v>
      </c>
      <c r="E44" s="7">
        <f>D44</f>
        <v>253.7</v>
      </c>
      <c r="F44" s="7">
        <f>E44*1.15</f>
        <v>291.75499999999994</v>
      </c>
      <c r="G44" s="7"/>
      <c r="H44" s="7">
        <v>42.84</v>
      </c>
      <c r="I44" s="7">
        <f>F44+G44+H44</f>
        <v>334.5949999999999</v>
      </c>
      <c r="J44" s="7">
        <v>335</v>
      </c>
      <c r="K44" s="8">
        <f>I44-J44</f>
        <v>-0.4050000000000864</v>
      </c>
    </row>
    <row r="45" spans="1:11" ht="12.75">
      <c r="A45" s="14" t="s">
        <v>19</v>
      </c>
      <c r="B45" s="15">
        <v>45304</v>
      </c>
      <c r="C45" s="16">
        <v>31</v>
      </c>
      <c r="D45" s="17">
        <v>294</v>
      </c>
      <c r="E45" s="17"/>
      <c r="F45" s="17"/>
      <c r="G45" s="17"/>
      <c r="H45" s="17">
        <v>42.84</v>
      </c>
      <c r="I45" s="17"/>
      <c r="J45" s="17"/>
      <c r="K45" s="18"/>
    </row>
    <row r="46" spans="1:11" ht="12.75">
      <c r="A46" s="14" t="s">
        <v>19</v>
      </c>
      <c r="B46" s="15">
        <v>45409</v>
      </c>
      <c r="C46" s="16">
        <v>30</v>
      </c>
      <c r="D46" s="17">
        <v>295.85</v>
      </c>
      <c r="E46" s="17"/>
      <c r="F46" s="17"/>
      <c r="G46" s="17"/>
      <c r="H46" s="17">
        <v>42.84</v>
      </c>
      <c r="I46" s="17"/>
      <c r="J46" s="17"/>
      <c r="K46" s="18"/>
    </row>
    <row r="47" spans="1:11" ht="12.75">
      <c r="A47" s="14" t="s">
        <v>19</v>
      </c>
      <c r="B47" s="15"/>
      <c r="C47" s="16"/>
      <c r="D47" s="17"/>
      <c r="E47" s="17">
        <f>SUM(D45:D46)</f>
        <v>589.85</v>
      </c>
      <c r="F47" s="17">
        <f>E47*1.15</f>
        <v>678.3275</v>
      </c>
      <c r="G47" s="17">
        <v>60</v>
      </c>
      <c r="H47" s="17">
        <f>SUM(H45:H46)</f>
        <v>85.68</v>
      </c>
      <c r="I47" s="17">
        <f>F47+G47+H47</f>
        <v>824.0074999999999</v>
      </c>
      <c r="J47" s="17">
        <v>750</v>
      </c>
      <c r="K47" s="31">
        <f>I47-J47</f>
        <v>74.00749999999994</v>
      </c>
    </row>
    <row r="48" spans="1:11" ht="12.75">
      <c r="A48" s="9" t="s">
        <v>10</v>
      </c>
      <c r="B48" s="10">
        <v>45409</v>
      </c>
      <c r="C48" s="11">
        <v>33</v>
      </c>
      <c r="D48" s="12">
        <v>295.85</v>
      </c>
      <c r="E48" s="12">
        <f>D48</f>
        <v>295.85</v>
      </c>
      <c r="F48" s="12">
        <f>E48*1.15</f>
        <v>340.2275</v>
      </c>
      <c r="G48" s="12"/>
      <c r="H48" s="12">
        <v>42.84</v>
      </c>
      <c r="I48" s="12">
        <f>F48+G48+H48</f>
        <v>383.0675</v>
      </c>
      <c r="J48" s="12">
        <v>361</v>
      </c>
      <c r="K48" s="13">
        <f>I48-J48</f>
        <v>22.067499999999995</v>
      </c>
    </row>
    <row r="49" spans="1:11" ht="12.75">
      <c r="A49" s="14" t="s">
        <v>8</v>
      </c>
      <c r="B49" s="15">
        <v>45304</v>
      </c>
      <c r="C49" s="16">
        <v>32</v>
      </c>
      <c r="D49" s="17">
        <v>294</v>
      </c>
      <c r="E49" s="17"/>
      <c r="F49" s="17"/>
      <c r="G49" s="17"/>
      <c r="H49" s="17">
        <v>42.84</v>
      </c>
      <c r="I49" s="17"/>
      <c r="J49" s="17"/>
      <c r="K49" s="18"/>
    </row>
    <row r="50" spans="1:11" ht="12.75">
      <c r="A50" s="14" t="s">
        <v>8</v>
      </c>
      <c r="B50" s="15">
        <v>45409</v>
      </c>
      <c r="C50" s="16">
        <v>31</v>
      </c>
      <c r="D50" s="17">
        <v>295.85</v>
      </c>
      <c r="E50" s="17"/>
      <c r="F50" s="17"/>
      <c r="G50" s="17"/>
      <c r="H50" s="17">
        <v>42.84</v>
      </c>
      <c r="I50" s="17"/>
      <c r="J50" s="17"/>
      <c r="K50" s="18"/>
    </row>
    <row r="51" spans="1:11" ht="12.75">
      <c r="A51" s="19" t="s">
        <v>8</v>
      </c>
      <c r="B51" s="15"/>
      <c r="C51" s="16"/>
      <c r="D51" s="17"/>
      <c r="E51" s="17">
        <f>SUM(D49:D50)</f>
        <v>589.85</v>
      </c>
      <c r="F51" s="17">
        <f>E51*1.15</f>
        <v>678.3275</v>
      </c>
      <c r="G51" s="17"/>
      <c r="H51" s="17">
        <f>SUM(H49:H50)</f>
        <v>85.68</v>
      </c>
      <c r="I51" s="17">
        <f>F51+G51+H51</f>
        <v>764.0074999999999</v>
      </c>
      <c r="J51" s="17">
        <v>661</v>
      </c>
      <c r="K51" s="22">
        <f>I51-J51</f>
        <v>103.00749999999994</v>
      </c>
    </row>
    <row r="52" spans="1:11" ht="12.75">
      <c r="A52" s="19" t="s">
        <v>31</v>
      </c>
      <c r="B52" s="26">
        <v>7403</v>
      </c>
      <c r="C52" s="27">
        <v>34</v>
      </c>
      <c r="D52" s="28">
        <v>253.7</v>
      </c>
      <c r="E52" s="28">
        <f>D52</f>
        <v>253.7</v>
      </c>
      <c r="F52" s="28">
        <f>E52*1.15</f>
        <v>291.75499999999994</v>
      </c>
      <c r="G52" s="28"/>
      <c r="H52" s="28">
        <v>42.84</v>
      </c>
      <c r="I52" s="28">
        <f>F52+G52+H52</f>
        <v>334.5949999999999</v>
      </c>
      <c r="J52" s="28">
        <v>312</v>
      </c>
      <c r="K52" s="22">
        <f>I52-J52</f>
        <v>22.594999999999914</v>
      </c>
    </row>
    <row r="53" spans="1:11" ht="12.75">
      <c r="A53" s="9" t="s">
        <v>30</v>
      </c>
      <c r="B53" s="10">
        <v>45304</v>
      </c>
      <c r="C53" s="11">
        <v>37</v>
      </c>
      <c r="D53" s="12">
        <v>294</v>
      </c>
      <c r="E53" s="12"/>
      <c r="F53" s="12"/>
      <c r="G53" s="12"/>
      <c r="H53" s="12">
        <v>42.84</v>
      </c>
      <c r="I53" s="12"/>
      <c r="J53" s="12"/>
      <c r="K53" s="13"/>
    </row>
    <row r="54" spans="1:11" ht="12.75">
      <c r="A54" s="9" t="s">
        <v>30</v>
      </c>
      <c r="B54" s="10">
        <v>45304</v>
      </c>
      <c r="C54" s="11" t="s">
        <v>14</v>
      </c>
      <c r="D54" s="12">
        <v>294</v>
      </c>
      <c r="E54" s="12"/>
      <c r="F54" s="12"/>
      <c r="G54" s="12"/>
      <c r="H54" s="12">
        <v>42.84</v>
      </c>
      <c r="I54" s="12"/>
      <c r="J54" s="12"/>
      <c r="K54" s="13"/>
    </row>
    <row r="55" spans="1:11" ht="12.75">
      <c r="A55" s="9" t="s">
        <v>30</v>
      </c>
      <c r="B55" s="10"/>
      <c r="C55" s="11"/>
      <c r="D55" s="12"/>
      <c r="E55" s="12">
        <f>SUM(D53:D54)</f>
        <v>588</v>
      </c>
      <c r="F55" s="12">
        <f>E55*1.15</f>
        <v>676.1999999999999</v>
      </c>
      <c r="G55" s="12"/>
      <c r="H55" s="12">
        <f>SUM(H53:H54)</f>
        <v>85.68</v>
      </c>
      <c r="I55" s="12">
        <f>F55+G55+H55</f>
        <v>761.8799999999999</v>
      </c>
      <c r="J55" s="12">
        <v>718</v>
      </c>
      <c r="K55" s="13">
        <f>I55-J55</f>
        <v>43.87999999999988</v>
      </c>
    </row>
    <row r="56" spans="1:11" ht="12.75">
      <c r="A56" s="14" t="s">
        <v>18</v>
      </c>
      <c r="B56" s="15">
        <v>44865</v>
      </c>
      <c r="C56" s="16">
        <v>28</v>
      </c>
      <c r="D56" s="17">
        <v>723.06</v>
      </c>
      <c r="E56" s="17">
        <f>D56</f>
        <v>723.06</v>
      </c>
      <c r="F56" s="17">
        <f>E56*1.15</f>
        <v>831.5189999999999</v>
      </c>
      <c r="G56" s="17"/>
      <c r="H56" s="17">
        <v>42.84</v>
      </c>
      <c r="I56" s="17">
        <f>F56+G56+H56</f>
        <v>874.3589999999999</v>
      </c>
      <c r="J56" s="17">
        <v>852</v>
      </c>
      <c r="K56" s="18">
        <f>I56-J56</f>
        <v>22.358999999999924</v>
      </c>
    </row>
    <row r="57" spans="1:11" ht="12.75">
      <c r="A57" s="9" t="s">
        <v>6</v>
      </c>
      <c r="B57" s="10">
        <v>7403</v>
      </c>
      <c r="C57" s="11">
        <v>31</v>
      </c>
      <c r="D57" s="12">
        <v>253.7</v>
      </c>
      <c r="E57" s="12"/>
      <c r="F57" s="12"/>
      <c r="G57" s="12"/>
      <c r="H57" s="12">
        <v>42.84</v>
      </c>
      <c r="I57" s="12"/>
      <c r="J57" s="12"/>
      <c r="K57" s="13"/>
    </row>
    <row r="58" spans="1:11" ht="12.75">
      <c r="A58" s="9" t="s">
        <v>6</v>
      </c>
      <c r="B58" s="10">
        <v>45409</v>
      </c>
      <c r="C58" s="11">
        <v>35</v>
      </c>
      <c r="D58" s="12">
        <v>295.85</v>
      </c>
      <c r="E58" s="12"/>
      <c r="F58" s="12"/>
      <c r="G58" s="12"/>
      <c r="H58" s="12">
        <v>42.84</v>
      </c>
      <c r="I58" s="12"/>
      <c r="J58" s="12"/>
      <c r="K58" s="13"/>
    </row>
    <row r="59" spans="1:11" ht="12.75">
      <c r="A59" s="9" t="s">
        <v>6</v>
      </c>
      <c r="B59" s="10">
        <v>45409</v>
      </c>
      <c r="C59" s="11">
        <v>36</v>
      </c>
      <c r="D59" s="12">
        <v>295.85</v>
      </c>
      <c r="E59" s="12"/>
      <c r="F59" s="12"/>
      <c r="G59" s="12"/>
      <c r="H59" s="12">
        <v>42.84</v>
      </c>
      <c r="I59" s="12"/>
      <c r="J59" s="12"/>
      <c r="K59" s="13"/>
    </row>
    <row r="60" spans="1:11" ht="12.75">
      <c r="A60" s="9" t="s">
        <v>6</v>
      </c>
      <c r="B60" s="10"/>
      <c r="C60" s="11"/>
      <c r="D60" s="12"/>
      <c r="E60" s="12">
        <f>SUM(D57:D59)</f>
        <v>845.4</v>
      </c>
      <c r="F60" s="12">
        <f>E60*1.15</f>
        <v>972.2099999999999</v>
      </c>
      <c r="G60" s="12"/>
      <c r="H60" s="12">
        <f>SUM(H57:H59)</f>
        <v>128.52</v>
      </c>
      <c r="I60" s="12">
        <f>F60+G60+H60</f>
        <v>1100.73</v>
      </c>
      <c r="J60" s="12">
        <f>1034+67</f>
        <v>1101</v>
      </c>
      <c r="K60" s="13">
        <f>I60-J60</f>
        <v>-0.2699999999999818</v>
      </c>
    </row>
    <row r="61" spans="1:11" ht="12.75">
      <c r="A61" s="14" t="s">
        <v>20</v>
      </c>
      <c r="B61" s="15">
        <v>44865</v>
      </c>
      <c r="C61" s="16">
        <v>28</v>
      </c>
      <c r="D61" s="17">
        <v>723.06</v>
      </c>
      <c r="E61" s="17"/>
      <c r="F61" s="17"/>
      <c r="G61" s="17"/>
      <c r="H61" s="17">
        <v>42.84</v>
      </c>
      <c r="I61" s="17"/>
      <c r="J61" s="17"/>
      <c r="K61" s="18"/>
    </row>
    <row r="62" spans="1:11" ht="12.75">
      <c r="A62" s="14" t="s">
        <v>20</v>
      </c>
      <c r="B62" s="15">
        <v>45304</v>
      </c>
      <c r="C62" s="16">
        <v>35</v>
      </c>
      <c r="D62" s="17">
        <v>294</v>
      </c>
      <c r="E62" s="17"/>
      <c r="F62" s="17"/>
      <c r="G62" s="17"/>
      <c r="H62" s="17">
        <v>42.84</v>
      </c>
      <c r="I62" s="17"/>
      <c r="J62" s="17"/>
      <c r="K62" s="18"/>
    </row>
    <row r="63" spans="1:11" ht="12.75">
      <c r="A63" s="14" t="s">
        <v>20</v>
      </c>
      <c r="B63" s="15"/>
      <c r="C63" s="16"/>
      <c r="D63" s="17"/>
      <c r="E63" s="17">
        <f>SUM(D61:D62)</f>
        <v>1017.06</v>
      </c>
      <c r="F63" s="17">
        <f>E63*1.15</f>
        <v>1169.619</v>
      </c>
      <c r="G63" s="17">
        <v>50</v>
      </c>
      <c r="H63" s="17">
        <f>SUM(H61:H62)</f>
        <v>85.68</v>
      </c>
      <c r="I63" s="17">
        <f>F63+G63+H63</f>
        <v>1305.299</v>
      </c>
      <c r="J63" s="17">
        <v>1261</v>
      </c>
      <c r="K63" s="31">
        <f>I63-J63</f>
        <v>44.29899999999998</v>
      </c>
    </row>
    <row r="64" spans="1:11" ht="12.75">
      <c r="A64" s="9" t="s">
        <v>16</v>
      </c>
      <c r="B64" s="10">
        <v>45304</v>
      </c>
      <c r="C64" s="11">
        <v>35</v>
      </c>
      <c r="D64" s="12">
        <v>294</v>
      </c>
      <c r="E64" s="12">
        <f>D64</f>
        <v>294</v>
      </c>
      <c r="F64" s="12">
        <f>E64*1.15</f>
        <v>338.09999999999997</v>
      </c>
      <c r="G64" s="12">
        <v>40</v>
      </c>
      <c r="H64" s="12">
        <v>42.84</v>
      </c>
      <c r="I64" s="12">
        <f>F64+G64+H64</f>
        <v>420.93999999999994</v>
      </c>
      <c r="J64" s="12">
        <f>359+62</f>
        <v>421</v>
      </c>
      <c r="K64" s="21">
        <f>I64-J64</f>
        <v>-0.06000000000005912</v>
      </c>
    </row>
    <row r="65" spans="1:11" ht="12.75">
      <c r="A65" s="14" t="s">
        <v>12</v>
      </c>
      <c r="B65" s="15">
        <v>44865</v>
      </c>
      <c r="C65" s="16">
        <v>26</v>
      </c>
      <c r="D65" s="17">
        <v>723.06</v>
      </c>
      <c r="E65" s="17">
        <f>D65</f>
        <v>723.06</v>
      </c>
      <c r="F65" s="17">
        <f>E65*1.15</f>
        <v>831.5189999999999</v>
      </c>
      <c r="G65" s="17"/>
      <c r="H65" s="17">
        <v>42.84</v>
      </c>
      <c r="I65" s="17">
        <f>F65+G65+H65</f>
        <v>874.3589999999999</v>
      </c>
      <c r="J65" s="17">
        <f>396+456</f>
        <v>852</v>
      </c>
      <c r="K65" s="18">
        <f>I65-J65</f>
        <v>22.358999999999924</v>
      </c>
    </row>
    <row r="66" spans="1:11" ht="12.75">
      <c r="A66" s="20" t="s">
        <v>40</v>
      </c>
      <c r="B66" s="23">
        <v>45304</v>
      </c>
      <c r="C66" s="24">
        <v>32</v>
      </c>
      <c r="D66" s="25">
        <v>294</v>
      </c>
      <c r="E66" s="25">
        <f>D66</f>
        <v>294</v>
      </c>
      <c r="F66" s="25">
        <f>E66*1.15</f>
        <v>338.09999999999997</v>
      </c>
      <c r="G66" s="25"/>
      <c r="H66" s="25">
        <v>42.84</v>
      </c>
      <c r="I66" s="25">
        <f>F66+G66+H66</f>
        <v>380.93999999999994</v>
      </c>
      <c r="J66" s="25">
        <v>358</v>
      </c>
      <c r="K66" s="21">
        <f>I66-J66</f>
        <v>22.93999999999994</v>
      </c>
    </row>
    <row r="67" spans="1:11" ht="12.75">
      <c r="A67" s="14" t="s">
        <v>7</v>
      </c>
      <c r="B67" s="15">
        <v>7403</v>
      </c>
      <c r="C67" s="16">
        <v>32</v>
      </c>
      <c r="D67" s="17">
        <v>253.7</v>
      </c>
      <c r="E67" s="17">
        <f>D67</f>
        <v>253.7</v>
      </c>
      <c r="F67" s="17">
        <f>E67*1.15</f>
        <v>291.75499999999994</v>
      </c>
      <c r="G67" s="17"/>
      <c r="H67" s="17">
        <v>42.84</v>
      </c>
      <c r="I67" s="17">
        <f>F67+G67+H67</f>
        <v>334.5949999999999</v>
      </c>
      <c r="J67" s="17">
        <v>312</v>
      </c>
      <c r="K67" s="18">
        <f>I67-J67</f>
        <v>22.594999999999914</v>
      </c>
    </row>
  </sheetData>
  <sheetProtection formatCells="0" formatColumns="0" formatRows="0" insertColumns="0" insertRows="0" insertHyperlinks="0" deleteColumns="0" deleteRows="0" sort="0" autoFilter="0" pivotTables="0"/>
  <autoFilter ref="A1:K67">
    <sortState ref="A2:K67">
      <sortCondition sortBy="value" ref="A2:A67"/>
    </sortState>
  </autoFilter>
  <hyperlinks>
    <hyperlink ref="A44" r:id="rId1" display="http://forum.sibmama.ru/profile.php?mode=viewprofile&amp;u=9213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cp:lastPrinted>2012-09-22T13:42:48Z</cp:lastPrinted>
  <dcterms:created xsi:type="dcterms:W3CDTF">2012-09-13T18:55:40Z</dcterms:created>
  <dcterms:modified xsi:type="dcterms:W3CDTF">2012-10-09T17:44:44Z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