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54413" sheetId="1" r:id="rId1"/>
  </sheets>
  <definedNames>
    <definedName name="_xlnm._FilterDatabase" localSheetId="0" hidden="1">'654413'!$A$1:$K$57</definedName>
  </definedNames>
  <calcPr fullCalcOnLoad="1" refMode="R1C1"/>
</workbook>
</file>

<file path=xl/sharedStrings.xml><?xml version="1.0" encoding="utf-8"?>
<sst xmlns="http://schemas.openxmlformats.org/spreadsheetml/2006/main" count="70" uniqueCount="41">
  <si>
    <t>УЗ</t>
  </si>
  <si>
    <t>номер модели</t>
  </si>
  <si>
    <t>размер</t>
  </si>
  <si>
    <t>Цена за ед.</t>
  </si>
  <si>
    <t>Стоимость</t>
  </si>
  <si>
    <t>Stelena</t>
  </si>
  <si>
    <t>danielka</t>
  </si>
  <si>
    <t>Ищук</t>
  </si>
  <si>
    <t>Ar@bik@</t>
  </si>
  <si>
    <t>Иронька 80</t>
  </si>
  <si>
    <t>КотБ</t>
  </si>
  <si>
    <t>Елена Гапонова</t>
  </si>
  <si>
    <t>Натавна</t>
  </si>
  <si>
    <t>Olya_10</t>
  </si>
  <si>
    <t>н1а2т3а4</t>
  </si>
  <si>
    <t>Пушная кошка</t>
  </si>
  <si>
    <t>Nadin-I</t>
  </si>
  <si>
    <t>Мама кошечки</t>
  </si>
  <si>
    <t>Vika2008</t>
  </si>
  <si>
    <t>MinKa</t>
  </si>
  <si>
    <t>Avego</t>
  </si>
  <si>
    <t>musy100</t>
  </si>
  <si>
    <t>масяня-хрр</t>
  </si>
  <si>
    <t>цена с ОРГ</t>
  </si>
  <si>
    <t>тр</t>
  </si>
  <si>
    <t>раскид</t>
  </si>
  <si>
    <t>ТР в АСУЗ</t>
  </si>
  <si>
    <t>сдано</t>
  </si>
  <si>
    <t>долг         ("-" мой, "+" ваш)</t>
  </si>
  <si>
    <t>м/город</t>
  </si>
  <si>
    <t>пристрой</t>
  </si>
  <si>
    <t>avis rara</t>
  </si>
  <si>
    <t>bassinda</t>
  </si>
  <si>
    <t>СЮНЯ999</t>
  </si>
  <si>
    <t>365  руб. на сапоги в депозите</t>
  </si>
  <si>
    <t>Мама Ша</t>
  </si>
  <si>
    <t>Verona</t>
  </si>
  <si>
    <t>mila1977</t>
  </si>
  <si>
    <t>Sira</t>
  </si>
  <si>
    <t>Юлия Сухова</t>
  </si>
  <si>
    <t>285 руб. перенесла  в Сп3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</si>
</sst>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&quot;р.&quot;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165" fontId="0" fillId="2" borderId="10" xfId="0" applyNumberFormat="1" applyFill="1" applyBorder="1" applyAlignment="1" applyProtection="1">
      <alignment/>
      <protection locked="0"/>
    </xf>
    <xf numFmtId="166" fontId="0" fillId="2" borderId="10" xfId="0" applyNumberForma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165" fontId="0" fillId="4" borderId="10" xfId="0" applyNumberFormat="1" applyFill="1" applyBorder="1" applyAlignment="1" applyProtection="1">
      <alignment/>
      <protection locked="0"/>
    </xf>
    <xf numFmtId="166" fontId="0" fillId="4" borderId="10" xfId="0" applyNumberFormat="1" applyFill="1" applyBorder="1" applyAlignment="1" applyProtection="1">
      <alignment/>
      <protection locked="0"/>
    </xf>
    <xf numFmtId="0" fontId="1" fillId="5" borderId="10" xfId="0" applyFon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165" fontId="0" fillId="5" borderId="10" xfId="0" applyNumberFormat="1" applyFill="1" applyBorder="1" applyAlignment="1" applyProtection="1">
      <alignment/>
      <protection locked="0"/>
    </xf>
    <xf numFmtId="166" fontId="0" fillId="5" borderId="10" xfId="0" applyNumberForma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165" fontId="0" fillId="2" borderId="10" xfId="0" applyNumberFormat="1" applyFont="1" applyFill="1" applyBorder="1" applyAlignment="1" applyProtection="1">
      <alignment/>
      <protection locked="0"/>
    </xf>
    <xf numFmtId="166" fontId="0" fillId="2" borderId="10" xfId="0" applyNumberFormat="1" applyFont="1" applyFill="1" applyBorder="1" applyAlignment="1" applyProtection="1">
      <alignment/>
      <protection locked="0"/>
    </xf>
    <xf numFmtId="0" fontId="1" fillId="2" borderId="0" xfId="42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6" fontId="40" fillId="5" borderId="10" xfId="0" applyNumberFormat="1" applyFont="1" applyFill="1" applyBorder="1" applyAlignment="1" applyProtection="1">
      <alignment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78665" TargetMode="External" /><Relationship Id="rId2" Type="http://schemas.openxmlformats.org/officeDocument/2006/relationships/hyperlink" Target="http://forum.sibmama.ru/profile.php?mode=viewprofile&amp;u=92779" TargetMode="External" /><Relationship Id="rId3" Type="http://schemas.openxmlformats.org/officeDocument/2006/relationships/hyperlink" Target="http://forum.sibmama.ru/profile.php?mode=viewprofile&amp;u=64375" TargetMode="External" /><Relationship Id="rId4" Type="http://schemas.openxmlformats.org/officeDocument/2006/relationships/hyperlink" Target="http://forum.sibmama.ru/profile.php?mode=viewprofile&amp;u=15160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16.421875" style="0" bestFit="1" customWidth="1"/>
    <col min="2" max="2" width="8.00390625" style="0" customWidth="1"/>
    <col min="3" max="3" width="7.8515625" style="0" bestFit="1" customWidth="1"/>
    <col min="4" max="4" width="8.140625" style="0" bestFit="1" customWidth="1"/>
    <col min="5" max="5" width="8.7109375" style="0" customWidth="1"/>
    <col min="6" max="7" width="7.140625" style="0" bestFit="1" customWidth="1"/>
    <col min="8" max="8" width="11.7109375" style="0" customWidth="1"/>
    <col min="9" max="9" width="10.8515625" style="0" bestFit="1" customWidth="1"/>
    <col min="10" max="11" width="9.28125" style="0" bestFit="1" customWidth="1"/>
  </cols>
  <sheetData>
    <row r="1" spans="1:12" ht="38.25">
      <c r="A1" s="1" t="s">
        <v>0</v>
      </c>
      <c r="B1" s="2" t="s">
        <v>1</v>
      </c>
      <c r="C1" s="2" t="s">
        <v>2</v>
      </c>
      <c r="D1" s="2" t="s">
        <v>3</v>
      </c>
      <c r="E1" s="2" t="s">
        <v>23</v>
      </c>
      <c r="F1" s="2" t="s">
        <v>24</v>
      </c>
      <c r="G1" s="2" t="s">
        <v>25</v>
      </c>
      <c r="H1" s="2" t="s">
        <v>26</v>
      </c>
      <c r="I1" s="3" t="s">
        <v>4</v>
      </c>
      <c r="J1" s="4" t="s">
        <v>27</v>
      </c>
      <c r="K1" s="5" t="s">
        <v>28</v>
      </c>
      <c r="L1" s="6" t="s">
        <v>29</v>
      </c>
    </row>
    <row r="2" spans="1:11" ht="12.75">
      <c r="A2" s="10" t="s">
        <v>8</v>
      </c>
      <c r="B2" s="11">
        <v>29027</v>
      </c>
      <c r="C2" s="11">
        <v>35</v>
      </c>
      <c r="D2" s="12">
        <v>222.13</v>
      </c>
      <c r="E2" s="12">
        <f aca="true" t="shared" si="0" ref="E2:E8">D2*1.15</f>
        <v>255.44949999999997</v>
      </c>
      <c r="F2" s="12">
        <v>14.58</v>
      </c>
      <c r="G2" s="12">
        <v>15</v>
      </c>
      <c r="H2" s="12">
        <v>30</v>
      </c>
      <c r="I2" s="12">
        <f>E2+F2+G2</f>
        <v>285.0295</v>
      </c>
      <c r="J2" s="12">
        <v>285</v>
      </c>
      <c r="K2" s="13">
        <f aca="true" t="shared" si="1" ref="K2:K8">I2-J2</f>
        <v>0.02949999999998454</v>
      </c>
    </row>
    <row r="3" spans="1:11" ht="12.75">
      <c r="A3" s="14" t="s">
        <v>20</v>
      </c>
      <c r="B3" s="15">
        <v>3068</v>
      </c>
      <c r="C3" s="15">
        <v>38</v>
      </c>
      <c r="D3" s="16">
        <v>145.5</v>
      </c>
      <c r="E3" s="16">
        <f t="shared" si="0"/>
        <v>167.325</v>
      </c>
      <c r="F3" s="16">
        <v>14.58</v>
      </c>
      <c r="G3" s="16">
        <v>13</v>
      </c>
      <c r="H3" s="16">
        <v>28</v>
      </c>
      <c r="I3" s="16">
        <f aca="true" t="shared" si="2" ref="I3:I8">E3+F3+G3</f>
        <v>194.905</v>
      </c>
      <c r="J3" s="16">
        <v>195</v>
      </c>
      <c r="K3" s="17">
        <f t="shared" si="1"/>
        <v>-0.09499999999999886</v>
      </c>
    </row>
    <row r="4" spans="1:11" ht="12.75">
      <c r="A4" s="25" t="s">
        <v>31</v>
      </c>
      <c r="B4" s="11">
        <v>29014</v>
      </c>
      <c r="C4" s="11">
        <v>32</v>
      </c>
      <c r="D4" s="12">
        <v>222.13</v>
      </c>
      <c r="E4" s="12">
        <f>D4*1.15</f>
        <v>255.44949999999997</v>
      </c>
      <c r="F4" s="12">
        <v>14.58</v>
      </c>
      <c r="G4" s="12">
        <v>15</v>
      </c>
      <c r="H4" s="12">
        <v>30</v>
      </c>
      <c r="I4" s="12">
        <f>E4+F4+G4</f>
        <v>285.0295</v>
      </c>
      <c r="J4" s="11">
        <v>285</v>
      </c>
      <c r="K4" s="13">
        <f>I4-J4</f>
        <v>0.02949999999998454</v>
      </c>
    </row>
    <row r="5" spans="1:12" ht="12.75">
      <c r="A5" s="18" t="s">
        <v>32</v>
      </c>
      <c r="B5" s="19">
        <v>3068</v>
      </c>
      <c r="C5" s="19">
        <v>35</v>
      </c>
      <c r="D5" s="20">
        <v>145.5</v>
      </c>
      <c r="E5" s="20">
        <f t="shared" si="0"/>
        <v>167.325</v>
      </c>
      <c r="F5" s="20">
        <v>14.58</v>
      </c>
      <c r="G5" s="20">
        <v>13</v>
      </c>
      <c r="H5" s="20">
        <v>28</v>
      </c>
      <c r="I5" s="20">
        <f t="shared" si="2"/>
        <v>194.905</v>
      </c>
      <c r="J5" s="20">
        <f>620-285</f>
        <v>335</v>
      </c>
      <c r="K5" s="27">
        <f t="shared" si="1"/>
        <v>-140.095</v>
      </c>
      <c r="L5" s="6" t="s">
        <v>40</v>
      </c>
    </row>
    <row r="6" spans="1:11" ht="12.75">
      <c r="A6" s="10" t="s">
        <v>6</v>
      </c>
      <c r="B6" s="11">
        <v>29027</v>
      </c>
      <c r="C6" s="11">
        <v>37</v>
      </c>
      <c r="D6" s="12">
        <v>222.13</v>
      </c>
      <c r="E6" s="12">
        <f t="shared" si="0"/>
        <v>255.44949999999997</v>
      </c>
      <c r="F6" s="12">
        <v>14.58</v>
      </c>
      <c r="G6" s="12">
        <v>15</v>
      </c>
      <c r="H6" s="12">
        <v>30</v>
      </c>
      <c r="I6" s="12">
        <f t="shared" si="2"/>
        <v>285.0295</v>
      </c>
      <c r="J6" s="12">
        <v>285</v>
      </c>
      <c r="K6" s="13">
        <f t="shared" si="1"/>
        <v>0.02949999999998454</v>
      </c>
    </row>
    <row r="7" spans="1:11" ht="12.75">
      <c r="A7" s="14" t="s">
        <v>19</v>
      </c>
      <c r="B7" s="15">
        <v>29027</v>
      </c>
      <c r="C7" s="15">
        <v>34</v>
      </c>
      <c r="D7" s="16">
        <v>222.13</v>
      </c>
      <c r="E7" s="16">
        <f t="shared" si="0"/>
        <v>255.44949999999997</v>
      </c>
      <c r="F7" s="16">
        <v>14.58</v>
      </c>
      <c r="G7" s="16">
        <v>15</v>
      </c>
      <c r="H7" s="16">
        <v>30</v>
      </c>
      <c r="I7" s="16">
        <f t="shared" si="2"/>
        <v>285.0295</v>
      </c>
      <c r="J7" s="16">
        <v>285</v>
      </c>
      <c r="K7" s="17">
        <f t="shared" si="1"/>
        <v>0.02949999999998454</v>
      </c>
    </row>
    <row r="8" spans="1:11" ht="12.75">
      <c r="A8" s="10" t="s">
        <v>21</v>
      </c>
      <c r="B8" s="11">
        <v>29027</v>
      </c>
      <c r="C8" s="11">
        <v>36</v>
      </c>
      <c r="D8" s="12">
        <v>222.13</v>
      </c>
      <c r="E8" s="12">
        <f t="shared" si="0"/>
        <v>255.44949999999997</v>
      </c>
      <c r="F8" s="12">
        <v>14.58</v>
      </c>
      <c r="G8" s="12">
        <v>15</v>
      </c>
      <c r="H8" s="12">
        <v>30</v>
      </c>
      <c r="I8" s="12">
        <f t="shared" si="2"/>
        <v>285.0295</v>
      </c>
      <c r="J8" s="12">
        <v>285</v>
      </c>
      <c r="K8" s="13">
        <f t="shared" si="1"/>
        <v>0.02949999999998454</v>
      </c>
    </row>
    <row r="9" spans="1:11" ht="12.75">
      <c r="A9" s="14" t="s">
        <v>16</v>
      </c>
      <c r="B9" s="15">
        <v>29027</v>
      </c>
      <c r="C9" s="15">
        <v>33</v>
      </c>
      <c r="D9" s="16">
        <v>222.13</v>
      </c>
      <c r="E9" s="16"/>
      <c r="F9" s="16">
        <v>14.58</v>
      </c>
      <c r="G9" s="16">
        <v>15</v>
      </c>
      <c r="H9" s="16">
        <v>30</v>
      </c>
      <c r="I9" s="16"/>
      <c r="J9" s="16"/>
      <c r="K9" s="17"/>
    </row>
    <row r="10" spans="1:11" ht="12.75">
      <c r="A10" s="14" t="s">
        <v>16</v>
      </c>
      <c r="B10" s="15">
        <v>3068</v>
      </c>
      <c r="C10" s="15">
        <v>34</v>
      </c>
      <c r="D10" s="16">
        <v>145.5</v>
      </c>
      <c r="E10" s="16"/>
      <c r="F10" s="16">
        <v>14.58</v>
      </c>
      <c r="G10" s="16">
        <v>13</v>
      </c>
      <c r="H10" s="16">
        <v>28</v>
      </c>
      <c r="I10" s="16"/>
      <c r="J10" s="16"/>
      <c r="K10" s="17"/>
    </row>
    <row r="11" spans="1:11" ht="12.75">
      <c r="A11" s="14" t="s">
        <v>16</v>
      </c>
      <c r="B11" s="15"/>
      <c r="C11" s="15"/>
      <c r="D11" s="16">
        <f>SUM(D9:D10)</f>
        <v>367.63</v>
      </c>
      <c r="E11" s="16">
        <f>D11*1.15</f>
        <v>422.7745</v>
      </c>
      <c r="F11" s="16">
        <f>SUM(F9:F10)</f>
        <v>29.16</v>
      </c>
      <c r="G11" s="16">
        <f>SUM(G9:G10)</f>
        <v>28</v>
      </c>
      <c r="H11" s="16">
        <f>SUM(H9:H10)</f>
        <v>58</v>
      </c>
      <c r="I11" s="16">
        <f>E11+F11+G11</f>
        <v>479.9345</v>
      </c>
      <c r="J11" s="16">
        <v>436</v>
      </c>
      <c r="K11" s="17">
        <f>I11-J11</f>
        <v>43.934500000000014</v>
      </c>
    </row>
    <row r="12" spans="1:11" ht="12.75">
      <c r="A12" s="10" t="s">
        <v>13</v>
      </c>
      <c r="B12" s="11">
        <v>29014</v>
      </c>
      <c r="C12" s="11">
        <v>37</v>
      </c>
      <c r="D12" s="12">
        <v>222.13</v>
      </c>
      <c r="E12" s="12"/>
      <c r="F12" s="12">
        <v>14.58</v>
      </c>
      <c r="G12" s="12">
        <v>15</v>
      </c>
      <c r="H12" s="12">
        <v>30</v>
      </c>
      <c r="I12" s="12"/>
      <c r="J12" s="12"/>
      <c r="K12" s="13"/>
    </row>
    <row r="13" spans="1:11" ht="12.75">
      <c r="A13" s="10" t="s">
        <v>13</v>
      </c>
      <c r="B13" s="11">
        <v>29014</v>
      </c>
      <c r="C13" s="11">
        <v>37</v>
      </c>
      <c r="D13" s="12">
        <v>222.13</v>
      </c>
      <c r="E13" s="12"/>
      <c r="F13" s="12">
        <v>14.58</v>
      </c>
      <c r="G13" s="12">
        <v>15</v>
      </c>
      <c r="H13" s="12">
        <v>30</v>
      </c>
      <c r="I13" s="12"/>
      <c r="J13" s="12"/>
      <c r="K13" s="13"/>
    </row>
    <row r="14" spans="1:11" ht="12.75">
      <c r="A14" s="10" t="s">
        <v>13</v>
      </c>
      <c r="B14" s="22"/>
      <c r="C14" s="22"/>
      <c r="D14" s="23">
        <f>SUM(D12:D13)</f>
        <v>444.26</v>
      </c>
      <c r="E14" s="23">
        <f>D14*1.15</f>
        <v>510.89899999999994</v>
      </c>
      <c r="F14" s="23">
        <f>SUM(F12:F13)</f>
        <v>29.16</v>
      </c>
      <c r="G14" s="23">
        <f>SUM(G12:G13)</f>
        <v>30</v>
      </c>
      <c r="H14" s="23">
        <f>SUM(H12:H13)</f>
        <v>60</v>
      </c>
      <c r="I14" s="23">
        <f>E14+F14+G14</f>
        <v>570.059</v>
      </c>
      <c r="J14" s="23">
        <v>571</v>
      </c>
      <c r="K14" s="24">
        <f>I14-J14</f>
        <v>-0.9410000000000309</v>
      </c>
    </row>
    <row r="15" spans="1:11" ht="12.75">
      <c r="A15" s="14" t="s">
        <v>5</v>
      </c>
      <c r="B15" s="15">
        <v>29014</v>
      </c>
      <c r="C15" s="15">
        <v>33</v>
      </c>
      <c r="D15" s="16">
        <v>222.13</v>
      </c>
      <c r="E15" s="16">
        <f>D15*1.15</f>
        <v>255.44949999999997</v>
      </c>
      <c r="F15" s="16">
        <v>14.58</v>
      </c>
      <c r="G15" s="16">
        <v>15</v>
      </c>
      <c r="H15" s="16">
        <v>30</v>
      </c>
      <c r="I15" s="16">
        <f>E15+F15+G15</f>
        <v>285.0295</v>
      </c>
      <c r="J15" s="16">
        <v>285</v>
      </c>
      <c r="K15" s="17">
        <f>I15-J15</f>
        <v>0.02949999999998454</v>
      </c>
    </row>
    <row r="16" spans="1:11" ht="12.75">
      <c r="A16" s="18" t="s">
        <v>18</v>
      </c>
      <c r="B16" s="19">
        <v>3068</v>
      </c>
      <c r="C16" s="19">
        <v>37</v>
      </c>
      <c r="D16" s="20">
        <v>145.5</v>
      </c>
      <c r="E16" s="20">
        <f>D16*1.15</f>
        <v>167.325</v>
      </c>
      <c r="F16" s="20">
        <v>14.58</v>
      </c>
      <c r="G16" s="20">
        <v>13</v>
      </c>
      <c r="H16" s="20">
        <v>28</v>
      </c>
      <c r="I16" s="20">
        <f>E16+F16+G16</f>
        <v>194.905</v>
      </c>
      <c r="J16" s="20">
        <v>195.3</v>
      </c>
      <c r="K16" s="21">
        <f>I16-J16</f>
        <v>-0.39500000000001023</v>
      </c>
    </row>
    <row r="17" spans="1:11" ht="12.75">
      <c r="A17" s="10" t="s">
        <v>11</v>
      </c>
      <c r="B17" s="11">
        <v>29014</v>
      </c>
      <c r="C17" s="11">
        <v>33</v>
      </c>
      <c r="D17" s="12">
        <v>222.13</v>
      </c>
      <c r="E17" s="12"/>
      <c r="F17" s="12">
        <v>14.58</v>
      </c>
      <c r="G17" s="12">
        <v>15</v>
      </c>
      <c r="H17" s="12">
        <v>30</v>
      </c>
      <c r="I17" s="12"/>
      <c r="J17" s="12"/>
      <c r="K17" s="13"/>
    </row>
    <row r="18" spans="1:11" ht="12.75">
      <c r="A18" s="10" t="s">
        <v>11</v>
      </c>
      <c r="B18" s="11">
        <v>29014</v>
      </c>
      <c r="C18" s="11">
        <v>34</v>
      </c>
      <c r="D18" s="12">
        <v>222.13</v>
      </c>
      <c r="E18" s="12"/>
      <c r="F18" s="12">
        <v>14.58</v>
      </c>
      <c r="G18" s="12">
        <v>15</v>
      </c>
      <c r="H18" s="12">
        <v>30</v>
      </c>
      <c r="I18" s="12"/>
      <c r="J18" s="12"/>
      <c r="K18" s="13"/>
    </row>
    <row r="19" spans="1:11" ht="12.75">
      <c r="A19" s="10" t="s">
        <v>11</v>
      </c>
      <c r="B19" s="11"/>
      <c r="C19" s="11"/>
      <c r="D19" s="12">
        <f>SUM(D17:D18)</f>
        <v>444.26</v>
      </c>
      <c r="E19" s="12">
        <f>D19*1.15</f>
        <v>510.89899999999994</v>
      </c>
      <c r="F19" s="12">
        <f>SUM(F17:F18)</f>
        <v>29.16</v>
      </c>
      <c r="G19" s="12">
        <f>SUM(G17:G18)</f>
        <v>30</v>
      </c>
      <c r="H19" s="12">
        <f>SUM(H17:H18)</f>
        <v>60</v>
      </c>
      <c r="I19" s="12">
        <f>E19+F19+G19</f>
        <v>570.059</v>
      </c>
      <c r="J19" s="12">
        <f>285.5+285.5</f>
        <v>571</v>
      </c>
      <c r="K19" s="13">
        <f>I19-J19</f>
        <v>-0.9410000000000309</v>
      </c>
    </row>
    <row r="20" spans="1:11" ht="12.75">
      <c r="A20" s="14" t="s">
        <v>9</v>
      </c>
      <c r="B20" s="15">
        <v>29027</v>
      </c>
      <c r="C20" s="15">
        <v>35</v>
      </c>
      <c r="D20" s="16">
        <v>222.13</v>
      </c>
      <c r="E20" s="16"/>
      <c r="F20" s="16">
        <v>14.58</v>
      </c>
      <c r="G20" s="16">
        <v>15</v>
      </c>
      <c r="H20" s="16">
        <v>30</v>
      </c>
      <c r="I20" s="16"/>
      <c r="J20" s="16"/>
      <c r="K20" s="17"/>
    </row>
    <row r="21" spans="1:11" ht="12.75">
      <c r="A21" s="14" t="s">
        <v>9</v>
      </c>
      <c r="B21" s="15">
        <v>3068</v>
      </c>
      <c r="C21" s="15">
        <v>36</v>
      </c>
      <c r="D21" s="16">
        <v>145.5</v>
      </c>
      <c r="E21" s="16"/>
      <c r="F21" s="16">
        <v>14.58</v>
      </c>
      <c r="G21" s="16">
        <v>13</v>
      </c>
      <c r="H21" s="16">
        <v>28</v>
      </c>
      <c r="I21" s="16"/>
      <c r="J21" s="16"/>
      <c r="K21" s="17"/>
    </row>
    <row r="22" spans="1:11" ht="12.75">
      <c r="A22" s="14" t="s">
        <v>9</v>
      </c>
      <c r="B22" s="15">
        <v>3068</v>
      </c>
      <c r="C22" s="15">
        <v>36</v>
      </c>
      <c r="D22" s="16">
        <v>145.5</v>
      </c>
      <c r="E22" s="16"/>
      <c r="F22" s="16">
        <v>14.58</v>
      </c>
      <c r="G22" s="16">
        <v>13</v>
      </c>
      <c r="H22" s="16">
        <v>28</v>
      </c>
      <c r="I22" s="16"/>
      <c r="J22" s="16"/>
      <c r="K22" s="17"/>
    </row>
    <row r="23" spans="1:11" ht="12.75">
      <c r="A23" s="14" t="s">
        <v>9</v>
      </c>
      <c r="B23" s="15"/>
      <c r="C23" s="15"/>
      <c r="D23" s="16">
        <f>SUM(D20:D22)</f>
        <v>513.13</v>
      </c>
      <c r="E23" s="16">
        <f>D23*1.15</f>
        <v>590.0994999999999</v>
      </c>
      <c r="F23" s="16">
        <f>SUM(F20:F22)</f>
        <v>43.74</v>
      </c>
      <c r="G23" s="16">
        <f>SUM(G20:G22)</f>
        <v>41</v>
      </c>
      <c r="H23" s="16">
        <f>SUM(H20:H22)</f>
        <v>86</v>
      </c>
      <c r="I23" s="16">
        <f>E23+F23+G23</f>
        <v>674.8394999999999</v>
      </c>
      <c r="J23" s="16">
        <v>675</v>
      </c>
      <c r="K23" s="17">
        <f>I23-J23</f>
        <v>-0.16050000000007003</v>
      </c>
    </row>
    <row r="24" spans="1:11" ht="12.75">
      <c r="A24" s="10" t="s">
        <v>7</v>
      </c>
      <c r="B24" s="11">
        <v>29027</v>
      </c>
      <c r="C24" s="11">
        <v>33</v>
      </c>
      <c r="D24" s="12">
        <v>222.13</v>
      </c>
      <c r="E24" s="12"/>
      <c r="F24" s="12">
        <v>14.58</v>
      </c>
      <c r="G24" s="12">
        <v>15</v>
      </c>
      <c r="H24" s="12">
        <v>30</v>
      </c>
      <c r="I24" s="12"/>
      <c r="J24" s="12"/>
      <c r="K24" s="13"/>
    </row>
    <row r="25" spans="1:11" ht="12.75">
      <c r="A25" s="10" t="s">
        <v>7</v>
      </c>
      <c r="B25" s="11">
        <v>29027</v>
      </c>
      <c r="C25" s="11">
        <v>34</v>
      </c>
      <c r="D25" s="12">
        <v>222.13</v>
      </c>
      <c r="E25" s="12"/>
      <c r="F25" s="12">
        <v>14.58</v>
      </c>
      <c r="G25" s="12">
        <v>15</v>
      </c>
      <c r="H25" s="12">
        <v>30</v>
      </c>
      <c r="I25" s="12"/>
      <c r="J25" s="12"/>
      <c r="K25" s="13"/>
    </row>
    <row r="26" spans="1:12" ht="12.75">
      <c r="A26" s="10" t="s">
        <v>7</v>
      </c>
      <c r="B26" s="11"/>
      <c r="C26" s="11"/>
      <c r="D26" s="12">
        <f>SUM(D24:D25)</f>
        <v>444.26</v>
      </c>
      <c r="E26" s="12">
        <f>D26*1.15</f>
        <v>510.89899999999994</v>
      </c>
      <c r="F26" s="12">
        <f>SUM(F24:F25)</f>
        <v>29.16</v>
      </c>
      <c r="G26" s="12">
        <f>SUM(G24:G25)</f>
        <v>30</v>
      </c>
      <c r="H26" s="12">
        <f>SUM(H24:H25)</f>
        <v>60</v>
      </c>
      <c r="I26" s="12">
        <f>E26+F26+G26</f>
        <v>570.059</v>
      </c>
      <c r="J26" s="12">
        <v>600</v>
      </c>
      <c r="K26" s="13">
        <f>I26-J26</f>
        <v>-29.94100000000003</v>
      </c>
      <c r="L26">
        <v>30</v>
      </c>
    </row>
    <row r="27" spans="1:11" ht="12.75">
      <c r="A27" s="14" t="s">
        <v>10</v>
      </c>
      <c r="B27" s="15">
        <v>3068</v>
      </c>
      <c r="C27" s="15">
        <v>38</v>
      </c>
      <c r="D27" s="16">
        <v>145.5</v>
      </c>
      <c r="E27" s="16">
        <f>D27*1.15</f>
        <v>167.325</v>
      </c>
      <c r="F27" s="16">
        <v>14.58</v>
      </c>
      <c r="G27" s="16">
        <v>13</v>
      </c>
      <c r="H27" s="16">
        <v>28</v>
      </c>
      <c r="I27" s="16">
        <f>E27+F27+G27</f>
        <v>194.905</v>
      </c>
      <c r="J27" s="16">
        <f>15+180</f>
        <v>195</v>
      </c>
      <c r="K27" s="17">
        <f>I27-J27</f>
        <v>-0.09499999999999886</v>
      </c>
    </row>
    <row r="28" spans="1:11" ht="12.75">
      <c r="A28" s="10" t="s">
        <v>17</v>
      </c>
      <c r="B28" s="11">
        <v>29027</v>
      </c>
      <c r="C28" s="11">
        <v>36</v>
      </c>
      <c r="D28" s="12">
        <v>222.13</v>
      </c>
      <c r="E28" s="12"/>
      <c r="F28" s="12">
        <v>14.58</v>
      </c>
      <c r="G28" s="12">
        <v>15</v>
      </c>
      <c r="H28" s="12">
        <v>30</v>
      </c>
      <c r="I28" s="12"/>
      <c r="J28" s="12"/>
      <c r="K28" s="13"/>
    </row>
    <row r="29" spans="1:11" ht="12.75">
      <c r="A29" s="10" t="s">
        <v>17</v>
      </c>
      <c r="B29" s="11">
        <v>29014</v>
      </c>
      <c r="C29" s="11">
        <v>35</v>
      </c>
      <c r="D29" s="12">
        <v>222.13</v>
      </c>
      <c r="E29" s="12"/>
      <c r="F29" s="12">
        <v>14.58</v>
      </c>
      <c r="G29" s="12">
        <v>15</v>
      </c>
      <c r="H29" s="12">
        <v>30</v>
      </c>
      <c r="I29" s="12"/>
      <c r="J29" s="12"/>
      <c r="K29" s="13"/>
    </row>
    <row r="30" spans="1:11" ht="12.75">
      <c r="A30" s="10" t="s">
        <v>17</v>
      </c>
      <c r="B30" s="11"/>
      <c r="C30" s="11"/>
      <c r="D30" s="12">
        <f>SUM(D28:D29)</f>
        <v>444.26</v>
      </c>
      <c r="E30" s="12">
        <f aca="true" t="shared" si="3" ref="E30:E51">D30*1.15</f>
        <v>510.89899999999994</v>
      </c>
      <c r="F30" s="12">
        <f>SUM(F28:F29)</f>
        <v>29.16</v>
      </c>
      <c r="G30" s="12">
        <f>SUM(G28:G29)</f>
        <v>30</v>
      </c>
      <c r="H30" s="12">
        <f>SUM(H28:H29)</f>
        <v>60</v>
      </c>
      <c r="I30" s="12">
        <f aca="true" t="shared" si="4" ref="I30:I51">E30+F30+G30</f>
        <v>570.059</v>
      </c>
      <c r="J30" s="12">
        <v>570</v>
      </c>
      <c r="K30" s="13">
        <f aca="true" t="shared" si="5" ref="K30:K51">I30-J30</f>
        <v>0.05899999999996908</v>
      </c>
    </row>
    <row r="31" spans="1:11" ht="12.75">
      <c r="A31" s="18" t="s">
        <v>35</v>
      </c>
      <c r="B31" s="19">
        <v>29014</v>
      </c>
      <c r="C31" s="19">
        <v>32</v>
      </c>
      <c r="D31" s="20">
        <v>222.13</v>
      </c>
      <c r="E31" s="20">
        <f>D31*1.15</f>
        <v>255.44949999999997</v>
      </c>
      <c r="F31" s="20">
        <v>14.58</v>
      </c>
      <c r="G31" s="20">
        <v>15</v>
      </c>
      <c r="H31" s="20">
        <v>30</v>
      </c>
      <c r="I31" s="20">
        <f>E31+F31+G31</f>
        <v>285.0295</v>
      </c>
      <c r="J31" s="19">
        <v>285</v>
      </c>
      <c r="K31" s="21">
        <f>I31-J31</f>
        <v>0.02949999999998454</v>
      </c>
    </row>
    <row r="32" spans="1:12" ht="12.75">
      <c r="A32" s="14" t="s">
        <v>22</v>
      </c>
      <c r="B32" s="15">
        <v>3068</v>
      </c>
      <c r="C32" s="15">
        <v>37</v>
      </c>
      <c r="D32" s="16">
        <v>145.5</v>
      </c>
      <c r="E32" s="16">
        <f t="shared" si="3"/>
        <v>167.325</v>
      </c>
      <c r="F32" s="16">
        <v>14.58</v>
      </c>
      <c r="G32" s="16">
        <v>13</v>
      </c>
      <c r="H32" s="16">
        <v>28</v>
      </c>
      <c r="I32" s="16">
        <f t="shared" si="4"/>
        <v>194.905</v>
      </c>
      <c r="J32" s="16">
        <f>803-243-365</f>
        <v>195</v>
      </c>
      <c r="K32" s="17">
        <f t="shared" si="5"/>
        <v>-0.09499999999999886</v>
      </c>
      <c r="L32" s="6" t="s">
        <v>34</v>
      </c>
    </row>
    <row r="33" spans="1:11" ht="12.75">
      <c r="A33" s="10" t="s">
        <v>14</v>
      </c>
      <c r="B33" s="11">
        <v>29014</v>
      </c>
      <c r="C33" s="11">
        <v>34</v>
      </c>
      <c r="D33" s="12">
        <v>222.13</v>
      </c>
      <c r="E33" s="12">
        <f t="shared" si="3"/>
        <v>255.44949999999997</v>
      </c>
      <c r="F33" s="12">
        <v>14.58</v>
      </c>
      <c r="G33" s="12">
        <v>15</v>
      </c>
      <c r="H33" s="12">
        <v>30</v>
      </c>
      <c r="I33" s="12">
        <f t="shared" si="4"/>
        <v>285.0295</v>
      </c>
      <c r="J33" s="12">
        <v>285</v>
      </c>
      <c r="K33" s="13">
        <f t="shared" si="5"/>
        <v>0.02949999999998454</v>
      </c>
    </row>
    <row r="34" spans="1:11" ht="12.75">
      <c r="A34" s="14" t="s">
        <v>12</v>
      </c>
      <c r="B34" s="15">
        <v>29027</v>
      </c>
      <c r="C34" s="15">
        <v>37</v>
      </c>
      <c r="D34" s="16">
        <v>222.13</v>
      </c>
      <c r="E34" s="16">
        <f t="shared" si="3"/>
        <v>255.44949999999997</v>
      </c>
      <c r="F34" s="16">
        <v>14.58</v>
      </c>
      <c r="G34" s="16">
        <v>15</v>
      </c>
      <c r="H34" s="16">
        <v>30</v>
      </c>
      <c r="I34" s="16">
        <f t="shared" si="4"/>
        <v>285.0295</v>
      </c>
      <c r="J34" s="16">
        <v>285</v>
      </c>
      <c r="K34" s="17">
        <f t="shared" si="5"/>
        <v>0.02949999999998454</v>
      </c>
    </row>
    <row r="35" spans="1:11" ht="12.75">
      <c r="A35" s="9" t="s">
        <v>30</v>
      </c>
      <c r="B35" s="4">
        <v>3068</v>
      </c>
      <c r="C35" s="4">
        <v>33</v>
      </c>
      <c r="D35" s="7">
        <v>145.5</v>
      </c>
      <c r="E35" s="7">
        <f t="shared" si="3"/>
        <v>167.325</v>
      </c>
      <c r="F35" s="7">
        <v>14.58</v>
      </c>
      <c r="G35" s="7">
        <v>0</v>
      </c>
      <c r="H35" s="7"/>
      <c r="I35" s="7">
        <f t="shared" si="4"/>
        <v>181.905</v>
      </c>
      <c r="J35" s="7"/>
      <c r="K35" s="8">
        <f t="shared" si="5"/>
        <v>181.905</v>
      </c>
    </row>
    <row r="36" spans="1:11" ht="12.75">
      <c r="A36" s="9" t="s">
        <v>30</v>
      </c>
      <c r="B36" s="4">
        <v>3068</v>
      </c>
      <c r="C36" s="4">
        <v>33</v>
      </c>
      <c r="D36" s="7">
        <v>145.5</v>
      </c>
      <c r="E36" s="7">
        <f t="shared" si="3"/>
        <v>167.325</v>
      </c>
      <c r="F36" s="7">
        <v>14.58</v>
      </c>
      <c r="G36" s="7">
        <v>0</v>
      </c>
      <c r="H36" s="7"/>
      <c r="I36" s="7">
        <f t="shared" si="4"/>
        <v>181.905</v>
      </c>
      <c r="J36" s="7"/>
      <c r="K36" s="8">
        <f t="shared" si="5"/>
        <v>181.905</v>
      </c>
    </row>
    <row r="37" spans="1:11" ht="12.75">
      <c r="A37" s="9" t="s">
        <v>30</v>
      </c>
      <c r="B37" s="4">
        <v>3068</v>
      </c>
      <c r="C37" s="4">
        <v>34</v>
      </c>
      <c r="D37" s="7">
        <v>145.5</v>
      </c>
      <c r="E37" s="7">
        <f t="shared" si="3"/>
        <v>167.325</v>
      </c>
      <c r="F37" s="7">
        <v>14.58</v>
      </c>
      <c r="G37" s="7">
        <v>0</v>
      </c>
      <c r="H37" s="7"/>
      <c r="I37" s="7">
        <f t="shared" si="4"/>
        <v>181.905</v>
      </c>
      <c r="J37" s="7"/>
      <c r="K37" s="8">
        <f t="shared" si="5"/>
        <v>181.905</v>
      </c>
    </row>
    <row r="38" spans="1:11" ht="12.75">
      <c r="A38" s="9" t="s">
        <v>30</v>
      </c>
      <c r="B38" s="4">
        <v>29014</v>
      </c>
      <c r="C38" s="4">
        <v>30</v>
      </c>
      <c r="D38" s="7">
        <v>222.13</v>
      </c>
      <c r="E38" s="7">
        <f t="shared" si="3"/>
        <v>255.44949999999997</v>
      </c>
      <c r="F38" s="7">
        <v>14.58</v>
      </c>
      <c r="G38" s="7">
        <v>0</v>
      </c>
      <c r="H38" s="7"/>
      <c r="I38" s="7">
        <f t="shared" si="4"/>
        <v>270.0295</v>
      </c>
      <c r="J38" s="4"/>
      <c r="K38" s="8">
        <f t="shared" si="5"/>
        <v>270.0295</v>
      </c>
    </row>
    <row r="39" spans="1:11" ht="12.75">
      <c r="A39" s="9" t="s">
        <v>30</v>
      </c>
      <c r="B39" s="4">
        <v>29014</v>
      </c>
      <c r="C39" s="4">
        <v>30</v>
      </c>
      <c r="D39" s="7">
        <v>222.13</v>
      </c>
      <c r="E39" s="7">
        <f t="shared" si="3"/>
        <v>255.44949999999997</v>
      </c>
      <c r="F39" s="7">
        <v>14.58</v>
      </c>
      <c r="G39" s="7">
        <v>0</v>
      </c>
      <c r="H39" s="7"/>
      <c r="I39" s="7">
        <f t="shared" si="4"/>
        <v>270.0295</v>
      </c>
      <c r="J39" s="4"/>
      <c r="K39" s="8">
        <f t="shared" si="5"/>
        <v>270.0295</v>
      </c>
    </row>
    <row r="40" spans="1:11" ht="12.75">
      <c r="A40" s="26" t="s">
        <v>38</v>
      </c>
      <c r="B40" s="4">
        <v>29014</v>
      </c>
      <c r="C40" s="4">
        <v>31</v>
      </c>
      <c r="D40" s="7">
        <v>222.13</v>
      </c>
      <c r="E40" s="7">
        <f t="shared" si="3"/>
        <v>255.44949999999997</v>
      </c>
      <c r="F40" s="7">
        <v>14.58</v>
      </c>
      <c r="G40" s="7">
        <v>15</v>
      </c>
      <c r="H40" s="7"/>
      <c r="I40" s="7">
        <f t="shared" si="4"/>
        <v>285.0295</v>
      </c>
      <c r="J40" s="4"/>
      <c r="K40" s="8">
        <f t="shared" si="5"/>
        <v>285.0295</v>
      </c>
    </row>
    <row r="41" spans="1:11" ht="12.75">
      <c r="A41" s="26" t="s">
        <v>38</v>
      </c>
      <c r="B41" s="4">
        <v>29027</v>
      </c>
      <c r="C41" s="4">
        <v>31</v>
      </c>
      <c r="D41" s="7">
        <v>222.13</v>
      </c>
      <c r="E41" s="7">
        <f>D41*1.15</f>
        <v>255.44949999999997</v>
      </c>
      <c r="F41" s="7">
        <v>14.58</v>
      </c>
      <c r="G41" s="7">
        <v>15</v>
      </c>
      <c r="H41" s="7"/>
      <c r="I41" s="7">
        <f>E41+F41+G41</f>
        <v>285.0295</v>
      </c>
      <c r="J41" s="4"/>
      <c r="K41" s="8">
        <f>I41-J41</f>
        <v>285.0295</v>
      </c>
    </row>
    <row r="42" spans="1:11" ht="12.75">
      <c r="A42" s="9" t="s">
        <v>30</v>
      </c>
      <c r="B42" s="4">
        <v>29014</v>
      </c>
      <c r="C42" s="4">
        <v>31</v>
      </c>
      <c r="D42" s="7">
        <v>222.13</v>
      </c>
      <c r="E42" s="7">
        <f t="shared" si="3"/>
        <v>255.44949999999997</v>
      </c>
      <c r="F42" s="7">
        <v>14.58</v>
      </c>
      <c r="G42" s="7">
        <v>0</v>
      </c>
      <c r="H42" s="7"/>
      <c r="I42" s="7">
        <f t="shared" si="4"/>
        <v>270.0295</v>
      </c>
      <c r="J42" s="4"/>
      <c r="K42" s="8">
        <f t="shared" si="5"/>
        <v>270.0295</v>
      </c>
    </row>
    <row r="43" spans="1:11" ht="12.75">
      <c r="A43" s="9" t="s">
        <v>30</v>
      </c>
      <c r="B43" s="4">
        <v>29027</v>
      </c>
      <c r="C43" s="4">
        <v>30</v>
      </c>
      <c r="D43" s="7">
        <v>222.13</v>
      </c>
      <c r="E43" s="7">
        <f t="shared" si="3"/>
        <v>255.44949999999997</v>
      </c>
      <c r="F43" s="7">
        <v>14.58</v>
      </c>
      <c r="G43" s="7">
        <v>0</v>
      </c>
      <c r="H43" s="7"/>
      <c r="I43" s="7">
        <f t="shared" si="4"/>
        <v>270.0295</v>
      </c>
      <c r="J43" s="4"/>
      <c r="K43" s="8">
        <f t="shared" si="5"/>
        <v>270.0295</v>
      </c>
    </row>
    <row r="44" spans="1:11" ht="12.75">
      <c r="A44" s="9" t="s">
        <v>30</v>
      </c>
      <c r="B44" s="4">
        <v>29027</v>
      </c>
      <c r="C44" s="4">
        <v>30</v>
      </c>
      <c r="D44" s="7">
        <v>222.13</v>
      </c>
      <c r="E44" s="7">
        <f t="shared" si="3"/>
        <v>255.44949999999997</v>
      </c>
      <c r="F44" s="7">
        <v>14.58</v>
      </c>
      <c r="G44" s="7">
        <v>0</v>
      </c>
      <c r="H44" s="7"/>
      <c r="I44" s="7">
        <f t="shared" si="4"/>
        <v>270.0295</v>
      </c>
      <c r="J44" s="4"/>
      <c r="K44" s="8">
        <f t="shared" si="5"/>
        <v>270.0295</v>
      </c>
    </row>
    <row r="45" spans="1:11" ht="12.75">
      <c r="A45" s="9" t="s">
        <v>30</v>
      </c>
      <c r="B45" s="4">
        <v>29027</v>
      </c>
      <c r="C45" s="4">
        <v>31</v>
      </c>
      <c r="D45" s="7">
        <v>222.13</v>
      </c>
      <c r="E45" s="7">
        <f t="shared" si="3"/>
        <v>255.44949999999997</v>
      </c>
      <c r="F45" s="7">
        <v>14.58</v>
      </c>
      <c r="G45" s="7">
        <v>0</v>
      </c>
      <c r="H45" s="7"/>
      <c r="I45" s="7">
        <f t="shared" si="4"/>
        <v>270.0295</v>
      </c>
      <c r="J45" s="4"/>
      <c r="K45" s="8">
        <f t="shared" si="5"/>
        <v>270.0295</v>
      </c>
    </row>
    <row r="46" spans="1:11" ht="12.75">
      <c r="A46" s="26" t="s">
        <v>39</v>
      </c>
      <c r="B46" s="4">
        <v>29027</v>
      </c>
      <c r="C46" s="4">
        <v>32</v>
      </c>
      <c r="D46" s="7">
        <v>222.13</v>
      </c>
      <c r="E46" s="7">
        <f t="shared" si="3"/>
        <v>255.44949999999997</v>
      </c>
      <c r="F46" s="7">
        <v>14.58</v>
      </c>
      <c r="G46" s="7">
        <v>0</v>
      </c>
      <c r="H46" s="7"/>
      <c r="I46" s="7">
        <f t="shared" si="4"/>
        <v>270.0295</v>
      </c>
      <c r="J46" s="4"/>
      <c r="K46" s="8">
        <f t="shared" si="5"/>
        <v>270.0295</v>
      </c>
    </row>
    <row r="47" spans="1:11" ht="12.75">
      <c r="A47" s="9" t="s">
        <v>30</v>
      </c>
      <c r="B47" s="4">
        <v>29027</v>
      </c>
      <c r="C47" s="4">
        <v>32</v>
      </c>
      <c r="D47" s="7">
        <v>222.13</v>
      </c>
      <c r="E47" s="7">
        <f t="shared" si="3"/>
        <v>255.44949999999997</v>
      </c>
      <c r="F47" s="7">
        <v>14.58</v>
      </c>
      <c r="G47" s="7">
        <v>0</v>
      </c>
      <c r="H47" s="7"/>
      <c r="I47" s="7">
        <f t="shared" si="4"/>
        <v>270.0295</v>
      </c>
      <c r="J47" s="4"/>
      <c r="K47" s="8">
        <f t="shared" si="5"/>
        <v>270.0295</v>
      </c>
    </row>
    <row r="48" spans="1:11" ht="12.75">
      <c r="A48" s="9" t="s">
        <v>30</v>
      </c>
      <c r="B48" s="4">
        <v>6005</v>
      </c>
      <c r="C48" s="4">
        <v>29</v>
      </c>
      <c r="D48" s="4">
        <v>319.5</v>
      </c>
      <c r="E48" s="4">
        <f t="shared" si="3"/>
        <v>367.42499999999995</v>
      </c>
      <c r="F48" s="7">
        <v>14.58</v>
      </c>
      <c r="G48" s="7">
        <v>0</v>
      </c>
      <c r="H48" s="7"/>
      <c r="I48" s="7">
        <f t="shared" si="4"/>
        <v>382.00499999999994</v>
      </c>
      <c r="J48" s="4"/>
      <c r="K48" s="8">
        <f t="shared" si="5"/>
        <v>382.00499999999994</v>
      </c>
    </row>
    <row r="49" spans="1:11" ht="12.75">
      <c r="A49" s="26" t="s">
        <v>36</v>
      </c>
      <c r="B49" s="4">
        <v>6005</v>
      </c>
      <c r="C49" s="4">
        <v>29</v>
      </c>
      <c r="D49" s="4">
        <v>319.5</v>
      </c>
      <c r="E49" s="4">
        <f t="shared" si="3"/>
        <v>367.42499999999995</v>
      </c>
      <c r="F49" s="7">
        <v>14.58</v>
      </c>
      <c r="G49" s="7">
        <v>0</v>
      </c>
      <c r="H49" s="7"/>
      <c r="I49" s="7">
        <f t="shared" si="4"/>
        <v>382.00499999999994</v>
      </c>
      <c r="J49" s="4"/>
      <c r="K49" s="8">
        <f t="shared" si="5"/>
        <v>382.00499999999994</v>
      </c>
    </row>
    <row r="50" spans="1:11" ht="12.75">
      <c r="A50" s="26" t="s">
        <v>36</v>
      </c>
      <c r="B50" s="4">
        <v>6005</v>
      </c>
      <c r="C50" s="4">
        <v>30</v>
      </c>
      <c r="D50" s="4">
        <v>319.5</v>
      </c>
      <c r="E50" s="4">
        <f t="shared" si="3"/>
        <v>367.42499999999995</v>
      </c>
      <c r="F50" s="7">
        <v>14.58</v>
      </c>
      <c r="G50" s="7">
        <v>0</v>
      </c>
      <c r="H50" s="7"/>
      <c r="I50" s="7">
        <f t="shared" si="4"/>
        <v>382.00499999999994</v>
      </c>
      <c r="J50" s="4"/>
      <c r="K50" s="8">
        <f t="shared" si="5"/>
        <v>382.00499999999994</v>
      </c>
    </row>
    <row r="51" spans="1:11" ht="12.75">
      <c r="A51" s="26" t="s">
        <v>37</v>
      </c>
      <c r="B51" s="4">
        <v>6005</v>
      </c>
      <c r="C51" s="4">
        <v>32</v>
      </c>
      <c r="D51" s="4">
        <v>319.5</v>
      </c>
      <c r="E51" s="4">
        <f t="shared" si="3"/>
        <v>367.42499999999995</v>
      </c>
      <c r="F51" s="7">
        <v>14.58</v>
      </c>
      <c r="G51" s="7">
        <v>0</v>
      </c>
      <c r="H51" s="7"/>
      <c r="I51" s="7">
        <f t="shared" si="4"/>
        <v>382.00499999999994</v>
      </c>
      <c r="J51" s="4"/>
      <c r="K51" s="8">
        <f t="shared" si="5"/>
        <v>382.00499999999994</v>
      </c>
    </row>
    <row r="52" spans="1:11" ht="12.75">
      <c r="A52" s="10" t="s">
        <v>15</v>
      </c>
      <c r="B52" s="11">
        <v>3068</v>
      </c>
      <c r="C52" s="11">
        <v>35</v>
      </c>
      <c r="D52" s="12">
        <v>145.5</v>
      </c>
      <c r="E52" s="12"/>
      <c r="F52" s="12">
        <v>14.58</v>
      </c>
      <c r="G52" s="12">
        <v>13</v>
      </c>
      <c r="H52" s="12">
        <v>28</v>
      </c>
      <c r="I52" s="12"/>
      <c r="J52" s="12"/>
      <c r="K52" s="13"/>
    </row>
    <row r="53" spans="1:11" ht="12.75">
      <c r="A53" s="10" t="s">
        <v>15</v>
      </c>
      <c r="B53" s="11">
        <v>29014</v>
      </c>
      <c r="C53" s="11">
        <v>35</v>
      </c>
      <c r="D53" s="12">
        <v>222.13</v>
      </c>
      <c r="E53" s="12"/>
      <c r="F53" s="12">
        <v>14.58</v>
      </c>
      <c r="G53" s="12">
        <v>15</v>
      </c>
      <c r="H53" s="12">
        <v>30</v>
      </c>
      <c r="I53" s="12"/>
      <c r="J53" s="12"/>
      <c r="K53" s="13"/>
    </row>
    <row r="54" spans="1:11" ht="12.75">
      <c r="A54" s="10" t="s">
        <v>15</v>
      </c>
      <c r="B54" s="11"/>
      <c r="C54" s="11"/>
      <c r="D54" s="12">
        <f>SUM(D52:D53)</f>
        <v>367.63</v>
      </c>
      <c r="E54" s="12">
        <f>D54*1.15</f>
        <v>422.7745</v>
      </c>
      <c r="F54" s="12">
        <f>SUM(F52:F53)</f>
        <v>29.16</v>
      </c>
      <c r="G54" s="12">
        <f>SUM(G52:G53)</f>
        <v>28</v>
      </c>
      <c r="H54" s="12">
        <f>SUM(H52:H53)</f>
        <v>58</v>
      </c>
      <c r="I54" s="12">
        <f>E54+F54+G54</f>
        <v>479.9345</v>
      </c>
      <c r="J54" s="12">
        <v>481</v>
      </c>
      <c r="K54" s="13">
        <f>I54-J54</f>
        <v>-1.065499999999986</v>
      </c>
    </row>
    <row r="55" spans="1:11" ht="12.75">
      <c r="A55" s="18" t="s">
        <v>33</v>
      </c>
      <c r="B55" s="19">
        <v>29014</v>
      </c>
      <c r="C55" s="19">
        <v>36</v>
      </c>
      <c r="D55" s="20">
        <v>222.13</v>
      </c>
      <c r="E55" s="20"/>
      <c r="F55" s="20">
        <v>14.58</v>
      </c>
      <c r="G55" s="20">
        <v>15</v>
      </c>
      <c r="H55" s="20">
        <v>30</v>
      </c>
      <c r="I55" s="20"/>
      <c r="J55" s="19"/>
      <c r="K55" s="21"/>
    </row>
    <row r="56" spans="1:11" ht="12.75">
      <c r="A56" s="18" t="s">
        <v>33</v>
      </c>
      <c r="B56" s="19">
        <v>29014</v>
      </c>
      <c r="C56" s="19">
        <v>36</v>
      </c>
      <c r="D56" s="20">
        <v>222.13</v>
      </c>
      <c r="E56" s="20"/>
      <c r="F56" s="20">
        <v>14.58</v>
      </c>
      <c r="G56" s="20">
        <v>15</v>
      </c>
      <c r="H56" s="20">
        <v>30</v>
      </c>
      <c r="I56" s="20"/>
      <c r="J56" s="19"/>
      <c r="K56" s="21"/>
    </row>
    <row r="57" spans="1:11" ht="12.75">
      <c r="A57" s="18" t="s">
        <v>33</v>
      </c>
      <c r="B57" s="19"/>
      <c r="C57" s="19"/>
      <c r="D57" s="20">
        <f>SUM(D55:D56)</f>
        <v>444.26</v>
      </c>
      <c r="E57" s="20">
        <f>D57*1.15</f>
        <v>510.89899999999994</v>
      </c>
      <c r="F57" s="20">
        <f>SUM(F55:F56)</f>
        <v>29.16</v>
      </c>
      <c r="G57" s="20">
        <f>SUM(G55:G56)</f>
        <v>30</v>
      </c>
      <c r="H57" s="20">
        <f>SUM(H55:H56)</f>
        <v>60</v>
      </c>
      <c r="I57" s="20">
        <f>E57+F57+G57</f>
        <v>570.059</v>
      </c>
      <c r="J57" s="19">
        <v>550</v>
      </c>
      <c r="K57" s="21">
        <f>I57-J57</f>
        <v>20.05899999999997</v>
      </c>
    </row>
  </sheetData>
  <sheetProtection/>
  <autoFilter ref="A1:K57"/>
  <hyperlinks>
    <hyperlink ref="A33" r:id="rId1" display="http://forum.sibmama.ru/profile.php?mode=viewprofile&amp;u=78665"/>
    <hyperlink ref="A4" r:id="rId2" display="http://forum.sibmama.ru/profile.php?mode=viewprofile&amp;u=92779"/>
    <hyperlink ref="A31" r:id="rId3" display="http://forum.sibmama.ru/profile.php?mode=viewprofile&amp;u=64375"/>
    <hyperlink ref="A46" r:id="rId4" display="http://forum.sibmama.ru/profile.php?mode=viewprofile&amp;u=151604"/>
  </hyperlinks>
  <printOptions gridLines="1"/>
  <pageMargins left="0.75" right="0.75" top="1" bottom="1" header="0.5" footer="0.5"/>
  <pageSetup fitToHeight="0" fitToWidth="0"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</dc:creator>
  <cp:keywords/>
  <dc:description/>
  <cp:lastModifiedBy>User</cp:lastModifiedBy>
  <dcterms:created xsi:type="dcterms:W3CDTF">2012-04-16T16:33:55Z</dcterms:created>
  <dcterms:modified xsi:type="dcterms:W3CDTF">2012-04-27T16:12:26Z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