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1229691" sheetId="1" r:id="rId1"/>
    <sheet name="Лист1" sheetId="2" r:id="rId2"/>
  </sheets>
  <definedNames>
    <definedName name="_xlnm._FilterDatabase" localSheetId="1" hidden="1">'Лист1'!$A$1:$K$44</definedName>
  </definedNames>
  <calcPr fullCalcOnLoad="1"/>
</workbook>
</file>

<file path=xl/sharedStrings.xml><?xml version="1.0" encoding="utf-8"?>
<sst xmlns="http://schemas.openxmlformats.org/spreadsheetml/2006/main" count="290" uniqueCount="137">
  <si>
    <t>УЗ</t>
  </si>
  <si>
    <t>Имя</t>
  </si>
  <si>
    <t>Телефон</t>
  </si>
  <si>
    <t>Доп. контакты</t>
  </si>
  <si>
    <t>Карта</t>
  </si>
  <si>
    <t>Заказ</t>
  </si>
  <si>
    <t>ID</t>
  </si>
  <si>
    <t>Артикул</t>
  </si>
  <si>
    <t>размер</t>
  </si>
  <si>
    <t>цвет</t>
  </si>
  <si>
    <t>Кол-во</t>
  </si>
  <si>
    <t>Цена за ед.</t>
  </si>
  <si>
    <t>%</t>
  </si>
  <si>
    <t>РД</t>
  </si>
  <si>
    <t>ТР</t>
  </si>
  <si>
    <t>Стоимость</t>
  </si>
  <si>
    <t>Дата заказа</t>
  </si>
  <si>
    <t>Примечание</t>
  </si>
  <si>
    <t>Коммент для УЗ</t>
  </si>
  <si>
    <t>Состояние заказа</t>
  </si>
  <si>
    <t>Тэг</t>
  </si>
  <si>
    <t>Anastasiy</t>
  </si>
  <si>
    <t>Анастасия</t>
  </si>
  <si>
    <t>Kuoma</t>
  </si>
  <si>
    <t>Tarravarsi</t>
  </si>
  <si>
    <t>черные монстры</t>
  </si>
  <si>
    <t>25.08.16 18:07:05</t>
  </si>
  <si>
    <t>к оплате</t>
  </si>
  <si>
    <t>СП26</t>
  </si>
  <si>
    <t>Chizik</t>
  </si>
  <si>
    <t>Чиж Елена</t>
  </si>
  <si>
    <t>8-913-944-87-95</t>
  </si>
  <si>
    <t>раздача или РЦРК</t>
  </si>
  <si>
    <t>КУ**0**МА</t>
  </si>
  <si>
    <t>Putkivarsi</t>
  </si>
  <si>
    <t>черный</t>
  </si>
  <si>
    <t>01.08.16 21:57:59</t>
  </si>
  <si>
    <t>Eireen</t>
  </si>
  <si>
    <t>IRINA K.</t>
  </si>
  <si>
    <t>KUOMA</t>
  </si>
  <si>
    <t>черные</t>
  </si>
  <si>
    <t>03.09.16 06:54:18</t>
  </si>
  <si>
    <t>Kukuruzka3101</t>
  </si>
  <si>
    <t>Быструшкина Ирина Николаевна(карты клуба нет)</t>
  </si>
  <si>
    <t>Октябрьский район</t>
  </si>
  <si>
    <t>05.08.16 12:59:54</t>
  </si>
  <si>
    <t>ocean7007</t>
  </si>
  <si>
    <t>Анна</t>
  </si>
  <si>
    <t>30.08.16 00:21:06</t>
  </si>
  <si>
    <t>parus</t>
  </si>
  <si>
    <t>Ольга</t>
  </si>
  <si>
    <t>Куома</t>
  </si>
  <si>
    <t>Черный</t>
  </si>
  <si>
    <t>26.08.16 20:04:05</t>
  </si>
  <si>
    <t>punia</t>
  </si>
  <si>
    <t>куома</t>
  </si>
  <si>
    <t>неон розовая сова</t>
  </si>
  <si>
    <t>16.08.16 09:35:25</t>
  </si>
  <si>
    <t>Samanta</t>
  </si>
  <si>
    <t>Елена</t>
  </si>
  <si>
    <t>913-916-65-11</t>
  </si>
  <si>
    <t>бордо цветы</t>
  </si>
  <si>
    <t>15.11.15 18:48:20</t>
  </si>
  <si>
    <t>А 14.12; 18.12: 02.01</t>
  </si>
  <si>
    <t>taksa580</t>
  </si>
  <si>
    <t>Татьяна</t>
  </si>
  <si>
    <t>8-913-950-7461</t>
  </si>
  <si>
    <t>чёрный</t>
  </si>
  <si>
    <t>18.08.16 11:25:51</t>
  </si>
  <si>
    <t>Teya</t>
  </si>
  <si>
    <t>905-933-99-80</t>
  </si>
  <si>
    <t>26.07.16 20:25:17</t>
  </si>
  <si>
    <t>zemlyanika</t>
  </si>
  <si>
    <t>Назаркина Жанна</t>
  </si>
  <si>
    <t>29.08.16 20:39:32</t>
  </si>
  <si>
    <t>доплатите, пожалуйста, 548 руб. - раскид 1 пары (по условиям СП)</t>
  </si>
  <si>
    <t>оплата подтверждена</t>
  </si>
  <si>
    <t>Все_путем</t>
  </si>
  <si>
    <t>Екатерина</t>
  </si>
  <si>
    <t>8-952-917-54-27</t>
  </si>
  <si>
    <t>Ku*oma</t>
  </si>
  <si>
    <t>31.08.16 18:45:20</t>
  </si>
  <si>
    <t>Ириночка-картиночка</t>
  </si>
  <si>
    <t>Ирина</t>
  </si>
  <si>
    <t>31.07.16 19:56:03</t>
  </si>
  <si>
    <t>29.07.16 21:15:19</t>
  </si>
  <si>
    <t>ИРОЧКА+</t>
  </si>
  <si>
    <t>8-953-770-72-67</t>
  </si>
  <si>
    <t>Забираю по карте в РЦР"Нива"</t>
  </si>
  <si>
    <t>11.08.16 23:50:17</t>
  </si>
  <si>
    <t>А 30.08</t>
  </si>
  <si>
    <t>К@рамель</t>
  </si>
  <si>
    <t>Алена</t>
  </si>
  <si>
    <t>все заказы в рцр учительская</t>
  </si>
  <si>
    <t>роз</t>
  </si>
  <si>
    <t>30.08.16 00:27:33</t>
  </si>
  <si>
    <t>Мамочка_Олечка</t>
  </si>
  <si>
    <t>26.08.16 10:44:49</t>
  </si>
  <si>
    <t>марина261280</t>
  </si>
  <si>
    <t>марина</t>
  </si>
  <si>
    <t>Tarravarsi ID 226851</t>
  </si>
  <si>
    <t>Чёрные монстры</t>
  </si>
  <si>
    <t>01.09.16 19:35:05</t>
  </si>
  <si>
    <t>Марина555111</t>
  </si>
  <si>
    <t>Марина</t>
  </si>
  <si>
    <t>24.12.15 15:05:23</t>
  </si>
  <si>
    <t>Ренечка77</t>
  </si>
  <si>
    <t>Регина</t>
  </si>
  <si>
    <t>27.08.16 11:55:53</t>
  </si>
  <si>
    <t>Рыжий Ап</t>
  </si>
  <si>
    <t>Дарья</t>
  </si>
  <si>
    <t>26.07.16 12:19:44</t>
  </si>
  <si>
    <t>света-50</t>
  </si>
  <si>
    <t>киома Размерный ряд 22 - 29</t>
  </si>
  <si>
    <t>31.08.16 19:05:40</t>
  </si>
  <si>
    <t>Ю Лавр</t>
  </si>
  <si>
    <t>Юлия</t>
  </si>
  <si>
    <t>8913-722-51-31</t>
  </si>
  <si>
    <t>13.08.16 13:51:57</t>
  </si>
  <si>
    <t>сумма с ОРГ%</t>
  </si>
  <si>
    <t>РАСКИД</t>
  </si>
  <si>
    <t>сбор за межгород</t>
  </si>
  <si>
    <t>оплачено</t>
  </si>
  <si>
    <t>"+" Ваш долг мне; "-" мой долг Вам</t>
  </si>
  <si>
    <t>ПРИСТРОЙ</t>
  </si>
  <si>
    <t>Евгешенка</t>
  </si>
  <si>
    <t xml:space="preserve">Annahappiness </t>
  </si>
  <si>
    <t xml:space="preserve">zkrox </t>
  </si>
  <si>
    <t xml:space="preserve">oks K </t>
  </si>
  <si>
    <t>*Джони*</t>
  </si>
  <si>
    <t>Egordienko</t>
  </si>
  <si>
    <t>Тусильда</t>
  </si>
  <si>
    <t>КАНО</t>
  </si>
  <si>
    <t>3596 вернула на СБ 03.10</t>
  </si>
  <si>
    <t>вернула 3036 р.  04.09 на СБ; 203 руб. перенесла в р. 35</t>
  </si>
  <si>
    <t>пристроены</t>
  </si>
  <si>
    <t>Vikas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</si>
</sst>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9" borderId="10" xfId="0" applyFill="1" applyBorder="1" applyAlignment="1" applyProtection="1">
      <alignment/>
      <protection/>
    </xf>
    <xf numFmtId="0" fontId="0" fillId="9" borderId="10" xfId="0" applyFill="1" applyBorder="1" applyAlignment="1" applyProtection="1">
      <alignment wrapText="1"/>
      <protection/>
    </xf>
    <xf numFmtId="1" fontId="0" fillId="9" borderId="10" xfId="0" applyNumberForma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1" fontId="0" fillId="0" borderId="10" xfId="0" applyNumberForma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9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wrapText="1"/>
      <protection/>
    </xf>
    <xf numFmtId="1" fontId="0" fillId="33" borderId="10" xfId="0" applyNumberFormat="1" applyFill="1" applyBorder="1" applyAlignment="1" applyProtection="1">
      <alignment wrapText="1"/>
      <protection/>
    </xf>
    <xf numFmtId="0" fontId="1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wrapText="1"/>
      <protection/>
    </xf>
    <xf numFmtId="1" fontId="0" fillId="34" borderId="10" xfId="0" applyNumberFormat="1" applyFill="1" applyBorder="1" applyAlignment="1" applyProtection="1">
      <alignment wrapText="1"/>
      <protection/>
    </xf>
    <xf numFmtId="1" fontId="3" fillId="9" borderId="10" xfId="0" applyNumberFormat="1" applyFont="1" applyFill="1" applyBorder="1" applyAlignment="1" applyProtection="1">
      <alignment wrapText="1"/>
      <protection/>
    </xf>
    <xf numFmtId="1" fontId="3" fillId="0" borderId="10" xfId="0" applyNumberFormat="1" applyFont="1" applyFill="1" applyBorder="1" applyAlignment="1" applyProtection="1">
      <alignment wrapText="1"/>
      <protection/>
    </xf>
    <xf numFmtId="0" fontId="39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O2" sqref="O2:O26"/>
    </sheetView>
  </sheetViews>
  <sheetFormatPr defaultColWidth="9.140625" defaultRowHeight="12.75"/>
  <cols>
    <col min="1" max="1" width="19.421875" style="0" bestFit="1" customWidth="1"/>
    <col min="2" max="2" width="6.57421875" style="0" customWidth="1"/>
    <col min="3" max="3" width="16.00390625" style="0" hidden="1" customWidth="1"/>
    <col min="4" max="4" width="15.00390625" style="0" hidden="1" customWidth="1"/>
    <col min="5" max="5" width="7.00390625" style="0" hidden="1" customWidth="1"/>
    <col min="6" max="6" width="30.00390625" style="0" hidden="1" customWidth="1"/>
    <col min="7" max="7" width="20.00390625" style="0" customWidth="1"/>
    <col min="8" max="8" width="5.00390625" style="0" customWidth="1"/>
    <col min="9" max="10" width="20.00390625" style="0" customWidth="1"/>
    <col min="11" max="11" width="7.00390625" style="0" customWidth="1"/>
    <col min="12" max="12" width="12.00390625" style="0" customWidth="1"/>
    <col min="13" max="13" width="5.00390625" style="0" customWidth="1"/>
    <col min="14" max="15" width="6.00390625" style="0" customWidth="1"/>
    <col min="16" max="16" width="9.28125" style="0" customWidth="1"/>
    <col min="17" max="18" width="15.00390625" style="0" hidden="1" customWidth="1"/>
    <col min="19" max="21" width="15.00390625" style="0" customWidth="1"/>
  </cols>
  <sheetData>
    <row r="1" spans="1:21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2.75">
      <c r="A2" t="s">
        <v>21</v>
      </c>
      <c r="B2" t="s">
        <v>22</v>
      </c>
      <c r="C2">
        <v>89618485232</v>
      </c>
      <c r="E2">
        <v>207207</v>
      </c>
      <c r="F2" t="s">
        <v>23</v>
      </c>
      <c r="G2">
        <v>226851</v>
      </c>
      <c r="H2" t="s">
        <v>24</v>
      </c>
      <c r="I2">
        <v>27</v>
      </c>
      <c r="J2" t="s">
        <v>25</v>
      </c>
      <c r="K2">
        <v>1</v>
      </c>
      <c r="L2">
        <v>2947</v>
      </c>
      <c r="M2">
        <v>12</v>
      </c>
      <c r="N2">
        <v>0</v>
      </c>
      <c r="O2">
        <v>421</v>
      </c>
      <c r="P2">
        <v>3722</v>
      </c>
      <c r="Q2" t="s">
        <v>26</v>
      </c>
      <c r="T2" t="s">
        <v>27</v>
      </c>
      <c r="U2" t="s">
        <v>28</v>
      </c>
    </row>
    <row r="3" spans="1:21" ht="12.75">
      <c r="A3" t="s">
        <v>29</v>
      </c>
      <c r="B3" t="s">
        <v>30</v>
      </c>
      <c r="C3" t="s">
        <v>31</v>
      </c>
      <c r="D3" t="s">
        <v>32</v>
      </c>
      <c r="E3">
        <v>2565</v>
      </c>
      <c r="F3" t="s">
        <v>33</v>
      </c>
      <c r="G3">
        <v>36265</v>
      </c>
      <c r="H3" t="s">
        <v>34</v>
      </c>
      <c r="I3">
        <v>33</v>
      </c>
      <c r="J3" t="s">
        <v>35</v>
      </c>
      <c r="K3">
        <v>2</v>
      </c>
      <c r="L3">
        <v>3009</v>
      </c>
      <c r="M3">
        <v>10</v>
      </c>
      <c r="N3">
        <v>0</v>
      </c>
      <c r="O3">
        <v>548</v>
      </c>
      <c r="P3">
        <v>7168</v>
      </c>
      <c r="Q3" t="s">
        <v>36</v>
      </c>
      <c r="T3" t="s">
        <v>27</v>
      </c>
      <c r="U3" t="s">
        <v>28</v>
      </c>
    </row>
    <row r="4" spans="1:21" ht="12.75">
      <c r="A4" t="s">
        <v>37</v>
      </c>
      <c r="B4" t="s">
        <v>38</v>
      </c>
      <c r="C4">
        <v>89137413208</v>
      </c>
      <c r="E4">
        <v>0</v>
      </c>
      <c r="F4" t="s">
        <v>39</v>
      </c>
      <c r="G4">
        <v>226851</v>
      </c>
      <c r="H4" t="s">
        <v>24</v>
      </c>
      <c r="I4">
        <v>28</v>
      </c>
      <c r="J4" t="s">
        <v>40</v>
      </c>
      <c r="K4">
        <v>1</v>
      </c>
      <c r="L4">
        <v>2947</v>
      </c>
      <c r="M4">
        <v>12</v>
      </c>
      <c r="N4">
        <v>0</v>
      </c>
      <c r="O4">
        <v>421</v>
      </c>
      <c r="P4">
        <v>3722</v>
      </c>
      <c r="Q4" t="s">
        <v>41</v>
      </c>
      <c r="T4" t="s">
        <v>27</v>
      </c>
      <c r="U4" t="s">
        <v>28</v>
      </c>
    </row>
    <row r="5" spans="1:21" ht="12.75">
      <c r="A5" t="s">
        <v>42</v>
      </c>
      <c r="B5" t="s">
        <v>43</v>
      </c>
      <c r="C5">
        <v>89537929498</v>
      </c>
      <c r="D5" t="s">
        <v>44</v>
      </c>
      <c r="E5">
        <v>0</v>
      </c>
      <c r="F5" t="s">
        <v>39</v>
      </c>
      <c r="G5">
        <v>36265</v>
      </c>
      <c r="H5" t="s">
        <v>34</v>
      </c>
      <c r="I5">
        <v>34</v>
      </c>
      <c r="J5" t="s">
        <v>35</v>
      </c>
      <c r="K5">
        <v>1</v>
      </c>
      <c r="L5">
        <v>3009</v>
      </c>
      <c r="M5">
        <v>10</v>
      </c>
      <c r="N5">
        <v>0</v>
      </c>
      <c r="O5">
        <v>274</v>
      </c>
      <c r="P5">
        <v>3584</v>
      </c>
      <c r="Q5" t="s">
        <v>45</v>
      </c>
      <c r="T5" t="s">
        <v>27</v>
      </c>
      <c r="U5" t="s">
        <v>28</v>
      </c>
    </row>
    <row r="6" spans="1:21" ht="12.75">
      <c r="A6" t="s">
        <v>46</v>
      </c>
      <c r="B6" t="s">
        <v>47</v>
      </c>
      <c r="C6">
        <v>89139251601</v>
      </c>
      <c r="E6">
        <v>0</v>
      </c>
      <c r="F6" t="s">
        <v>39</v>
      </c>
      <c r="G6">
        <v>36265</v>
      </c>
      <c r="H6" t="s">
        <v>34</v>
      </c>
      <c r="I6">
        <v>32</v>
      </c>
      <c r="J6" t="s">
        <v>35</v>
      </c>
      <c r="K6">
        <v>1</v>
      </c>
      <c r="L6">
        <v>3009</v>
      </c>
      <c r="M6">
        <v>10</v>
      </c>
      <c r="N6">
        <v>0</v>
      </c>
      <c r="O6">
        <v>274</v>
      </c>
      <c r="P6">
        <v>3584</v>
      </c>
      <c r="Q6" t="s">
        <v>48</v>
      </c>
      <c r="T6" t="s">
        <v>27</v>
      </c>
      <c r="U6" t="s">
        <v>28</v>
      </c>
    </row>
    <row r="7" spans="1:21" ht="12.75">
      <c r="A7" t="s">
        <v>49</v>
      </c>
      <c r="B7" t="s">
        <v>50</v>
      </c>
      <c r="C7">
        <v>89529391873</v>
      </c>
      <c r="D7">
        <v>2113019</v>
      </c>
      <c r="E7">
        <v>0</v>
      </c>
      <c r="F7" t="s">
        <v>51</v>
      </c>
      <c r="G7">
        <v>36265</v>
      </c>
      <c r="H7" t="s">
        <v>34</v>
      </c>
      <c r="I7">
        <v>31</v>
      </c>
      <c r="J7" t="s">
        <v>52</v>
      </c>
      <c r="K7">
        <v>1</v>
      </c>
      <c r="L7">
        <v>3009</v>
      </c>
      <c r="M7">
        <v>10</v>
      </c>
      <c r="N7">
        <v>0</v>
      </c>
      <c r="O7">
        <v>274</v>
      </c>
      <c r="P7">
        <v>3584</v>
      </c>
      <c r="Q7" t="s">
        <v>53</v>
      </c>
      <c r="T7" t="s">
        <v>27</v>
      </c>
      <c r="U7" t="s">
        <v>28</v>
      </c>
    </row>
    <row r="8" spans="1:21" ht="12.75">
      <c r="A8" t="s">
        <v>54</v>
      </c>
      <c r="B8" t="s">
        <v>54</v>
      </c>
      <c r="C8">
        <v>89529046950</v>
      </c>
      <c r="E8">
        <v>0</v>
      </c>
      <c r="F8" t="s">
        <v>55</v>
      </c>
      <c r="G8">
        <v>174885</v>
      </c>
      <c r="H8" t="s">
        <v>24</v>
      </c>
      <c r="I8">
        <v>32</v>
      </c>
      <c r="J8" t="s">
        <v>56</v>
      </c>
      <c r="K8">
        <v>1</v>
      </c>
      <c r="L8">
        <v>3080</v>
      </c>
      <c r="M8">
        <v>10</v>
      </c>
      <c r="N8">
        <v>0</v>
      </c>
      <c r="O8">
        <v>280</v>
      </c>
      <c r="P8">
        <v>3668</v>
      </c>
      <c r="Q8" t="s">
        <v>57</v>
      </c>
      <c r="T8" t="s">
        <v>27</v>
      </c>
      <c r="U8" t="s">
        <v>28</v>
      </c>
    </row>
    <row r="9" spans="1:21" ht="12.75">
      <c r="A9" t="s">
        <v>54</v>
      </c>
      <c r="B9" t="s">
        <v>54</v>
      </c>
      <c r="C9">
        <v>89529046950</v>
      </c>
      <c r="E9">
        <v>0</v>
      </c>
      <c r="F9" t="s">
        <v>55</v>
      </c>
      <c r="G9">
        <v>174885</v>
      </c>
      <c r="H9" t="s">
        <v>24</v>
      </c>
      <c r="I9">
        <v>33</v>
      </c>
      <c r="J9" t="s">
        <v>56</v>
      </c>
      <c r="K9">
        <v>1</v>
      </c>
      <c r="L9">
        <v>3080</v>
      </c>
      <c r="M9">
        <v>10</v>
      </c>
      <c r="N9">
        <v>0</v>
      </c>
      <c r="O9">
        <v>280</v>
      </c>
      <c r="P9">
        <v>3668</v>
      </c>
      <c r="Q9" t="s">
        <v>57</v>
      </c>
      <c r="T9" t="s">
        <v>27</v>
      </c>
      <c r="U9" t="s">
        <v>28</v>
      </c>
    </row>
    <row r="10" spans="1:21" ht="12.75">
      <c r="A10" t="s">
        <v>58</v>
      </c>
      <c r="B10" t="s">
        <v>59</v>
      </c>
      <c r="C10" t="s">
        <v>60</v>
      </c>
      <c r="E10">
        <v>2613</v>
      </c>
      <c r="F10" t="s">
        <v>23</v>
      </c>
      <c r="G10">
        <v>36260</v>
      </c>
      <c r="H10" t="s">
        <v>34</v>
      </c>
      <c r="I10">
        <v>32</v>
      </c>
      <c r="J10" t="s">
        <v>61</v>
      </c>
      <c r="K10">
        <v>1</v>
      </c>
      <c r="L10">
        <v>3009</v>
      </c>
      <c r="M10">
        <v>10</v>
      </c>
      <c r="N10">
        <v>0</v>
      </c>
      <c r="O10">
        <v>274</v>
      </c>
      <c r="P10">
        <v>3584</v>
      </c>
      <c r="Q10" t="s">
        <v>62</v>
      </c>
      <c r="R10" t="s">
        <v>63</v>
      </c>
      <c r="T10" t="s">
        <v>27</v>
      </c>
      <c r="U10" t="s">
        <v>28</v>
      </c>
    </row>
    <row r="11" spans="1:21" ht="12.75">
      <c r="A11" t="s">
        <v>64</v>
      </c>
      <c r="B11" t="s">
        <v>65</v>
      </c>
      <c r="C11" t="s">
        <v>66</v>
      </c>
      <c r="E11">
        <v>0</v>
      </c>
      <c r="F11" t="s">
        <v>39</v>
      </c>
      <c r="G11">
        <v>36257</v>
      </c>
      <c r="H11" t="s">
        <v>34</v>
      </c>
      <c r="I11">
        <v>38</v>
      </c>
      <c r="J11" t="s">
        <v>67</v>
      </c>
      <c r="K11">
        <v>1</v>
      </c>
      <c r="L11">
        <v>3558</v>
      </c>
      <c r="M11">
        <v>10</v>
      </c>
      <c r="N11">
        <v>0</v>
      </c>
      <c r="O11">
        <v>508</v>
      </c>
      <c r="P11">
        <v>4422</v>
      </c>
      <c r="Q11" t="s">
        <v>68</v>
      </c>
      <c r="T11" t="s">
        <v>27</v>
      </c>
      <c r="U11" t="s">
        <v>28</v>
      </c>
    </row>
    <row r="12" spans="1:21" ht="12.75">
      <c r="A12" t="s">
        <v>69</v>
      </c>
      <c r="B12" t="s">
        <v>65</v>
      </c>
      <c r="C12" t="s">
        <v>70</v>
      </c>
      <c r="E12">
        <v>9980</v>
      </c>
      <c r="F12" t="s">
        <v>23</v>
      </c>
      <c r="G12">
        <v>36260</v>
      </c>
      <c r="H12" t="s">
        <v>34</v>
      </c>
      <c r="I12">
        <v>33</v>
      </c>
      <c r="J12" t="s">
        <v>61</v>
      </c>
      <c r="K12">
        <v>1</v>
      </c>
      <c r="L12">
        <v>3009</v>
      </c>
      <c r="M12">
        <v>10</v>
      </c>
      <c r="N12">
        <v>0</v>
      </c>
      <c r="O12">
        <v>274</v>
      </c>
      <c r="P12">
        <v>3584</v>
      </c>
      <c r="Q12" t="s">
        <v>71</v>
      </c>
      <c r="T12" t="s">
        <v>27</v>
      </c>
      <c r="U12" t="s">
        <v>28</v>
      </c>
    </row>
    <row r="13" spans="1:21" ht="12.75">
      <c r="A13" t="s">
        <v>72</v>
      </c>
      <c r="B13" t="s">
        <v>73</v>
      </c>
      <c r="C13">
        <v>89137264753</v>
      </c>
      <c r="E13">
        <v>651</v>
      </c>
      <c r="F13" t="s">
        <v>39</v>
      </c>
      <c r="G13">
        <v>36265</v>
      </c>
      <c r="H13" t="s">
        <v>34</v>
      </c>
      <c r="I13">
        <v>34</v>
      </c>
      <c r="J13" t="s">
        <v>35</v>
      </c>
      <c r="K13">
        <v>1</v>
      </c>
      <c r="L13">
        <v>3009</v>
      </c>
      <c r="M13">
        <v>10</v>
      </c>
      <c r="N13">
        <v>0</v>
      </c>
      <c r="O13">
        <v>274</v>
      </c>
      <c r="P13">
        <v>3584</v>
      </c>
      <c r="Q13" t="s">
        <v>74</v>
      </c>
      <c r="S13" t="s">
        <v>75</v>
      </c>
      <c r="T13" t="s">
        <v>76</v>
      </c>
      <c r="U13" t="s">
        <v>28</v>
      </c>
    </row>
    <row r="14" spans="1:21" ht="12.75">
      <c r="A14" t="s">
        <v>72</v>
      </c>
      <c r="B14" t="s">
        <v>73</v>
      </c>
      <c r="C14">
        <v>89137264753</v>
      </c>
      <c r="E14">
        <v>651</v>
      </c>
      <c r="F14" t="s">
        <v>39</v>
      </c>
      <c r="G14">
        <v>36265</v>
      </c>
      <c r="H14" t="s">
        <v>34</v>
      </c>
      <c r="I14">
        <v>33</v>
      </c>
      <c r="J14" t="s">
        <v>35</v>
      </c>
      <c r="K14">
        <v>1</v>
      </c>
      <c r="L14">
        <v>3009</v>
      </c>
      <c r="M14">
        <v>10</v>
      </c>
      <c r="N14">
        <v>0</v>
      </c>
      <c r="O14">
        <v>274</v>
      </c>
      <c r="P14">
        <v>3584</v>
      </c>
      <c r="Q14" t="s">
        <v>74</v>
      </c>
      <c r="T14" t="s">
        <v>76</v>
      </c>
      <c r="U14" t="s">
        <v>28</v>
      </c>
    </row>
    <row r="15" spans="1:21" ht="12.75">
      <c r="A15" t="s">
        <v>77</v>
      </c>
      <c r="B15" t="s">
        <v>78</v>
      </c>
      <c r="C15" t="s">
        <v>79</v>
      </c>
      <c r="E15">
        <v>0</v>
      </c>
      <c r="F15" t="s">
        <v>80</v>
      </c>
      <c r="G15">
        <v>36265</v>
      </c>
      <c r="H15" t="s">
        <v>34</v>
      </c>
      <c r="I15">
        <v>30</v>
      </c>
      <c r="J15" t="s">
        <v>35</v>
      </c>
      <c r="K15">
        <v>1</v>
      </c>
      <c r="L15">
        <v>3009</v>
      </c>
      <c r="M15">
        <v>10</v>
      </c>
      <c r="N15">
        <v>0</v>
      </c>
      <c r="O15">
        <v>274</v>
      </c>
      <c r="P15">
        <v>3584</v>
      </c>
      <c r="Q15" t="s">
        <v>81</v>
      </c>
      <c r="T15" t="s">
        <v>27</v>
      </c>
      <c r="U15" t="s">
        <v>28</v>
      </c>
    </row>
    <row r="16" spans="1:21" ht="12.75">
      <c r="A16" t="s">
        <v>82</v>
      </c>
      <c r="B16" t="s">
        <v>83</v>
      </c>
      <c r="C16">
        <v>89537690138</v>
      </c>
      <c r="E16">
        <v>0</v>
      </c>
      <c r="F16" t="s">
        <v>39</v>
      </c>
      <c r="G16">
        <v>174885</v>
      </c>
      <c r="H16" t="s">
        <v>24</v>
      </c>
      <c r="I16">
        <v>31</v>
      </c>
      <c r="J16" t="s">
        <v>56</v>
      </c>
      <c r="K16">
        <v>1</v>
      </c>
      <c r="L16">
        <v>3080</v>
      </c>
      <c r="M16">
        <v>10</v>
      </c>
      <c r="N16">
        <v>0</v>
      </c>
      <c r="O16">
        <v>280</v>
      </c>
      <c r="P16">
        <v>3668</v>
      </c>
      <c r="Q16" t="s">
        <v>84</v>
      </c>
      <c r="T16" t="s">
        <v>27</v>
      </c>
      <c r="U16" t="s">
        <v>28</v>
      </c>
    </row>
    <row r="17" spans="1:21" ht="12.75">
      <c r="A17" t="s">
        <v>82</v>
      </c>
      <c r="B17" t="s">
        <v>83</v>
      </c>
      <c r="C17">
        <v>89537690138</v>
      </c>
      <c r="E17">
        <v>0</v>
      </c>
      <c r="F17" t="s">
        <v>39</v>
      </c>
      <c r="G17">
        <v>36260</v>
      </c>
      <c r="H17" t="s">
        <v>34</v>
      </c>
      <c r="I17">
        <v>32</v>
      </c>
      <c r="J17" t="s">
        <v>61</v>
      </c>
      <c r="K17">
        <v>1</v>
      </c>
      <c r="L17">
        <v>3009</v>
      </c>
      <c r="M17">
        <v>10</v>
      </c>
      <c r="N17">
        <v>0</v>
      </c>
      <c r="O17">
        <v>274</v>
      </c>
      <c r="P17">
        <v>3584</v>
      </c>
      <c r="Q17" t="s">
        <v>85</v>
      </c>
      <c r="T17" t="s">
        <v>27</v>
      </c>
      <c r="U17" t="s">
        <v>28</v>
      </c>
    </row>
    <row r="18" spans="1:21" ht="12.75">
      <c r="A18" t="s">
        <v>86</v>
      </c>
      <c r="B18" t="s">
        <v>83</v>
      </c>
      <c r="C18" t="s">
        <v>87</v>
      </c>
      <c r="D18" t="s">
        <v>88</v>
      </c>
      <c r="E18">
        <v>5557</v>
      </c>
      <c r="F18" t="s">
        <v>39</v>
      </c>
      <c r="G18">
        <v>36257</v>
      </c>
      <c r="H18" t="s">
        <v>34</v>
      </c>
      <c r="I18">
        <v>36</v>
      </c>
      <c r="J18" t="s">
        <v>35</v>
      </c>
      <c r="K18">
        <v>1</v>
      </c>
      <c r="L18">
        <v>3558</v>
      </c>
      <c r="M18">
        <v>10</v>
      </c>
      <c r="N18">
        <v>0</v>
      </c>
      <c r="O18">
        <v>508</v>
      </c>
      <c r="P18">
        <v>4422</v>
      </c>
      <c r="Q18" t="s">
        <v>89</v>
      </c>
      <c r="R18" t="s">
        <v>90</v>
      </c>
      <c r="T18" t="s">
        <v>27</v>
      </c>
      <c r="U18" t="s">
        <v>28</v>
      </c>
    </row>
    <row r="19" spans="1:21" ht="12.75">
      <c r="A19" t="s">
        <v>91</v>
      </c>
      <c r="B19" t="s">
        <v>92</v>
      </c>
      <c r="C19">
        <v>89137403303</v>
      </c>
      <c r="D19" t="s">
        <v>93</v>
      </c>
      <c r="E19">
        <v>0</v>
      </c>
      <c r="F19" t="s">
        <v>55</v>
      </c>
      <c r="G19">
        <v>174885</v>
      </c>
      <c r="H19" t="s">
        <v>24</v>
      </c>
      <c r="I19">
        <v>35</v>
      </c>
      <c r="J19" t="s">
        <v>94</v>
      </c>
      <c r="K19">
        <v>1</v>
      </c>
      <c r="L19">
        <v>3080</v>
      </c>
      <c r="M19">
        <v>1</v>
      </c>
      <c r="N19">
        <v>0</v>
      </c>
      <c r="O19">
        <v>280</v>
      </c>
      <c r="P19">
        <v>3391</v>
      </c>
      <c r="Q19" t="s">
        <v>95</v>
      </c>
      <c r="T19" t="s">
        <v>27</v>
      </c>
      <c r="U19" t="s">
        <v>28</v>
      </c>
    </row>
    <row r="20" spans="1:21" ht="12.75">
      <c r="A20" t="s">
        <v>96</v>
      </c>
      <c r="B20" t="s">
        <v>50</v>
      </c>
      <c r="C20">
        <v>9232309338</v>
      </c>
      <c r="E20">
        <v>0</v>
      </c>
      <c r="F20" t="s">
        <v>39</v>
      </c>
      <c r="G20">
        <v>36265</v>
      </c>
      <c r="H20" t="s">
        <v>34</v>
      </c>
      <c r="I20">
        <v>30</v>
      </c>
      <c r="J20" t="s">
        <v>35</v>
      </c>
      <c r="K20">
        <v>1</v>
      </c>
      <c r="L20">
        <v>3009</v>
      </c>
      <c r="M20">
        <v>10</v>
      </c>
      <c r="N20">
        <v>0</v>
      </c>
      <c r="O20">
        <v>274</v>
      </c>
      <c r="P20">
        <v>3584</v>
      </c>
      <c r="Q20" t="s">
        <v>97</v>
      </c>
      <c r="T20" t="s">
        <v>27</v>
      </c>
      <c r="U20" t="s">
        <v>28</v>
      </c>
    </row>
    <row r="21" spans="1:21" ht="12.75">
      <c r="A21" t="s">
        <v>98</v>
      </c>
      <c r="B21" t="s">
        <v>99</v>
      </c>
      <c r="C21">
        <v>89130101176</v>
      </c>
      <c r="E21">
        <v>0</v>
      </c>
      <c r="F21" t="s">
        <v>51</v>
      </c>
      <c r="G21">
        <v>226851</v>
      </c>
      <c r="H21" t="s">
        <v>100</v>
      </c>
      <c r="I21">
        <v>29</v>
      </c>
      <c r="J21" t="s">
        <v>101</v>
      </c>
      <c r="K21">
        <v>1</v>
      </c>
      <c r="L21">
        <v>2947</v>
      </c>
      <c r="M21">
        <v>12</v>
      </c>
      <c r="N21">
        <v>0</v>
      </c>
      <c r="O21">
        <v>421</v>
      </c>
      <c r="P21">
        <v>3722</v>
      </c>
      <c r="Q21" t="s">
        <v>102</v>
      </c>
      <c r="T21" t="s">
        <v>27</v>
      </c>
      <c r="U21" t="s">
        <v>28</v>
      </c>
    </row>
    <row r="22" spans="1:21" ht="12.75">
      <c r="A22" t="s">
        <v>103</v>
      </c>
      <c r="B22" t="s">
        <v>104</v>
      </c>
      <c r="C22">
        <v>2877369</v>
      </c>
      <c r="E22">
        <v>0</v>
      </c>
      <c r="F22" t="s">
        <v>51</v>
      </c>
      <c r="G22">
        <v>36260</v>
      </c>
      <c r="H22" t="s">
        <v>34</v>
      </c>
      <c r="I22">
        <v>30</v>
      </c>
      <c r="J22" t="s">
        <v>61</v>
      </c>
      <c r="K22">
        <v>1</v>
      </c>
      <c r="L22">
        <v>3009</v>
      </c>
      <c r="M22">
        <v>10</v>
      </c>
      <c r="N22">
        <v>0</v>
      </c>
      <c r="O22">
        <v>274</v>
      </c>
      <c r="P22">
        <v>3584</v>
      </c>
      <c r="Q22" t="s">
        <v>105</v>
      </c>
      <c r="T22" t="s">
        <v>27</v>
      </c>
      <c r="U22" t="s">
        <v>28</v>
      </c>
    </row>
    <row r="23" spans="1:21" ht="12.75">
      <c r="A23" t="s">
        <v>106</v>
      </c>
      <c r="B23" t="s">
        <v>107</v>
      </c>
      <c r="C23">
        <v>89137673979</v>
      </c>
      <c r="E23">
        <v>8947</v>
      </c>
      <c r="F23" t="s">
        <v>39</v>
      </c>
      <c r="G23">
        <v>36265</v>
      </c>
      <c r="H23" t="s">
        <v>34</v>
      </c>
      <c r="I23">
        <v>32</v>
      </c>
      <c r="J23" t="s">
        <v>35</v>
      </c>
      <c r="K23">
        <v>1</v>
      </c>
      <c r="L23">
        <v>3009</v>
      </c>
      <c r="M23">
        <v>10</v>
      </c>
      <c r="N23">
        <v>0</v>
      </c>
      <c r="O23">
        <v>274</v>
      </c>
      <c r="P23">
        <v>3584</v>
      </c>
      <c r="Q23" t="s">
        <v>108</v>
      </c>
      <c r="T23" t="s">
        <v>27</v>
      </c>
      <c r="U23" t="s">
        <v>28</v>
      </c>
    </row>
    <row r="24" spans="1:21" ht="12.75">
      <c r="A24" t="s">
        <v>109</v>
      </c>
      <c r="B24" t="s">
        <v>110</v>
      </c>
      <c r="C24">
        <v>89139444519</v>
      </c>
      <c r="E24">
        <v>2402</v>
      </c>
      <c r="F24" t="s">
        <v>55</v>
      </c>
      <c r="G24">
        <v>36260</v>
      </c>
      <c r="H24" t="s">
        <v>34</v>
      </c>
      <c r="I24">
        <v>34</v>
      </c>
      <c r="J24" t="s">
        <v>61</v>
      </c>
      <c r="K24">
        <v>1</v>
      </c>
      <c r="L24">
        <v>3009</v>
      </c>
      <c r="M24">
        <v>10</v>
      </c>
      <c r="N24">
        <v>0</v>
      </c>
      <c r="O24">
        <v>274</v>
      </c>
      <c r="P24">
        <v>3584</v>
      </c>
      <c r="Q24" t="s">
        <v>111</v>
      </c>
      <c r="T24" t="s">
        <v>27</v>
      </c>
      <c r="U24" t="s">
        <v>28</v>
      </c>
    </row>
    <row r="25" spans="1:21" ht="12.75">
      <c r="A25" t="s">
        <v>112</v>
      </c>
      <c r="B25" t="s">
        <v>112</v>
      </c>
      <c r="C25">
        <v>89138999688</v>
      </c>
      <c r="E25">
        <v>0</v>
      </c>
      <c r="F25" t="s">
        <v>113</v>
      </c>
      <c r="G25">
        <v>226851</v>
      </c>
      <c r="H25" t="s">
        <v>24</v>
      </c>
      <c r="I25">
        <v>26</v>
      </c>
      <c r="J25" t="s">
        <v>25</v>
      </c>
      <c r="K25">
        <v>1</v>
      </c>
      <c r="L25">
        <v>2947</v>
      </c>
      <c r="M25">
        <v>12</v>
      </c>
      <c r="N25">
        <v>0</v>
      </c>
      <c r="O25">
        <v>421</v>
      </c>
      <c r="P25">
        <v>3722</v>
      </c>
      <c r="Q25" t="s">
        <v>114</v>
      </c>
      <c r="T25" t="s">
        <v>27</v>
      </c>
      <c r="U25" t="s">
        <v>28</v>
      </c>
    </row>
    <row r="26" spans="1:21" ht="12.75">
      <c r="A26" t="s">
        <v>115</v>
      </c>
      <c r="B26" t="s">
        <v>116</v>
      </c>
      <c r="C26" t="s">
        <v>117</v>
      </c>
      <c r="E26">
        <v>0</v>
      </c>
      <c r="F26" t="s">
        <v>39</v>
      </c>
      <c r="G26">
        <v>36265</v>
      </c>
      <c r="H26" t="s">
        <v>34</v>
      </c>
      <c r="I26">
        <v>32</v>
      </c>
      <c r="J26" t="s">
        <v>35</v>
      </c>
      <c r="K26">
        <v>1</v>
      </c>
      <c r="L26">
        <v>3009</v>
      </c>
      <c r="M26">
        <v>10</v>
      </c>
      <c r="N26">
        <v>0</v>
      </c>
      <c r="O26">
        <v>274</v>
      </c>
      <c r="P26">
        <v>3584</v>
      </c>
      <c r="Q26" t="s">
        <v>118</v>
      </c>
      <c r="T26" t="s">
        <v>27</v>
      </c>
      <c r="U26" t="s">
        <v>28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M31" sqref="M31"/>
    </sheetView>
  </sheetViews>
  <sheetFormatPr defaultColWidth="9.140625" defaultRowHeight="12.75"/>
  <cols>
    <col min="1" max="1" width="19.421875" style="0" bestFit="1" customWidth="1"/>
  </cols>
  <sheetData>
    <row r="1" spans="1:11" ht="76.5">
      <c r="A1" s="2" t="s">
        <v>0</v>
      </c>
      <c r="B1" s="2" t="s">
        <v>6</v>
      </c>
      <c r="C1" s="2" t="s">
        <v>8</v>
      </c>
      <c r="D1" s="2" t="s">
        <v>11</v>
      </c>
      <c r="E1" s="2" t="s">
        <v>119</v>
      </c>
      <c r="F1" s="2" t="s">
        <v>120</v>
      </c>
      <c r="G1" s="2" t="s">
        <v>14</v>
      </c>
      <c r="H1" s="2" t="s">
        <v>121</v>
      </c>
      <c r="I1" s="2" t="s">
        <v>27</v>
      </c>
      <c r="J1" s="2" t="s">
        <v>122</v>
      </c>
      <c r="K1" s="2" t="s">
        <v>123</v>
      </c>
    </row>
    <row r="2" spans="1:11" ht="13.5" customHeight="1">
      <c r="A2" s="11" t="s">
        <v>129</v>
      </c>
      <c r="B2" s="4">
        <v>36257</v>
      </c>
      <c r="C2" s="4">
        <v>39</v>
      </c>
      <c r="D2" s="4">
        <v>3581</v>
      </c>
      <c r="E2" s="5">
        <f>D2*1.1</f>
        <v>3939.1000000000004</v>
      </c>
      <c r="F2" s="4">
        <v>508</v>
      </c>
      <c r="G2" s="4">
        <v>59</v>
      </c>
      <c r="H2" s="4"/>
      <c r="I2" s="6">
        <f>E2+G2+H2+F2</f>
        <v>4506.1</v>
      </c>
      <c r="J2" s="4">
        <v>4448</v>
      </c>
      <c r="K2" s="6">
        <f>I2-J2</f>
        <v>58.100000000000364</v>
      </c>
    </row>
    <row r="3" spans="1:11" ht="12.75">
      <c r="A3" s="12" t="s">
        <v>21</v>
      </c>
      <c r="B3" s="13">
        <v>226851</v>
      </c>
      <c r="C3" s="13">
        <v>27</v>
      </c>
      <c r="D3" s="13">
        <v>3168</v>
      </c>
      <c r="E3" s="14">
        <f>D3*1.1</f>
        <v>3484.8</v>
      </c>
      <c r="F3" s="13">
        <v>421</v>
      </c>
      <c r="G3" s="13">
        <v>59</v>
      </c>
      <c r="H3" s="13"/>
      <c r="I3" s="15">
        <f>E3+G3+H3+F3</f>
        <v>3964.8</v>
      </c>
      <c r="J3" s="13">
        <v>3722</v>
      </c>
      <c r="K3" s="15">
        <f>I3-J3</f>
        <v>242.80000000000018</v>
      </c>
    </row>
    <row r="4" spans="1:11" ht="12.75">
      <c r="A4" s="11" t="s">
        <v>126</v>
      </c>
      <c r="B4" s="4">
        <v>36260</v>
      </c>
      <c r="C4" s="4">
        <v>33</v>
      </c>
      <c r="D4" s="4">
        <v>3126</v>
      </c>
      <c r="E4" s="5">
        <f>D4*1.1</f>
        <v>3438.6000000000004</v>
      </c>
      <c r="F4" s="4">
        <v>274</v>
      </c>
      <c r="G4" s="4">
        <v>59</v>
      </c>
      <c r="H4" s="4"/>
      <c r="I4" s="6">
        <f>E4+G4+H4+F4</f>
        <v>3771.6000000000004</v>
      </c>
      <c r="J4" s="4">
        <f>3668+104</f>
        <v>3772</v>
      </c>
      <c r="K4" s="6">
        <f>I4-J4</f>
        <v>-0.3999999999996362</v>
      </c>
    </row>
    <row r="5" spans="1:11" ht="12.75">
      <c r="A5" s="12" t="s">
        <v>29</v>
      </c>
      <c r="B5" s="13">
        <v>36265</v>
      </c>
      <c r="C5" s="13">
        <v>33</v>
      </c>
      <c r="D5" s="13">
        <v>3020</v>
      </c>
      <c r="E5" s="14"/>
      <c r="F5" s="13">
        <v>0</v>
      </c>
      <c r="G5" s="13">
        <v>59</v>
      </c>
      <c r="H5" s="13"/>
      <c r="I5" s="15"/>
      <c r="J5" s="13"/>
      <c r="K5" s="15"/>
    </row>
    <row r="6" spans="1:11" ht="12.75">
      <c r="A6" s="12" t="s">
        <v>29</v>
      </c>
      <c r="B6" s="13">
        <v>36265</v>
      </c>
      <c r="C6" s="13">
        <v>33</v>
      </c>
      <c r="D6" s="13">
        <v>3020</v>
      </c>
      <c r="E6" s="14"/>
      <c r="F6" s="13">
        <v>0</v>
      </c>
      <c r="G6" s="13">
        <v>59</v>
      </c>
      <c r="H6" s="13"/>
      <c r="I6" s="15"/>
      <c r="J6" s="13"/>
      <c r="K6" s="15"/>
    </row>
    <row r="7" spans="1:11" ht="12.75">
      <c r="A7" s="12" t="s">
        <v>29</v>
      </c>
      <c r="B7" s="13"/>
      <c r="C7" s="13"/>
      <c r="D7" s="13">
        <f>SUM(D5:D6)</f>
        <v>6040</v>
      </c>
      <c r="E7" s="14">
        <f aca="true" t="shared" si="0" ref="E7:E23">D7*1.1</f>
        <v>6644.000000000001</v>
      </c>
      <c r="F7" s="13">
        <f>SUM(F5:F6)</f>
        <v>0</v>
      </c>
      <c r="G7" s="13">
        <f>SUM(G5:G6)</f>
        <v>118</v>
      </c>
      <c r="H7" s="13"/>
      <c r="I7" s="15">
        <f aca="true" t="shared" si="1" ref="I7:I43">E7+G7+H7+F7</f>
        <v>6762.000000000001</v>
      </c>
      <c r="J7" s="13">
        <v>7168</v>
      </c>
      <c r="K7" s="15">
        <f aca="true" t="shared" si="2" ref="K7:K43">I7-J7</f>
        <v>-405.9999999999991</v>
      </c>
    </row>
    <row r="8" spans="1:12" ht="12.75">
      <c r="A8" s="10" t="s">
        <v>130</v>
      </c>
      <c r="B8" s="3">
        <v>36265</v>
      </c>
      <c r="C8" s="3">
        <v>31</v>
      </c>
      <c r="D8" s="3">
        <v>0</v>
      </c>
      <c r="E8" s="7">
        <f t="shared" si="0"/>
        <v>0</v>
      </c>
      <c r="F8" s="3">
        <v>0</v>
      </c>
      <c r="G8" s="3">
        <v>0</v>
      </c>
      <c r="H8" s="3"/>
      <c r="I8" s="8">
        <f t="shared" si="1"/>
        <v>0</v>
      </c>
      <c r="J8" s="3">
        <f>3596-3596</f>
        <v>0</v>
      </c>
      <c r="K8" s="21">
        <f t="shared" si="2"/>
        <v>0</v>
      </c>
      <c r="L8" s="22" t="s">
        <v>133</v>
      </c>
    </row>
    <row r="9" spans="1:11" ht="12.75">
      <c r="A9" s="16" t="s">
        <v>132</v>
      </c>
      <c r="B9" s="17">
        <v>36265</v>
      </c>
      <c r="C9" s="17">
        <v>32</v>
      </c>
      <c r="D9" s="17">
        <v>3020</v>
      </c>
      <c r="E9" s="18">
        <f>D9*1.1</f>
        <v>3322.0000000000005</v>
      </c>
      <c r="F9" s="17">
        <v>0</v>
      </c>
      <c r="G9" s="17">
        <v>59</v>
      </c>
      <c r="H9" s="17"/>
      <c r="I9" s="19">
        <f>E9+G9+H9+F9</f>
        <v>3381.0000000000005</v>
      </c>
      <c r="J9" s="17">
        <v>3381</v>
      </c>
      <c r="K9" s="19">
        <f>I9-J9</f>
        <v>0</v>
      </c>
    </row>
    <row r="10" spans="1:11" ht="12.75">
      <c r="A10" s="11" t="s">
        <v>42</v>
      </c>
      <c r="B10" s="4">
        <v>36265</v>
      </c>
      <c r="C10" s="4">
        <v>34</v>
      </c>
      <c r="D10" s="4">
        <v>3020</v>
      </c>
      <c r="E10" s="5">
        <f t="shared" si="0"/>
        <v>3322.0000000000005</v>
      </c>
      <c r="F10" s="4">
        <v>0</v>
      </c>
      <c r="G10" s="4">
        <v>59</v>
      </c>
      <c r="H10" s="4"/>
      <c r="I10" s="6">
        <f t="shared" si="1"/>
        <v>3381.0000000000005</v>
      </c>
      <c r="J10" s="4">
        <f>2500+1084</f>
        <v>3584</v>
      </c>
      <c r="K10" s="6">
        <f t="shared" si="2"/>
        <v>-202.99999999999955</v>
      </c>
    </row>
    <row r="11" spans="1:11" ht="12.75">
      <c r="A11" s="12" t="s">
        <v>128</v>
      </c>
      <c r="B11" s="13">
        <v>36257</v>
      </c>
      <c r="C11" s="13">
        <v>36</v>
      </c>
      <c r="D11" s="13">
        <v>3581</v>
      </c>
      <c r="E11" s="14">
        <f t="shared" si="0"/>
        <v>3939.1000000000004</v>
      </c>
      <c r="F11" s="13">
        <v>508</v>
      </c>
      <c r="G11" s="13">
        <v>59</v>
      </c>
      <c r="H11" s="13"/>
      <c r="I11" s="15">
        <f t="shared" si="1"/>
        <v>4506.1</v>
      </c>
      <c r="J11" s="13">
        <v>4448</v>
      </c>
      <c r="K11" s="15">
        <f t="shared" si="2"/>
        <v>58.100000000000364</v>
      </c>
    </row>
    <row r="12" spans="1:11" ht="12.75">
      <c r="A12" s="11" t="s">
        <v>49</v>
      </c>
      <c r="B12" s="4">
        <v>36265</v>
      </c>
      <c r="C12" s="4">
        <v>31</v>
      </c>
      <c r="D12" s="4">
        <v>3020</v>
      </c>
      <c r="E12" s="5">
        <f t="shared" si="0"/>
        <v>3322.0000000000005</v>
      </c>
      <c r="F12" s="4">
        <v>0</v>
      </c>
      <c r="G12" s="4">
        <v>59</v>
      </c>
      <c r="H12" s="4"/>
      <c r="I12" s="6">
        <f t="shared" si="1"/>
        <v>3381.0000000000005</v>
      </c>
      <c r="J12" s="4">
        <v>3584</v>
      </c>
      <c r="K12" s="6">
        <f t="shared" si="2"/>
        <v>-202.99999999999955</v>
      </c>
    </row>
    <row r="13" spans="1:11" ht="12.75">
      <c r="A13" s="12" t="s">
        <v>58</v>
      </c>
      <c r="B13" s="13">
        <v>36260</v>
      </c>
      <c r="C13" s="13">
        <v>32</v>
      </c>
      <c r="D13" s="13">
        <v>3126</v>
      </c>
      <c r="E13" s="14">
        <f t="shared" si="0"/>
        <v>3438.6000000000004</v>
      </c>
      <c r="F13" s="13">
        <v>274</v>
      </c>
      <c r="G13" s="13">
        <v>59</v>
      </c>
      <c r="H13" s="13"/>
      <c r="I13" s="15">
        <f t="shared" si="1"/>
        <v>3771.6000000000004</v>
      </c>
      <c r="J13" s="13">
        <v>3584</v>
      </c>
      <c r="K13" s="15">
        <f t="shared" si="2"/>
        <v>187.60000000000036</v>
      </c>
    </row>
    <row r="14" spans="1:11" ht="12.75">
      <c r="A14" s="11" t="s">
        <v>64</v>
      </c>
      <c r="B14" s="4">
        <v>36257</v>
      </c>
      <c r="C14" s="4">
        <v>38</v>
      </c>
      <c r="D14" s="4">
        <v>3581</v>
      </c>
      <c r="E14" s="5">
        <f t="shared" si="0"/>
        <v>3939.1000000000004</v>
      </c>
      <c r="F14" s="4">
        <v>508</v>
      </c>
      <c r="G14" s="4">
        <v>59</v>
      </c>
      <c r="H14" s="4"/>
      <c r="I14" s="6">
        <f t="shared" si="1"/>
        <v>4506.1</v>
      </c>
      <c r="J14" s="4">
        <v>4448</v>
      </c>
      <c r="K14" s="6">
        <f t="shared" si="2"/>
        <v>58.100000000000364</v>
      </c>
    </row>
    <row r="15" spans="1:11" ht="12.75">
      <c r="A15" s="12" t="s">
        <v>69</v>
      </c>
      <c r="B15" s="13">
        <v>36260</v>
      </c>
      <c r="C15" s="13">
        <v>33</v>
      </c>
      <c r="D15" s="13">
        <v>3126</v>
      </c>
      <c r="E15" s="14">
        <f t="shared" si="0"/>
        <v>3438.6000000000004</v>
      </c>
      <c r="F15" s="13">
        <v>274</v>
      </c>
      <c r="G15" s="13">
        <v>59</v>
      </c>
      <c r="H15" s="13"/>
      <c r="I15" s="15">
        <f t="shared" si="1"/>
        <v>3771.6000000000004</v>
      </c>
      <c r="J15" s="13">
        <f>3584+188</f>
        <v>3772</v>
      </c>
      <c r="K15" s="15">
        <f t="shared" si="2"/>
        <v>-0.3999999999996362</v>
      </c>
    </row>
    <row r="16" spans="1:11" ht="12.75">
      <c r="A16" s="16" t="s">
        <v>136</v>
      </c>
      <c r="B16" s="17">
        <v>36257</v>
      </c>
      <c r="C16" s="17">
        <v>37</v>
      </c>
      <c r="D16" s="17">
        <v>3581</v>
      </c>
      <c r="E16" s="18">
        <f>D16*1.15</f>
        <v>4118.15</v>
      </c>
      <c r="F16" s="17">
        <v>0</v>
      </c>
      <c r="G16" s="17">
        <v>59</v>
      </c>
      <c r="H16" s="17"/>
      <c r="I16" s="19">
        <f>E16+G16+H16+F16</f>
        <v>4177.15</v>
      </c>
      <c r="J16" s="17"/>
      <c r="K16" s="19">
        <f>I16-J16</f>
        <v>4177.15</v>
      </c>
    </row>
    <row r="17" spans="1:12" ht="12.75">
      <c r="A17" s="11" t="s">
        <v>72</v>
      </c>
      <c r="B17" s="4">
        <v>36265</v>
      </c>
      <c r="C17" s="4">
        <v>34</v>
      </c>
      <c r="D17" s="4">
        <v>3020</v>
      </c>
      <c r="E17" s="5">
        <f t="shared" si="0"/>
        <v>3322.0000000000005</v>
      </c>
      <c r="F17" s="4">
        <v>0</v>
      </c>
      <c r="G17" s="4">
        <v>59</v>
      </c>
      <c r="H17" s="4"/>
      <c r="I17" s="6">
        <f t="shared" si="1"/>
        <v>3381.0000000000005</v>
      </c>
      <c r="J17" s="4">
        <f>6620-3036-203</f>
        <v>3381</v>
      </c>
      <c r="K17" s="20">
        <f t="shared" si="2"/>
        <v>0</v>
      </c>
      <c r="L17" s="22" t="s">
        <v>134</v>
      </c>
    </row>
    <row r="18" spans="1:11" ht="12.75">
      <c r="A18" s="11" t="s">
        <v>72</v>
      </c>
      <c r="B18" s="3">
        <v>36265</v>
      </c>
      <c r="C18" s="3">
        <v>35</v>
      </c>
      <c r="D18" s="3">
        <v>3020</v>
      </c>
      <c r="E18" s="7">
        <f>D18*1.15</f>
        <v>3472.9999999999995</v>
      </c>
      <c r="F18" s="3">
        <v>0</v>
      </c>
      <c r="G18" s="3">
        <v>59</v>
      </c>
      <c r="H18" s="3"/>
      <c r="I18" s="8">
        <f>E18+G18+H18+F18</f>
        <v>3531.9999999999995</v>
      </c>
      <c r="J18" s="3">
        <f>3329+203</f>
        <v>3532</v>
      </c>
      <c r="K18" s="8">
        <f>I18-J18</f>
        <v>0</v>
      </c>
    </row>
    <row r="19" spans="1:11" ht="12.75">
      <c r="A19" s="12" t="s">
        <v>127</v>
      </c>
      <c r="B19" s="13">
        <v>36260</v>
      </c>
      <c r="C19" s="13">
        <v>34</v>
      </c>
      <c r="D19" s="13">
        <v>3126</v>
      </c>
      <c r="E19" s="14">
        <f t="shared" si="0"/>
        <v>3438.6000000000004</v>
      </c>
      <c r="F19" s="13">
        <v>274</v>
      </c>
      <c r="G19" s="13">
        <v>59</v>
      </c>
      <c r="H19" s="13"/>
      <c r="I19" s="15">
        <f t="shared" si="1"/>
        <v>3771.6000000000004</v>
      </c>
      <c r="J19" s="13">
        <f>3668+104</f>
        <v>3772</v>
      </c>
      <c r="K19" s="15">
        <f t="shared" si="2"/>
        <v>-0.3999999999996362</v>
      </c>
    </row>
    <row r="20" spans="1:11" ht="12.75">
      <c r="A20" s="11" t="s">
        <v>77</v>
      </c>
      <c r="B20" s="4">
        <v>36265</v>
      </c>
      <c r="C20" s="4">
        <v>30</v>
      </c>
      <c r="D20" s="4">
        <v>3020</v>
      </c>
      <c r="E20" s="5">
        <f t="shared" si="0"/>
        <v>3322.0000000000005</v>
      </c>
      <c r="F20" s="4">
        <v>0</v>
      </c>
      <c r="G20" s="4">
        <v>59</v>
      </c>
      <c r="H20" s="4"/>
      <c r="I20" s="6">
        <f t="shared" si="1"/>
        <v>3381.0000000000005</v>
      </c>
      <c r="J20" s="4">
        <f>3009+575</f>
        <v>3584</v>
      </c>
      <c r="K20" s="6">
        <f t="shared" si="2"/>
        <v>-202.99999999999955</v>
      </c>
    </row>
    <row r="21" spans="1:11" ht="12.75">
      <c r="A21" s="12" t="s">
        <v>125</v>
      </c>
      <c r="B21" s="13">
        <v>36265</v>
      </c>
      <c r="C21" s="13">
        <v>35</v>
      </c>
      <c r="D21" s="13">
        <v>3020</v>
      </c>
      <c r="E21" s="14">
        <f t="shared" si="0"/>
        <v>3322.0000000000005</v>
      </c>
      <c r="F21" s="13">
        <v>0</v>
      </c>
      <c r="G21" s="13">
        <v>59</v>
      </c>
      <c r="H21" s="13"/>
      <c r="I21" s="15">
        <f t="shared" si="1"/>
        <v>3381.0000000000005</v>
      </c>
      <c r="J21" s="13">
        <v>3596</v>
      </c>
      <c r="K21" s="15">
        <f t="shared" si="2"/>
        <v>-214.99999999999955</v>
      </c>
    </row>
    <row r="22" spans="1:11" ht="12.75">
      <c r="A22" s="11" t="s">
        <v>82</v>
      </c>
      <c r="B22" s="4">
        <v>36260</v>
      </c>
      <c r="C22" s="4">
        <v>32</v>
      </c>
      <c r="D22" s="4">
        <v>3126</v>
      </c>
      <c r="E22" s="5">
        <f t="shared" si="0"/>
        <v>3438.6000000000004</v>
      </c>
      <c r="F22" s="4">
        <v>274</v>
      </c>
      <c r="G22" s="4">
        <v>59</v>
      </c>
      <c r="H22" s="4"/>
      <c r="I22" s="6">
        <f t="shared" si="1"/>
        <v>3771.6000000000004</v>
      </c>
      <c r="J22" s="4">
        <f>3584+188</f>
        <v>3772</v>
      </c>
      <c r="K22" s="6">
        <f t="shared" si="2"/>
        <v>-0.3999999999996362</v>
      </c>
    </row>
    <row r="23" spans="1:11" ht="12.75">
      <c r="A23" s="12" t="s">
        <v>86</v>
      </c>
      <c r="B23" s="13">
        <v>36257</v>
      </c>
      <c r="C23" s="13">
        <v>36</v>
      </c>
      <c r="D23" s="13">
        <v>3581</v>
      </c>
      <c r="E23" s="14">
        <f t="shared" si="0"/>
        <v>3939.1000000000004</v>
      </c>
      <c r="F23" s="13">
        <v>508</v>
      </c>
      <c r="G23" s="13">
        <v>59</v>
      </c>
      <c r="H23" s="13"/>
      <c r="I23" s="15">
        <f t="shared" si="1"/>
        <v>4506.1</v>
      </c>
      <c r="J23" s="13">
        <v>4448</v>
      </c>
      <c r="K23" s="15">
        <f t="shared" si="2"/>
        <v>58.100000000000364</v>
      </c>
    </row>
    <row r="24" spans="1:11" ht="12.75">
      <c r="A24" s="11" t="s">
        <v>91</v>
      </c>
      <c r="B24" s="4">
        <v>36260</v>
      </c>
      <c r="C24" s="4">
        <v>35</v>
      </c>
      <c r="D24" s="4">
        <v>3126</v>
      </c>
      <c r="E24" s="5">
        <f>D24*1.01</f>
        <v>3157.26</v>
      </c>
      <c r="F24" s="4">
        <v>274</v>
      </c>
      <c r="G24" s="4">
        <v>59</v>
      </c>
      <c r="H24" s="4"/>
      <c r="I24" s="6">
        <f t="shared" si="1"/>
        <v>3490.26</v>
      </c>
      <c r="J24" s="4">
        <v>3432</v>
      </c>
      <c r="K24" s="6">
        <f t="shared" si="2"/>
        <v>58.26000000000022</v>
      </c>
    </row>
    <row r="25" spans="1:11" ht="12.75">
      <c r="A25" s="12" t="s">
        <v>96</v>
      </c>
      <c r="B25" s="13">
        <v>36265</v>
      </c>
      <c r="C25" s="13">
        <v>30</v>
      </c>
      <c r="D25" s="13">
        <v>3020</v>
      </c>
      <c r="E25" s="14">
        <f>D25*1.1</f>
        <v>3322.0000000000005</v>
      </c>
      <c r="F25" s="13">
        <v>0</v>
      </c>
      <c r="G25" s="13">
        <v>59</v>
      </c>
      <c r="H25" s="13"/>
      <c r="I25" s="15">
        <f t="shared" si="1"/>
        <v>3381.0000000000005</v>
      </c>
      <c r="J25" s="13">
        <v>3584</v>
      </c>
      <c r="K25" s="15">
        <f t="shared" si="2"/>
        <v>-202.99999999999955</v>
      </c>
    </row>
    <row r="26" spans="1:11" ht="12.75">
      <c r="A26" s="11" t="s">
        <v>98</v>
      </c>
      <c r="B26" s="4">
        <v>226851</v>
      </c>
      <c r="C26" s="4">
        <v>29</v>
      </c>
      <c r="D26" s="4">
        <v>3168</v>
      </c>
      <c r="E26" s="5">
        <f>D26*1.1</f>
        <v>3484.8</v>
      </c>
      <c r="F26" s="4">
        <v>421</v>
      </c>
      <c r="G26" s="4">
        <v>59</v>
      </c>
      <c r="H26" s="4"/>
      <c r="I26" s="6">
        <f t="shared" si="1"/>
        <v>3964.8</v>
      </c>
      <c r="J26" s="4">
        <v>3722</v>
      </c>
      <c r="K26" s="6">
        <f t="shared" si="2"/>
        <v>242.80000000000018</v>
      </c>
    </row>
    <row r="27" spans="1:11" ht="12.75">
      <c r="A27" s="12" t="s">
        <v>103</v>
      </c>
      <c r="B27" s="13">
        <v>36260</v>
      </c>
      <c r="C27" s="13">
        <v>30</v>
      </c>
      <c r="D27" s="13">
        <v>3126</v>
      </c>
      <c r="E27" s="14">
        <f>D27*1.1</f>
        <v>3438.6000000000004</v>
      </c>
      <c r="F27" s="13">
        <v>274</v>
      </c>
      <c r="G27" s="13">
        <v>59</v>
      </c>
      <c r="H27" s="13"/>
      <c r="I27" s="15">
        <f t="shared" si="1"/>
        <v>3771.6000000000004</v>
      </c>
      <c r="J27" s="13">
        <f>3584+188</f>
        <v>3772</v>
      </c>
      <c r="K27" s="15">
        <f t="shared" si="2"/>
        <v>-0.3999999999996362</v>
      </c>
    </row>
    <row r="28" spans="1:11" ht="12.75">
      <c r="A28" s="9" t="s">
        <v>124</v>
      </c>
      <c r="B28" s="3">
        <v>226851</v>
      </c>
      <c r="C28" s="3">
        <v>28</v>
      </c>
      <c r="D28" s="3">
        <v>3168</v>
      </c>
      <c r="E28" s="7">
        <f>D28*1.15</f>
        <v>3643.2</v>
      </c>
      <c r="F28" s="3">
        <v>0</v>
      </c>
      <c r="G28" s="3">
        <v>59</v>
      </c>
      <c r="H28" s="3"/>
      <c r="I28" s="8">
        <f t="shared" si="1"/>
        <v>3702.2</v>
      </c>
      <c r="J28" s="3"/>
      <c r="K28" s="8">
        <f t="shared" si="2"/>
        <v>3702.2</v>
      </c>
    </row>
    <row r="29" spans="1:11" ht="12.75">
      <c r="A29" s="9" t="s">
        <v>124</v>
      </c>
      <c r="B29" s="3">
        <v>36257</v>
      </c>
      <c r="C29" s="3">
        <v>37</v>
      </c>
      <c r="D29" s="3">
        <v>3581</v>
      </c>
      <c r="E29" s="7">
        <f aca="true" t="shared" si="3" ref="E29:E38">D29*1.15</f>
        <v>4118.15</v>
      </c>
      <c r="F29" s="3">
        <v>0</v>
      </c>
      <c r="G29" s="3">
        <v>59</v>
      </c>
      <c r="H29" s="3"/>
      <c r="I29" s="8">
        <f t="shared" si="1"/>
        <v>4177.15</v>
      </c>
      <c r="J29" s="3"/>
      <c r="K29" s="8">
        <f t="shared" si="2"/>
        <v>4177.15</v>
      </c>
    </row>
    <row r="30" spans="1:11" ht="12.75">
      <c r="A30" s="9" t="s">
        <v>124</v>
      </c>
      <c r="B30" s="3">
        <v>36260</v>
      </c>
      <c r="C30" s="3">
        <v>30</v>
      </c>
      <c r="D30" s="3">
        <v>3126</v>
      </c>
      <c r="E30" s="7">
        <f t="shared" si="3"/>
        <v>3594.8999999999996</v>
      </c>
      <c r="F30" s="3">
        <v>0</v>
      </c>
      <c r="G30" s="3">
        <v>59</v>
      </c>
      <c r="H30" s="3"/>
      <c r="I30" s="8">
        <f t="shared" si="1"/>
        <v>3653.8999999999996</v>
      </c>
      <c r="J30" s="3"/>
      <c r="K30" s="8">
        <f t="shared" si="2"/>
        <v>3653.8999999999996</v>
      </c>
    </row>
    <row r="31" spans="1:11" ht="12.75">
      <c r="A31" s="9" t="s">
        <v>124</v>
      </c>
      <c r="B31" s="3">
        <v>36260</v>
      </c>
      <c r="C31" s="3">
        <v>31</v>
      </c>
      <c r="D31" s="3">
        <v>3126</v>
      </c>
      <c r="E31" s="7">
        <f t="shared" si="3"/>
        <v>3594.8999999999996</v>
      </c>
      <c r="F31" s="3">
        <v>0</v>
      </c>
      <c r="G31" s="3">
        <v>59</v>
      </c>
      <c r="H31" s="3"/>
      <c r="I31" s="8">
        <f t="shared" si="1"/>
        <v>3653.8999999999996</v>
      </c>
      <c r="J31" s="3"/>
      <c r="K31" s="8">
        <f t="shared" si="2"/>
        <v>3653.8999999999996</v>
      </c>
    </row>
    <row r="32" spans="1:11" ht="12.75">
      <c r="A32" s="9" t="s">
        <v>124</v>
      </c>
      <c r="B32" s="3">
        <v>36260</v>
      </c>
      <c r="C32" s="3">
        <v>31</v>
      </c>
      <c r="D32" s="3">
        <v>3126</v>
      </c>
      <c r="E32" s="7">
        <f t="shared" si="3"/>
        <v>3594.8999999999996</v>
      </c>
      <c r="F32" s="3">
        <v>0</v>
      </c>
      <c r="G32" s="3">
        <v>59</v>
      </c>
      <c r="H32" s="3"/>
      <c r="I32" s="8">
        <f t="shared" si="1"/>
        <v>3653.8999999999996</v>
      </c>
      <c r="J32" s="3"/>
      <c r="K32" s="8">
        <f t="shared" si="2"/>
        <v>3653.8999999999996</v>
      </c>
    </row>
    <row r="33" spans="1:11" ht="12.75">
      <c r="A33" s="9" t="s">
        <v>124</v>
      </c>
      <c r="B33" s="3">
        <v>36260</v>
      </c>
      <c r="C33" s="3">
        <v>35</v>
      </c>
      <c r="D33" s="3">
        <v>3126</v>
      </c>
      <c r="E33" s="7">
        <f t="shared" si="3"/>
        <v>3594.8999999999996</v>
      </c>
      <c r="F33" s="3">
        <v>0</v>
      </c>
      <c r="G33" s="3">
        <v>59</v>
      </c>
      <c r="H33" s="3"/>
      <c r="I33" s="8">
        <f t="shared" si="1"/>
        <v>3653.8999999999996</v>
      </c>
      <c r="J33" s="3"/>
      <c r="K33" s="8">
        <f t="shared" si="2"/>
        <v>3653.8999999999996</v>
      </c>
    </row>
    <row r="34" spans="1:11" ht="12.75">
      <c r="A34" s="9" t="s">
        <v>124</v>
      </c>
      <c r="B34" s="3">
        <v>226851</v>
      </c>
      <c r="C34" s="3">
        <v>22</v>
      </c>
      <c r="D34" s="3">
        <v>3168</v>
      </c>
      <c r="E34" s="7">
        <f t="shared" si="3"/>
        <v>3643.2</v>
      </c>
      <c r="F34" s="3">
        <v>0</v>
      </c>
      <c r="G34" s="3">
        <v>59</v>
      </c>
      <c r="H34" s="3"/>
      <c r="I34" s="8">
        <f t="shared" si="1"/>
        <v>3702.2</v>
      </c>
      <c r="J34" s="3"/>
      <c r="K34" s="8">
        <f t="shared" si="2"/>
        <v>3702.2</v>
      </c>
    </row>
    <row r="35" spans="1:11" ht="12.75">
      <c r="A35" s="9" t="s">
        <v>124</v>
      </c>
      <c r="B35" s="3">
        <v>226851</v>
      </c>
      <c r="C35" s="3">
        <v>23</v>
      </c>
      <c r="D35" s="3">
        <v>3168</v>
      </c>
      <c r="E35" s="7">
        <f t="shared" si="3"/>
        <v>3643.2</v>
      </c>
      <c r="F35" s="3">
        <v>0</v>
      </c>
      <c r="G35" s="3">
        <v>59</v>
      </c>
      <c r="H35" s="3"/>
      <c r="I35" s="8">
        <f t="shared" si="1"/>
        <v>3702.2</v>
      </c>
      <c r="J35" s="3"/>
      <c r="K35" s="8">
        <f t="shared" si="2"/>
        <v>3702.2</v>
      </c>
    </row>
    <row r="36" spans="1:11" ht="12.75">
      <c r="A36" s="9" t="s">
        <v>124</v>
      </c>
      <c r="B36" s="3">
        <v>226851</v>
      </c>
      <c r="C36" s="3">
        <v>24</v>
      </c>
      <c r="D36" s="3">
        <v>3168</v>
      </c>
      <c r="E36" s="7">
        <f t="shared" si="3"/>
        <v>3643.2</v>
      </c>
      <c r="F36" s="3">
        <v>0</v>
      </c>
      <c r="G36" s="3">
        <v>59</v>
      </c>
      <c r="H36" s="3"/>
      <c r="I36" s="8">
        <f t="shared" si="1"/>
        <v>3702.2</v>
      </c>
      <c r="J36" s="3"/>
      <c r="K36" s="8">
        <f t="shared" si="2"/>
        <v>3702.2</v>
      </c>
    </row>
    <row r="37" spans="1:11" ht="12.75">
      <c r="A37" s="9" t="s">
        <v>135</v>
      </c>
      <c r="B37" s="3">
        <v>36257</v>
      </c>
      <c r="C37" s="3">
        <v>39</v>
      </c>
      <c r="D37" s="3">
        <v>3581</v>
      </c>
      <c r="E37" s="7">
        <f>D37*1.15</f>
        <v>4118.15</v>
      </c>
      <c r="F37" s="3">
        <v>0</v>
      </c>
      <c r="G37" s="3">
        <v>59</v>
      </c>
      <c r="H37" s="3"/>
      <c r="I37" s="8">
        <f>E37+G37+H37+F37</f>
        <v>4177.15</v>
      </c>
      <c r="J37" s="3"/>
      <c r="K37" s="8">
        <f>I37-J37</f>
        <v>4177.15</v>
      </c>
    </row>
    <row r="38" spans="1:11" ht="12.75">
      <c r="A38" s="9" t="s">
        <v>135</v>
      </c>
      <c r="B38" s="3">
        <v>226851</v>
      </c>
      <c r="C38" s="3">
        <v>25</v>
      </c>
      <c r="D38" s="3">
        <v>3168</v>
      </c>
      <c r="E38" s="7">
        <f t="shared" si="3"/>
        <v>3643.2</v>
      </c>
      <c r="F38" s="3">
        <v>0</v>
      </c>
      <c r="G38" s="3">
        <v>59</v>
      </c>
      <c r="H38" s="3"/>
      <c r="I38" s="8">
        <f t="shared" si="1"/>
        <v>3702.2</v>
      </c>
      <c r="J38" s="3"/>
      <c r="K38" s="8">
        <f t="shared" si="2"/>
        <v>3702.2</v>
      </c>
    </row>
    <row r="39" spans="1:11" ht="12.75">
      <c r="A39" s="11" t="s">
        <v>106</v>
      </c>
      <c r="B39" s="4">
        <v>36265</v>
      </c>
      <c r="C39" s="4">
        <v>32</v>
      </c>
      <c r="D39" s="4">
        <v>3020</v>
      </c>
      <c r="E39" s="5">
        <f>D39*1.1</f>
        <v>3322.0000000000005</v>
      </c>
      <c r="F39" s="4">
        <v>0</v>
      </c>
      <c r="G39" s="4">
        <v>59</v>
      </c>
      <c r="H39" s="4"/>
      <c r="I39" s="6">
        <f t="shared" si="1"/>
        <v>3381.0000000000005</v>
      </c>
      <c r="J39" s="4">
        <v>3584</v>
      </c>
      <c r="K39" s="6">
        <f t="shared" si="2"/>
        <v>-202.99999999999955</v>
      </c>
    </row>
    <row r="40" spans="1:11" ht="12.75">
      <c r="A40" s="12" t="s">
        <v>109</v>
      </c>
      <c r="B40" s="13">
        <v>36260</v>
      </c>
      <c r="C40" s="13">
        <v>34</v>
      </c>
      <c r="D40" s="13">
        <v>3126</v>
      </c>
      <c r="E40" s="14">
        <f>D40*1.1</f>
        <v>3438.6000000000004</v>
      </c>
      <c r="F40" s="13">
        <v>274</v>
      </c>
      <c r="G40" s="13">
        <v>59</v>
      </c>
      <c r="H40" s="13"/>
      <c r="I40" s="15">
        <f t="shared" si="1"/>
        <v>3771.6000000000004</v>
      </c>
      <c r="J40" s="13">
        <v>3584</v>
      </c>
      <c r="K40" s="15">
        <f t="shared" si="2"/>
        <v>187.60000000000036</v>
      </c>
    </row>
    <row r="41" spans="1:11" ht="12.75">
      <c r="A41" s="11" t="s">
        <v>112</v>
      </c>
      <c r="B41" s="4">
        <v>226851</v>
      </c>
      <c r="C41" s="4">
        <v>26</v>
      </c>
      <c r="D41" s="4">
        <v>3168</v>
      </c>
      <c r="E41" s="5">
        <f>D41*1.1</f>
        <v>3484.8</v>
      </c>
      <c r="F41" s="4">
        <v>421</v>
      </c>
      <c r="G41" s="4">
        <v>59</v>
      </c>
      <c r="H41" s="4"/>
      <c r="I41" s="6">
        <f t="shared" si="1"/>
        <v>3964.8</v>
      </c>
      <c r="J41" s="4">
        <v>3722</v>
      </c>
      <c r="K41" s="6">
        <f t="shared" si="2"/>
        <v>242.80000000000018</v>
      </c>
    </row>
    <row r="42" spans="1:11" ht="12.75">
      <c r="A42" s="10" t="s">
        <v>131</v>
      </c>
      <c r="B42" s="3">
        <v>36257</v>
      </c>
      <c r="C42" s="3">
        <v>38</v>
      </c>
      <c r="D42" s="3">
        <v>3581</v>
      </c>
      <c r="E42" s="7">
        <f>D42*1.1</f>
        <v>3939.1000000000004</v>
      </c>
      <c r="F42" s="3">
        <v>508</v>
      </c>
      <c r="G42" s="3">
        <v>59</v>
      </c>
      <c r="H42" s="3"/>
      <c r="I42" s="8">
        <f>E42+G42+H42+F42</f>
        <v>4506.1</v>
      </c>
      <c r="J42" s="3">
        <v>4448</v>
      </c>
      <c r="K42" s="8">
        <f>I42-J42</f>
        <v>58.100000000000364</v>
      </c>
    </row>
    <row r="43" spans="1:11" ht="12.75">
      <c r="A43" s="12" t="s">
        <v>115</v>
      </c>
      <c r="B43" s="13">
        <v>36265</v>
      </c>
      <c r="C43" s="13">
        <v>32</v>
      </c>
      <c r="D43" s="13">
        <v>3020</v>
      </c>
      <c r="E43" s="14">
        <f>D43*1.1</f>
        <v>3322.0000000000005</v>
      </c>
      <c r="F43" s="13">
        <v>0</v>
      </c>
      <c r="G43" s="13">
        <v>59</v>
      </c>
      <c r="H43" s="13"/>
      <c r="I43" s="15">
        <f t="shared" si="1"/>
        <v>3381.0000000000005</v>
      </c>
      <c r="J43" s="13">
        <v>3584</v>
      </c>
      <c r="K43" s="15">
        <f t="shared" si="2"/>
        <v>-202.99999999999955</v>
      </c>
    </row>
    <row r="44" spans="4:10" ht="12.75">
      <c r="D44">
        <f>SUM(D2:D43)-D7</f>
        <v>127744</v>
      </c>
      <c r="F44">
        <f>SUM(F2:F43)-F7</f>
        <v>5995</v>
      </c>
      <c r="G44">
        <f>SUM(G2:G43)-G7</f>
        <v>2360</v>
      </c>
      <c r="J44">
        <f>SUM(J2:J43)</f>
        <v>105428</v>
      </c>
    </row>
  </sheetData>
  <sheetProtection/>
  <autoFilter ref="A1:K44">
    <sortState ref="A2:K44">
      <sortCondition sortBy="value" ref="A2:A44"/>
    </sortState>
  </autoFilter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NataP</cp:lastModifiedBy>
  <dcterms:created xsi:type="dcterms:W3CDTF">2016-09-03T09:50:14Z</dcterms:created>
  <dcterms:modified xsi:type="dcterms:W3CDTF">2016-10-06T15:32:51Z</dcterms:modified>
  <cp:category/>
  <cp:version/>
  <cp:contentType/>
  <cp:contentStatus/>
</cp:coreProperties>
</file>