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<sst xmlns="http://schemas.openxmlformats.org/spreadsheetml/2006/main" count="449" uniqueCount="205">
  <si>
    <t>Luba Sh</t>
  </si>
  <si>
    <t>Поло рубашка мужская 12180362 182,188-112-102 BLACK/WHITE 11 399,00</t>
  </si>
  <si>
    <t>ХулиганкаИрен</t>
  </si>
  <si>
    <t>Костюм женский утепленный 22240223 176-100-108 FUCHSIA/GRIFFIN/WHITE</t>
  </si>
  <si>
    <t xml:space="preserve">Майка женская 12282427 170-92-100 ICEBERG (хлопок 100%) </t>
  </si>
  <si>
    <t>Нен</t>
  </si>
  <si>
    <t>annvl</t>
  </si>
  <si>
    <t>Lучик</t>
  </si>
  <si>
    <t>Полупальто пуховое женское 21211015 3 990 [b]1399 р.44</t>
  </si>
  <si>
    <t>Костюм для мальчика утепленный р.152 22640452 2300 1099</t>
  </si>
  <si>
    <t>Костюм для девочки утепленный р.110 22940442 1850 1099</t>
  </si>
  <si>
    <t>Куртка для мальчика с нат. опушкой УЗ-10К-14-214-10 Влад р.152 999 руб.</t>
  </si>
  <si>
    <t>Куртка утепленная женская 21222025 52 SPICE/BLACK, 999р.</t>
  </si>
  <si>
    <t>Горбачева Вера мама Темы</t>
  </si>
  <si>
    <t>Брюки женские утепленные 23261275 р.44 1390 руб.</t>
  </si>
  <si>
    <t>Зелена</t>
  </si>
  <si>
    <t>Брюки женские на флисе 22261000 990, 54 раз.</t>
  </si>
  <si>
    <t>G13OLGA</t>
  </si>
  <si>
    <t>Ксения Будбар</t>
  </si>
  <si>
    <t>Платье женское 12200430 170-88-96 SHALE (хлопок 92%, эластан 8%) 389,00</t>
  </si>
  <si>
    <t xml:space="preserve">Джемпер мужской 12170372 170,176-96 MEDIUM MELANGE -(она помойму только в 1 цвете есть ) </t>
  </si>
  <si>
    <t>Плащ 10230023 р.44-52 799 руб. р-р 52</t>
  </si>
  <si>
    <t>светлана лушникова</t>
  </si>
  <si>
    <t>olga6164</t>
  </si>
  <si>
    <t>Аринуся</t>
  </si>
  <si>
    <t>Алё-Алёна</t>
  </si>
  <si>
    <t>lactochka</t>
  </si>
  <si>
    <t>Костюм для мальчика утепленный 22640452 164-84-69 BLACK/FJORD/VAPOUR</t>
  </si>
  <si>
    <t>Костюм для мальчика утепленный 22840451 122-60-54 ASPHALT/BLACK/VAPOUR</t>
  </si>
  <si>
    <t>Плащ для девочки 11930341 104-56-51 WILL ROSE/BEGONIA   1   599.00</t>
  </si>
  <si>
    <t xml:space="preserve">брюки на флисе мужские 23161007 176-104-92 BLACK () размер 52 (зима 2012) </t>
  </si>
  <si>
    <t>Гюзель</t>
  </si>
  <si>
    <t xml:space="preserve">Куртка женская 21212043 3 900 1199 руб.  р.44 белый или фиолет </t>
  </si>
  <si>
    <t xml:space="preserve">Куртка мужская 11134052 46 ASPHALT 799 руб. 1 шт. </t>
  </si>
  <si>
    <t>VARVARA2279</t>
  </si>
  <si>
    <t>Zigana</t>
  </si>
  <si>
    <t xml:space="preserve">Куртка женская 11234069 42 Red 799 руб. 1 шт. </t>
  </si>
  <si>
    <t>Счастье в небе</t>
  </si>
  <si>
    <t>Куртка женская р-р 44 21212043 3 900 1199 руб. цвет желтый или фиолетовый замена Куртка женская р-р 44 21212046 1 990 1199 руб. цвет желтый, фиолет</t>
  </si>
  <si>
    <t>НатавасЯ</t>
  </si>
  <si>
    <t>Ветровка мужская 11132070 58 STEEPLE GREY 799,00 или Куртка мужская 10131011 58 New Beige 699</t>
  </si>
  <si>
    <t>Ветровка 10132029 р.50 699 руб. только черный</t>
  </si>
  <si>
    <t>21221016 Полупальто утеплённое женское Размер-42, Цвет- TAFFY, цена- 999руб.</t>
  </si>
  <si>
    <t>Юлия Кинякина</t>
  </si>
  <si>
    <t xml:space="preserve">Куртка утепленная женская 21222025 2 500 999 руб. есть в наличии 48р-р цвет желательно как на картинке, но не принципиально. </t>
  </si>
  <si>
    <t>Костюм женский утепленный 22240223 3 990 2793 тоже 48 р-р</t>
  </si>
  <si>
    <t>tazya79</t>
  </si>
  <si>
    <t>Костюм для мальчика утепленный р.152  22640452</t>
  </si>
  <si>
    <t>Ольга Андросова</t>
  </si>
  <si>
    <t>Ветровка мужская 11132078 48 DARK SLATE  замена Ветровка мужская 10132035 48 Dark Navy или Ветровка мужская 11132097 48 CORD</t>
  </si>
  <si>
    <t>Куртка мужская 11131098 48 DARK SLATE  замена Куртка мужская 10134018 48 CORD</t>
  </si>
  <si>
    <t xml:space="preserve">Куртка мужская 11134077 54 DARK SLATE/GREY 799,00 </t>
  </si>
  <si>
    <t>Ветровка мужская 11132079 54 MINK 799,00</t>
  </si>
  <si>
    <t>Снежная Королева</t>
  </si>
  <si>
    <t>Ветровка женская SPORT 11232065 р.40 799 руб цвет Milk</t>
  </si>
  <si>
    <t>Le-Shokolate</t>
  </si>
  <si>
    <t>Ксюня Масюня</t>
  </si>
  <si>
    <t>12180363 Джемпер мужской 46-58 339 руб  р 48 цвет серый, на замену белый</t>
  </si>
  <si>
    <t>mariahanikel</t>
  </si>
  <si>
    <t>Майка женская 12282426 164-84-92  DENIM 229,0</t>
  </si>
  <si>
    <t>Костюм мужской утепленный 22140216 182-112-100 ASPHALT/FORMULA ONE замена Костюм мужской утепленный 22140012 182-112-100 BLACK/VAPOUR/GRIFFIN</t>
  </si>
  <si>
    <t xml:space="preserve">Фуфайка мужская 12181392 170-96-84 LILAC (хлопок 92% , лайкра 8%) </t>
  </si>
  <si>
    <t>Мандариша</t>
  </si>
  <si>
    <t xml:space="preserve">Ветровка женская 11232065 46 SLATE(FTF301#10)   4   799,00 </t>
  </si>
  <si>
    <t>Касмала</t>
  </si>
  <si>
    <t>natalicat1983</t>
  </si>
  <si>
    <t>Куртка мужская облегченная RUFF 11134087 р.48 799 руб. замена  Куртка мужская облегченная RUFF 11131098 р.48 799 руб. или замена  Куртка 10131011 р.48 699 руб.</t>
  </si>
  <si>
    <t>Куртка для мальчика 11034309 110 CASTLE ROCK/по 599 руб</t>
  </si>
  <si>
    <t>Belvedere</t>
  </si>
  <si>
    <t>Ветровка для девочки 11932347 104-56-51 WILL ROSE замена Ветровка для девочки 11932347 104-56-51 Begonia</t>
  </si>
  <si>
    <t xml:space="preserve">12170371 Джемпер мужской р-р 56 389 руб., цвет темно-синий </t>
  </si>
  <si>
    <t>foget-me-not</t>
  </si>
  <si>
    <t>12170371 Джемпер мужской р-р 56 389 руб., цвет темно-синий ИЛИ СЕРЫЙ</t>
  </si>
  <si>
    <t>Ветровка мужская 10132038 50 Red/Dark Grey/Birch   11   699,00 на замену Ветровка мужская 10132038 50 SLATE/OIL GREEN/BLUE NIGHT   15   699,00</t>
  </si>
  <si>
    <t>Костюм для девочки утепленный 22540444 146-76-66 FUCHSIA/VAPOUR/FORMULA ONE 8 1 099,00 на замену любой цвет</t>
  </si>
  <si>
    <t>Куртка женская 12270377 176-96-102 LIGHT MELANGE/CANARY (если нет серо-салатной, то бело-серую, если нет и этой то ненадо никакую)</t>
  </si>
  <si>
    <t>Куртка мужская 10131011 58 New Beige 699 руб. 1 шт.</t>
  </si>
  <si>
    <t xml:space="preserve">Куртка мужская 10134018 50 SLATE   2   699,00 </t>
  </si>
  <si>
    <t xml:space="preserve">Куртка мужская 11134064 46 DARK GREY/DARK SLATE 799 руб. 1 шт. </t>
  </si>
  <si>
    <t>Плащ женский 11220106 42 TWILL 799 руб. 1 шт. на замену 44 размер</t>
  </si>
  <si>
    <t xml:space="preserve">Фуфайка женская 12280368 170,176-96-102 SALVIA </t>
  </si>
  <si>
    <t xml:space="preserve">Фуфайка женская 12281421 170-96-104 MELANGE (хлопок 100%) </t>
  </si>
  <si>
    <t xml:space="preserve">Фуфайка женская 12281422 170-96-104 GREEN/WHITE мелкая полоска (хлопок 100%) </t>
  </si>
  <si>
    <t xml:space="preserve">Фуфайка женская 12281484 170-96-104 WHITE (хлопок 100%) (если нет белой то серую, если нет зеленую) </t>
  </si>
  <si>
    <t xml:space="preserve">Фуфайка мужская 12181384 170-96-84 BARK (хлопок 100%)- (если нет фиолетовой, то салатную) </t>
  </si>
  <si>
    <t>Фуфайка мужская 12181384 176-100-88 BARK (хлопок 100%)</t>
  </si>
  <si>
    <t xml:space="preserve">Фуфайка мужская 12181385 176-100-88 MELANGE (хлопок 100%) </t>
  </si>
  <si>
    <t xml:space="preserve">Фуфайка мужская 12181394 170-96-84 WHITE (хлопок 92% , лайкра 8%)    </t>
  </si>
  <si>
    <t xml:space="preserve">Фуфайка мужская 12181394 170-96-84 WHITE (хлопок 92% , лайкра 8%) (если нет белой, то серую) </t>
  </si>
  <si>
    <t>Фуфайка мужская 12181395 170-96-84 BARK (хлопок 92% , лайкра 8%)</t>
  </si>
  <si>
    <t xml:space="preserve">Фуфайка мужская 12181395 170-96-84 BLACK (хлопок 92% , лайкра 8%) </t>
  </si>
  <si>
    <t>Джемпер мужской 12170371 170,176-96 INFINITI</t>
  </si>
  <si>
    <t>Куртка мужская 12170374 170,176-96 SHALE/STONE</t>
  </si>
  <si>
    <t>Майка женская 12282426 170-88-96 DENIM (хлопок 100%)</t>
  </si>
  <si>
    <t>Майка женская 12282426 170-88-96 WHITE (хлопок 100%)</t>
  </si>
  <si>
    <t>Костюм для девочки утепленный 22540444 152-76-66 FUCHSIA/VAPOUR/FORMULA ONE</t>
  </si>
  <si>
    <t xml:space="preserve"> Костюм женский утепленный 22240200 170-88-96 REAM/VAPOUR/LAVANDER/EBONY</t>
  </si>
  <si>
    <t>Ветровка мужская 10132027 52 BIRCH</t>
  </si>
  <si>
    <t>Ветровка мужская 10132034 52 Red/New  Beige/Dark Navy</t>
  </si>
  <si>
    <t>ник</t>
  </si>
  <si>
    <t>наименование</t>
  </si>
  <si>
    <t>цена</t>
  </si>
  <si>
    <t>с орг</t>
  </si>
  <si>
    <t>трансп.</t>
  </si>
  <si>
    <t>долг</t>
  </si>
  <si>
    <t>сдано</t>
  </si>
  <si>
    <t>Ветровка мужская 11132060 54 POMPEAN/BLACK</t>
  </si>
  <si>
    <t>Ветровка для девочки 11932347 104-56-51 Begonia</t>
  </si>
  <si>
    <t>я</t>
  </si>
  <si>
    <t>Куртка женская 11234069 46 DAWN BLUE</t>
  </si>
  <si>
    <t>Akwamarina</t>
  </si>
  <si>
    <t xml:space="preserve">11230101 р-р 40 hot coral 799-1шт и </t>
  </si>
  <si>
    <t>11732345 рост 134 red 699-1 шт</t>
  </si>
  <si>
    <t>Таньчик 22</t>
  </si>
  <si>
    <t xml:space="preserve">Куртка утепленная SPORT 11234069 р. 48 Dawn Blue </t>
  </si>
  <si>
    <t>Ветровка мужская 11132071 50 BLACK/BLACK</t>
  </si>
  <si>
    <t>Куртка утепленная мужская 21122093 44 Red 999 руб.</t>
  </si>
  <si>
    <t xml:space="preserve"> </t>
  </si>
  <si>
    <t>Плащ женский 10230012 52 Aqua, замена Плащ женский 10230012 52 Marlin, 799 руб.</t>
  </si>
  <si>
    <t>Ivory</t>
  </si>
  <si>
    <t>Ветровка мужская 10132025 р 54 цвет New Beige/Dark Navy замена Ветровка мужская 10132027 54 BIRCH или ELM или Ветровка мужская 11132067 54 Dark Navy 1 799,00</t>
  </si>
  <si>
    <t>Ветровка женская 10232029 44 Lemon/milk/pomelo 599,00</t>
  </si>
  <si>
    <t>Плащ для девочки 11730349 128- BLUE CURACAO 699,00</t>
  </si>
  <si>
    <t>zanaveska</t>
  </si>
  <si>
    <t>Ветровка мужская 10132025 54 Dark Navy/Red 699 руб.</t>
  </si>
  <si>
    <t>МамаАлины</t>
  </si>
  <si>
    <t xml:space="preserve">Полупальто женское облегченное 22235011 52р-р 1953 руб </t>
  </si>
  <si>
    <t>Костюм женский утепленный 22240223 164-84-92 FUCHSIA/GRIFFIN/WHITE</t>
  </si>
  <si>
    <t>Ветровка мужская 11132071 52 POMPEAN/BLACK</t>
  </si>
  <si>
    <t>Гортензия090273</t>
  </si>
  <si>
    <t xml:space="preserve">Куртка женская 12270377 170-88-94 SALVIA/WHITE 599 </t>
  </si>
  <si>
    <t>Плащ для девочки 11530324 158-80-69 JUNIPER</t>
  </si>
  <si>
    <t xml:space="preserve">12181387 фут. красная 104 размер </t>
  </si>
  <si>
    <t xml:space="preserve">12181707 фут. синяя/черная 104 размер </t>
  </si>
  <si>
    <t>12181707 фут белая 104 размер</t>
  </si>
  <si>
    <t>Костюм для девочки утепленный р.164 22540444 1099 цвет lavander или любой другой.</t>
  </si>
  <si>
    <t xml:space="preserve">12180360 Джемпер мужской р-р 56 269 руб, цвет темно-синий </t>
  </si>
  <si>
    <t xml:space="preserve">12180363 Джемпер мужской р-р 56 339 руб, цвет серый </t>
  </si>
  <si>
    <t>Брюки мужские на флисе 22161007 188-120-108 BLACK замена Брюки мужские на флисе 22161005 188-120-108 BLACK или Брюки мужские на флисе 22161008 188-120-108 BLACK</t>
  </si>
  <si>
    <t>Брюки мужские на флисе 22161008 188-116-104 BLACK</t>
  </si>
  <si>
    <t>Ветровка женская 10232029 50 Iris/aqua/dark grey</t>
  </si>
  <si>
    <t>Ветровка мужская 10132033 52 ELM  замена Ветровка мужская 10132033 52 BIRCH замена Ветровка мужская 11132070 52 STEEPLE GREY</t>
  </si>
  <si>
    <t>Фуфайка мужская 12181385 182-108-96 DENIM (хлопок 100%)</t>
  </si>
  <si>
    <t>Фуфайка мужская 12181387 182-108-96 FORMULA ONE (хлопок 100%)</t>
  </si>
  <si>
    <t>Фуфайка мужская 12181707 182-108-96 WHITE (хлопок 100%)</t>
  </si>
  <si>
    <t>12162380 Брюки мужские р-р 50 389р</t>
  </si>
  <si>
    <t>Костюм женский утепленный 22240223 170-92-100 FJORD/BLACK/CREAM</t>
  </si>
  <si>
    <t>12170375 Толстовка на молнии мужская 56</t>
  </si>
  <si>
    <t xml:space="preserve">12270376 Джемпер женский 48 </t>
  </si>
  <si>
    <t xml:space="preserve">12281399 Футболка женская 48 </t>
  </si>
  <si>
    <t xml:space="preserve">12281424 Футболка женская 48 </t>
  </si>
  <si>
    <t xml:space="preserve">Ветровка мужская 11132070 54р-р MAJOR BROUN 799,00 </t>
  </si>
  <si>
    <t xml:space="preserve">Куртка короткая 10234020 р.48 </t>
  </si>
  <si>
    <t>Майка женская 12282426 164-84-92 WHITE (хлопок 100%) 229</t>
  </si>
  <si>
    <t xml:space="preserve">Пальто пуховое женское 21210043 1399 р 56р-р </t>
  </si>
  <si>
    <t xml:space="preserve">Плащ женский 10230023 52р-р DULL 799,00 </t>
  </si>
  <si>
    <t xml:space="preserve">Поло рубашка мужская 12181483 182-108-96 MELANGE (хлопок 100%)299,00 </t>
  </si>
  <si>
    <t xml:space="preserve">Фуфайка женская 12281399 164-84-92 WHITE (хлопок 92% , эластан 8%) 199 </t>
  </si>
  <si>
    <t>Фуфайка женская 12281399 176-100-108 SALVIA (хлопок 92% , эластан 8%)199,00</t>
  </si>
  <si>
    <t>Куртка женская 12270377 176-96-102 SALVIA/WHITE</t>
  </si>
  <si>
    <t xml:space="preserve">Ветровка женская 10232029 50 Oil Green/Milk/LEMON замена Ветровка женская 10232027 50 Milk
</t>
  </si>
  <si>
    <r>
      <t xml:space="preserve">10230013 р-р 48 цвет любой,лучше beige 799 на </t>
    </r>
    <r>
      <rPr>
        <sz val="11"/>
        <color indexed="10"/>
        <rFont val="Calibri"/>
        <family val="2"/>
      </rPr>
      <t>замену 10232020</t>
    </r>
    <r>
      <rPr>
        <sz val="11"/>
        <color theme="1"/>
        <rFont val="Calibri"/>
        <family val="2"/>
      </rPr>
      <t xml:space="preserve"> р-р 48 sapphire 599 или 11232091 р-р 46 twill 799</t>
    </r>
  </si>
  <si>
    <t>Плащ 10230015 р.46 799 руб. цвет как на фото</t>
  </si>
  <si>
    <t>Плащ женский 10230020 50 PEARL/GINGER</t>
  </si>
  <si>
    <t>Джемпер мужской 12170371 170,176-104 INFINITI</t>
  </si>
  <si>
    <t>Плащ женский SPORT 11230075 р.50 799 руб.</t>
  </si>
  <si>
    <t xml:space="preserve">Фуфайка мужская 12181395 170-96-84 BARK </t>
  </si>
  <si>
    <t xml:space="preserve">Куртка мужская 10131011 58 New Beige </t>
  </si>
  <si>
    <r>
      <rPr>
        <sz val="11"/>
        <color indexed="10"/>
        <rFont val="Calibri"/>
        <family val="2"/>
      </rPr>
      <t>замена 10232020</t>
    </r>
    <r>
      <rPr>
        <sz val="11"/>
        <color theme="1"/>
        <rFont val="Calibri"/>
        <family val="2"/>
      </rPr>
      <t xml:space="preserve"> р-р 48 sapphire 599 или 11232091 р-р 46 twill 799</t>
    </r>
  </si>
  <si>
    <t>Пальто пуховое женское 21210038 52 Silver</t>
  </si>
  <si>
    <t>Плащ женский 10230022 44 Marlin на замену Плащ женский SPORT 11230101 р. 44 799 руб</t>
  </si>
  <si>
    <t>замены</t>
  </si>
  <si>
    <t>Плащ 10230012 р.48 799 руб. на замену Плащ утепленный SPORT 11220106 р 48 799 руб.или Плащ 10230017 р.48 799 руб.</t>
  </si>
  <si>
    <t>Парка 10232024 р.46 599 руб.</t>
  </si>
  <si>
    <t>Ветровка мужская 11132079 54 DARK SLATE</t>
  </si>
  <si>
    <t xml:space="preserve">Ветровка мужская 11132079 54 DARK SLATE замена Ветровка мужская RUFF 11132081 р.54 799 руб. черная или Ветровка мужская 10132027 54 Black </t>
  </si>
  <si>
    <t>Ветровка мужская 10132033 52 BIRCH замена Ветровка мужская 11132070 52 STEEPLE GREY</t>
  </si>
  <si>
    <t>Пальто пуховое женское 21210038 52 Silver, 1399 руб.</t>
  </si>
  <si>
    <t>Ветровка мужская 10132027 58 ELM или Ветровка мужская 10132025 58 New Beige/Dark Navy</t>
  </si>
  <si>
    <t>Костюм для девочки утепленный р.158 22540444 1099 цвет lavander или любой другой.</t>
  </si>
  <si>
    <t>3560,4+1148,85</t>
  </si>
  <si>
    <t>450+225</t>
  </si>
  <si>
    <t>1100+50</t>
  </si>
  <si>
    <t>689+1004</t>
  </si>
  <si>
    <t>919+809</t>
  </si>
  <si>
    <t>Полупальто пуховое женское 21211018 54р-р цвет чёрный 1399руб.На замену Пальто пуховое женское 21210045 56р-р цвет чёрный 1399 руб.</t>
  </si>
  <si>
    <t xml:space="preserve">Фуфайка женская 12281711 170-92-100 BLACK (хлопок 92% , эластан 8%)229р 1шт </t>
  </si>
  <si>
    <t xml:space="preserve"> Фуфайка женская 12281711 170-96-104 BLACK (хлопок 92% , эластан 8%)229р 1шт</t>
  </si>
  <si>
    <t>zannaz</t>
  </si>
  <si>
    <t xml:space="preserve">Поло рубашка мужская 12180362 182,188-108-98 CORSAIR/MERCURY 399,00 </t>
  </si>
  <si>
    <t>Поло рубашка мужская 12181398 182-108-96 NAVY/WHITE мелкая полоска (хлопок 100%) 399,00</t>
  </si>
  <si>
    <t>костюм женский утепленный 22240009 164-84-92 FJORD/BLACK</t>
  </si>
  <si>
    <t xml:space="preserve"> Плащ женский 10230022 44 Marlin</t>
  </si>
  <si>
    <t xml:space="preserve"> Пальто пуховое женское 21210038 52 Silver, 1399 руб.</t>
  </si>
  <si>
    <t>Костюм для девочки утепленный 22540444 158-80-69 FUCHSIA/VAPOUR/FORMULA ONE</t>
  </si>
  <si>
    <t>Костюм женский утепленный 22240009 164-84-92 FJORD/BLACK</t>
  </si>
  <si>
    <t>Плащ женский 10230012 48 Aqua</t>
  </si>
  <si>
    <t xml:space="preserve"> Ветровка мужская 10132025 58 New Beige/Dark Navy</t>
  </si>
  <si>
    <t>1437,5+2982,5</t>
  </si>
  <si>
    <t>3100+1320</t>
  </si>
  <si>
    <t>918,85+1560,09+689</t>
  </si>
  <si>
    <t>3800+1254</t>
  </si>
  <si>
    <t>перевела 900 руб.</t>
  </si>
  <si>
    <t>перевела 2950</t>
  </si>
  <si>
    <t>перевела 2000 р.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</si>
</sst>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0.00;[Red]\-0.00"/>
    <numFmt numFmtId="166" formatCode="0;[Red]\-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27.140625" style="0" customWidth="1"/>
    <col min="2" max="2" width="54.28125" style="0" customWidth="1"/>
  </cols>
  <sheetData>
    <row r="1" spans="1:7" s="2" customFormat="1" ht="15">
      <c r="A1" s="2" t="s">
        <v>99</v>
      </c>
      <c r="B1" s="2" t="s">
        <v>100</v>
      </c>
      <c r="C1" s="2" t="s">
        <v>101</v>
      </c>
      <c r="D1" s="2" t="s">
        <v>102</v>
      </c>
      <c r="E1" s="2" t="s">
        <v>103</v>
      </c>
      <c r="F1" s="2" t="s">
        <v>105</v>
      </c>
      <c r="G1" s="2" t="s">
        <v>104</v>
      </c>
    </row>
    <row r="2" spans="1:8" ht="15">
      <c r="A2" t="s">
        <v>110</v>
      </c>
      <c r="B2" t="s">
        <v>163</v>
      </c>
      <c r="C2">
        <v>799</v>
      </c>
      <c r="E2">
        <v>25.3</v>
      </c>
      <c r="H2">
        <v>1</v>
      </c>
    </row>
    <row r="3" spans="1:3" ht="15">
      <c r="A3" s="1" t="s">
        <v>110</v>
      </c>
      <c r="B3" s="1" t="s">
        <v>165</v>
      </c>
      <c r="C3" s="1">
        <v>0</v>
      </c>
    </row>
    <row r="4" spans="1:9" s="3" customFormat="1" ht="15">
      <c r="A4" s="3" t="s">
        <v>110</v>
      </c>
      <c r="C4" s="3">
        <f>SUM(C2:C3)</f>
        <v>799</v>
      </c>
      <c r="D4" s="3">
        <f>C4*1.15</f>
        <v>918.8499999999999</v>
      </c>
      <c r="E4" s="3">
        <f>SUM(E2:E3)</f>
        <v>25.3</v>
      </c>
      <c r="F4" s="3">
        <v>1840</v>
      </c>
      <c r="G4" s="3">
        <v>4</v>
      </c>
      <c r="I4" s="3" t="s">
        <v>202</v>
      </c>
    </row>
    <row r="5" spans="1:8" ht="15">
      <c r="A5" t="s">
        <v>6</v>
      </c>
      <c r="B5" t="s">
        <v>194</v>
      </c>
      <c r="C5">
        <v>1099</v>
      </c>
      <c r="D5" s="3"/>
      <c r="E5">
        <f>25.3*3</f>
        <v>75.9</v>
      </c>
      <c r="F5" s="3"/>
      <c r="G5" s="3"/>
      <c r="H5">
        <v>3</v>
      </c>
    </row>
    <row r="6" spans="1:8" ht="15">
      <c r="A6" t="s">
        <v>6</v>
      </c>
      <c r="B6" t="s">
        <v>97</v>
      </c>
      <c r="C6">
        <v>699</v>
      </c>
      <c r="E6">
        <v>25.3</v>
      </c>
      <c r="H6">
        <v>1</v>
      </c>
    </row>
    <row r="7" spans="1:8" s="3" customFormat="1" ht="15">
      <c r="A7" t="s">
        <v>6</v>
      </c>
      <c r="B7" t="s">
        <v>98</v>
      </c>
      <c r="C7">
        <v>699</v>
      </c>
      <c r="D7"/>
      <c r="E7">
        <v>25.3</v>
      </c>
      <c r="F7"/>
      <c r="G7"/>
      <c r="H7">
        <v>1</v>
      </c>
    </row>
    <row r="8" spans="1:8" ht="15">
      <c r="A8" t="s">
        <v>6</v>
      </c>
      <c r="B8" t="s">
        <v>47</v>
      </c>
      <c r="C8">
        <v>1099</v>
      </c>
      <c r="E8">
        <f>25.3*3</f>
        <v>75.9</v>
      </c>
      <c r="H8" s="3">
        <v>3</v>
      </c>
    </row>
    <row r="9" spans="1:8" s="3" customFormat="1" ht="15">
      <c r="A9" s="5" t="s">
        <v>6</v>
      </c>
      <c r="B9" s="5" t="s">
        <v>192</v>
      </c>
      <c r="C9" s="5">
        <v>799</v>
      </c>
      <c r="D9" s="5"/>
      <c r="E9">
        <v>25.3</v>
      </c>
      <c r="F9"/>
      <c r="G9"/>
      <c r="H9">
        <v>1</v>
      </c>
    </row>
    <row r="10" spans="1:8" ht="15">
      <c r="A10" s="3" t="s">
        <v>6</v>
      </c>
      <c r="B10" s="3"/>
      <c r="C10" s="3">
        <f>SUM(C5:C9)</f>
        <v>4395</v>
      </c>
      <c r="D10" s="3">
        <f>C10*1.15</f>
        <v>5054.25</v>
      </c>
      <c r="E10" s="3">
        <f>SUM(E5:E9)</f>
        <v>227.70000000000002</v>
      </c>
      <c r="F10" s="3">
        <f>3800+1254</f>
        <v>5054</v>
      </c>
      <c r="G10" s="3">
        <f>D10+E10-F10</f>
        <v>227.94999999999982</v>
      </c>
      <c r="H10" t="s">
        <v>201</v>
      </c>
    </row>
    <row r="11" spans="1:8" ht="15">
      <c r="A11" t="s">
        <v>68</v>
      </c>
      <c r="B11" t="s">
        <v>67</v>
      </c>
      <c r="C11">
        <v>599</v>
      </c>
      <c r="E11">
        <v>25.3</v>
      </c>
      <c r="H11">
        <v>1</v>
      </c>
    </row>
    <row r="12" spans="1:8" ht="15">
      <c r="A12" t="s">
        <v>68</v>
      </c>
      <c r="B12" t="s">
        <v>130</v>
      </c>
      <c r="C12">
        <v>509.15</v>
      </c>
      <c r="E12">
        <v>25.3</v>
      </c>
      <c r="H12" s="3">
        <v>0.5</v>
      </c>
    </row>
    <row r="13" spans="1:9" s="3" customFormat="1" ht="15">
      <c r="A13" t="s">
        <v>68</v>
      </c>
      <c r="B13" t="s">
        <v>153</v>
      </c>
      <c r="C13">
        <v>194.65</v>
      </c>
      <c r="D13"/>
      <c r="E13">
        <v>12.7</v>
      </c>
      <c r="F13"/>
      <c r="G13"/>
      <c r="H13">
        <v>0.5</v>
      </c>
      <c r="I13"/>
    </row>
    <row r="14" spans="1:8" ht="15">
      <c r="A14" t="s">
        <v>68</v>
      </c>
      <c r="B14" t="s">
        <v>157</v>
      </c>
      <c r="C14">
        <v>169.15</v>
      </c>
      <c r="E14">
        <v>12.7</v>
      </c>
      <c r="H14" s="3">
        <v>0.5</v>
      </c>
    </row>
    <row r="15" spans="1:8" s="3" customFormat="1" ht="15">
      <c r="A15" s="3" t="s">
        <v>68</v>
      </c>
      <c r="C15" s="3">
        <f>SUM(C11:C14)</f>
        <v>1471.9500000000003</v>
      </c>
      <c r="D15" s="3">
        <f>C15*1.15</f>
        <v>1692.7425000000003</v>
      </c>
      <c r="E15" s="3">
        <f>SUM(E11:E14)</f>
        <v>76</v>
      </c>
      <c r="F15" s="3">
        <f>689+1004</f>
        <v>1693</v>
      </c>
      <c r="G15" s="3">
        <f>D15+E15-F15</f>
        <v>75.74250000000029</v>
      </c>
      <c r="H15" s="3" t="s">
        <v>183</v>
      </c>
    </row>
    <row r="16" spans="1:8" ht="15">
      <c r="A16" t="s">
        <v>71</v>
      </c>
      <c r="B16" t="s">
        <v>91</v>
      </c>
      <c r="C16">
        <v>330.65</v>
      </c>
      <c r="E16">
        <v>12.7</v>
      </c>
      <c r="H16">
        <v>0.5</v>
      </c>
    </row>
    <row r="17" spans="1:3" ht="15">
      <c r="A17" t="s">
        <v>71</v>
      </c>
      <c r="B17" t="s">
        <v>70</v>
      </c>
      <c r="C17">
        <v>0</v>
      </c>
    </row>
    <row r="18" spans="1:9" ht="15">
      <c r="A18" t="s">
        <v>71</v>
      </c>
      <c r="B18" t="s">
        <v>72</v>
      </c>
      <c r="C18">
        <v>0</v>
      </c>
      <c r="I18" s="3"/>
    </row>
    <row r="19" spans="1:9" s="3" customFormat="1" ht="15">
      <c r="A19" t="s">
        <v>71</v>
      </c>
      <c r="B19" t="s">
        <v>164</v>
      </c>
      <c r="C19">
        <v>330.65</v>
      </c>
      <c r="D19"/>
      <c r="E19">
        <v>12.7</v>
      </c>
      <c r="F19"/>
      <c r="G19"/>
      <c r="H19">
        <v>0.5</v>
      </c>
      <c r="I19"/>
    </row>
    <row r="20" spans="1:8" ht="15">
      <c r="A20" t="s">
        <v>71</v>
      </c>
      <c r="B20" t="s">
        <v>136</v>
      </c>
      <c r="C20">
        <v>228.65</v>
      </c>
      <c r="E20">
        <v>12.7</v>
      </c>
      <c r="H20">
        <v>0.5</v>
      </c>
    </row>
    <row r="21" spans="1:9" ht="15">
      <c r="A21" t="s">
        <v>71</v>
      </c>
      <c r="B21" t="s">
        <v>137</v>
      </c>
      <c r="C21">
        <v>288.15</v>
      </c>
      <c r="E21">
        <v>12.7</v>
      </c>
      <c r="H21">
        <v>0.5</v>
      </c>
      <c r="I21" s="3"/>
    </row>
    <row r="22" spans="1:7" s="3" customFormat="1" ht="15">
      <c r="A22" s="3" t="s">
        <v>71</v>
      </c>
      <c r="C22" s="3">
        <f>SUM(C16:C21)</f>
        <v>1178.1</v>
      </c>
      <c r="D22" s="3">
        <f>C22*1.15</f>
        <v>1354.8149999999998</v>
      </c>
      <c r="E22" s="3">
        <f>SUM(E16:E21)</f>
        <v>50.8</v>
      </c>
      <c r="F22" s="3">
        <v>1354</v>
      </c>
      <c r="G22" s="3">
        <f>D22+E22-F22</f>
        <v>51.61499999999978</v>
      </c>
    </row>
    <row r="23" spans="1:8" s="3" customFormat="1" ht="15">
      <c r="A23" t="s">
        <v>17</v>
      </c>
      <c r="B23" t="s">
        <v>20</v>
      </c>
      <c r="C23">
        <v>330.65</v>
      </c>
      <c r="D23"/>
      <c r="E23">
        <v>12.7</v>
      </c>
      <c r="F23"/>
      <c r="G23"/>
      <c r="H23">
        <v>0.5</v>
      </c>
    </row>
    <row r="24" spans="1:8" ht="15">
      <c r="A24" t="s">
        <v>17</v>
      </c>
      <c r="B24" t="s">
        <v>75</v>
      </c>
      <c r="C24">
        <v>509.15</v>
      </c>
      <c r="E24">
        <v>12.7</v>
      </c>
      <c r="H24">
        <v>0.5</v>
      </c>
    </row>
    <row r="25" spans="1:8" s="3" customFormat="1" ht="15">
      <c r="A25" t="s">
        <v>17</v>
      </c>
      <c r="B25" t="s">
        <v>83</v>
      </c>
      <c r="C25">
        <v>194.65</v>
      </c>
      <c r="D25"/>
      <c r="E25">
        <v>12.7</v>
      </c>
      <c r="F25"/>
      <c r="G25"/>
      <c r="H25">
        <v>0.5</v>
      </c>
    </row>
    <row r="26" spans="1:8" ht="15">
      <c r="A26" t="s">
        <v>17</v>
      </c>
      <c r="B26" t="s">
        <v>84</v>
      </c>
      <c r="C26">
        <v>194.65</v>
      </c>
      <c r="E26">
        <v>12.7</v>
      </c>
      <c r="H26">
        <v>0.5</v>
      </c>
    </row>
    <row r="27" spans="1:9" s="3" customFormat="1" ht="15">
      <c r="A27" t="s">
        <v>17</v>
      </c>
      <c r="B27" t="s">
        <v>88</v>
      </c>
      <c r="C27">
        <v>194.65</v>
      </c>
      <c r="D27"/>
      <c r="E27">
        <v>12.7</v>
      </c>
      <c r="F27"/>
      <c r="G27"/>
      <c r="H27">
        <v>0.5</v>
      </c>
      <c r="I27"/>
    </row>
    <row r="28" spans="1:7" ht="15">
      <c r="A28" s="3" t="s">
        <v>17</v>
      </c>
      <c r="B28" s="3"/>
      <c r="C28" s="3">
        <f>SUM(C23:C27)</f>
        <v>1423.7500000000002</v>
      </c>
      <c r="D28" s="3">
        <f>C28*1.15</f>
        <v>1637.3125000000002</v>
      </c>
      <c r="E28" s="3">
        <f>SUM(E23:E27)</f>
        <v>63.5</v>
      </c>
      <c r="F28" s="3">
        <v>1638</v>
      </c>
      <c r="G28">
        <f>D28+E28-F28</f>
        <v>62.81250000000023</v>
      </c>
    </row>
    <row r="29" spans="1:8" ht="15">
      <c r="A29" t="s">
        <v>119</v>
      </c>
      <c r="B29" t="s">
        <v>120</v>
      </c>
      <c r="C29">
        <v>699</v>
      </c>
      <c r="E29">
        <v>25.3</v>
      </c>
      <c r="H29">
        <v>1</v>
      </c>
    </row>
    <row r="30" spans="1:7" s="3" customFormat="1" ht="15">
      <c r="A30" s="3" t="s">
        <v>119</v>
      </c>
      <c r="C30" s="3">
        <f>SUM(C29)</f>
        <v>699</v>
      </c>
      <c r="D30" s="3">
        <f>C30*1.15</f>
        <v>803.8499999999999</v>
      </c>
      <c r="E30" s="3">
        <f>SUM(E29)</f>
        <v>25.3</v>
      </c>
      <c r="F30" s="3">
        <v>803.85</v>
      </c>
      <c r="G30" s="3">
        <f>D30+E30-F30</f>
        <v>25.29999999999984</v>
      </c>
    </row>
    <row r="31" spans="1:8" ht="15">
      <c r="A31" t="s">
        <v>26</v>
      </c>
      <c r="B31" t="s">
        <v>27</v>
      </c>
      <c r="C31">
        <v>1099</v>
      </c>
      <c r="E31">
        <f>25.3*3</f>
        <v>75.9</v>
      </c>
      <c r="H31">
        <v>3</v>
      </c>
    </row>
    <row r="32" spans="1:9" ht="15">
      <c r="A32" t="s">
        <v>26</v>
      </c>
      <c r="B32" t="s">
        <v>28</v>
      </c>
      <c r="C32">
        <v>1099</v>
      </c>
      <c r="E32">
        <f>25.3*3</f>
        <v>75.9</v>
      </c>
      <c r="H32">
        <v>3</v>
      </c>
      <c r="I32" s="3"/>
    </row>
    <row r="33" spans="1:9" s="3" customFormat="1" ht="15">
      <c r="A33" t="s">
        <v>26</v>
      </c>
      <c r="B33" t="s">
        <v>29</v>
      </c>
      <c r="C33">
        <v>599</v>
      </c>
      <c r="D33"/>
      <c r="E33">
        <v>25.3</v>
      </c>
      <c r="F33"/>
      <c r="G33"/>
      <c r="H33" s="3">
        <v>1</v>
      </c>
      <c r="I33"/>
    </row>
    <row r="34" spans="1:9" ht="15">
      <c r="A34" s="3" t="s">
        <v>26</v>
      </c>
      <c r="B34" s="3"/>
      <c r="C34" s="3">
        <f>SUM(C31:C33)</f>
        <v>2797</v>
      </c>
      <c r="D34" s="3">
        <f>C34*1.15</f>
        <v>3216.5499999999997</v>
      </c>
      <c r="E34" s="3">
        <f>SUM(E31:E33)</f>
        <v>177.10000000000002</v>
      </c>
      <c r="F34" s="3">
        <v>3217</v>
      </c>
      <c r="G34" s="3">
        <f>D34+E34-F34</f>
        <v>176.64999999999964</v>
      </c>
      <c r="I34" s="3"/>
    </row>
    <row r="35" spans="1:9" s="3" customFormat="1" ht="15">
      <c r="A35" t="s">
        <v>55</v>
      </c>
      <c r="B35" t="s">
        <v>54</v>
      </c>
      <c r="C35">
        <v>799</v>
      </c>
      <c r="D35"/>
      <c r="E35">
        <v>25.3</v>
      </c>
      <c r="F35"/>
      <c r="G35"/>
      <c r="H35" s="3">
        <v>1</v>
      </c>
      <c r="I35"/>
    </row>
    <row r="36" spans="1:9" ht="15">
      <c r="A36" s="3" t="s">
        <v>55</v>
      </c>
      <c r="B36" s="3"/>
      <c r="C36" s="3">
        <f>SUM(C35)</f>
        <v>799</v>
      </c>
      <c r="D36" s="3">
        <f>C36*1.15</f>
        <v>918.8499999999999</v>
      </c>
      <c r="E36" s="3">
        <f>SUM(E35)</f>
        <v>25.3</v>
      </c>
      <c r="F36" s="3">
        <v>919</v>
      </c>
      <c r="G36" s="3">
        <f>D36+E36-F36</f>
        <v>25.149999999999864</v>
      </c>
      <c r="I36" s="3"/>
    </row>
    <row r="37" spans="1:9" s="3" customFormat="1" ht="15">
      <c r="A37" t="s">
        <v>0</v>
      </c>
      <c r="B37" t="s">
        <v>3</v>
      </c>
      <c r="C37">
        <v>0</v>
      </c>
      <c r="D37"/>
      <c r="E37"/>
      <c r="F37"/>
      <c r="G37"/>
      <c r="I37"/>
    </row>
    <row r="38" spans="1:7" ht="15">
      <c r="A38" s="3" t="s">
        <v>0</v>
      </c>
      <c r="B38" s="3"/>
      <c r="C38" s="3">
        <f>SUM(C37)</f>
        <v>0</v>
      </c>
      <c r="D38" s="3"/>
      <c r="E38" s="3"/>
      <c r="F38" s="3"/>
      <c r="G38" s="3"/>
    </row>
    <row r="39" spans="1:9" ht="15">
      <c r="A39" t="s">
        <v>7</v>
      </c>
      <c r="B39" t="s">
        <v>10</v>
      </c>
      <c r="C39">
        <v>1099</v>
      </c>
      <c r="E39">
        <f>25.3*3</f>
        <v>75.9</v>
      </c>
      <c r="H39">
        <v>3</v>
      </c>
      <c r="I39" s="3"/>
    </row>
    <row r="40" spans="1:9" s="3" customFormat="1" ht="15">
      <c r="A40" t="s">
        <v>7</v>
      </c>
      <c r="B40" t="s">
        <v>9</v>
      </c>
      <c r="C40">
        <v>1099</v>
      </c>
      <c r="D40"/>
      <c r="E40">
        <f>25.3*3</f>
        <v>75.9</v>
      </c>
      <c r="F40"/>
      <c r="G40"/>
      <c r="H40" s="3">
        <v>3</v>
      </c>
      <c r="I40"/>
    </row>
    <row r="41" spans="1:3" ht="15">
      <c r="A41" t="s">
        <v>7</v>
      </c>
      <c r="B41" t="s">
        <v>11</v>
      </c>
      <c r="C41">
        <v>0</v>
      </c>
    </row>
    <row r="42" spans="1:3" ht="15">
      <c r="A42" t="s">
        <v>7</v>
      </c>
      <c r="B42" t="s">
        <v>32</v>
      </c>
      <c r="C42">
        <v>0</v>
      </c>
    </row>
    <row r="43" spans="1:9" ht="15">
      <c r="A43" t="s">
        <v>7</v>
      </c>
      <c r="B43" t="s">
        <v>8</v>
      </c>
      <c r="C43">
        <v>0</v>
      </c>
      <c r="I43" s="3"/>
    </row>
    <row r="44" spans="1:9" s="3" customFormat="1" ht="15">
      <c r="A44" s="3" t="s">
        <v>7</v>
      </c>
      <c r="C44" s="3">
        <f>SUM(C39:C43)</f>
        <v>2198</v>
      </c>
      <c r="D44" s="3">
        <f>C44*1.15</f>
        <v>2527.7</v>
      </c>
      <c r="E44" s="3">
        <f>SUM(E39:E43)</f>
        <v>151.8</v>
      </c>
      <c r="F44" s="3">
        <v>2530</v>
      </c>
      <c r="G44" s="3">
        <f>D44+E44-F44</f>
        <v>149.5</v>
      </c>
      <c r="I44"/>
    </row>
    <row r="45" spans="1:8" ht="15">
      <c r="A45" t="s">
        <v>58</v>
      </c>
      <c r="B45" t="s">
        <v>59</v>
      </c>
      <c r="C45">
        <v>194.65</v>
      </c>
      <c r="E45">
        <v>12.7</v>
      </c>
      <c r="H45">
        <v>0.5</v>
      </c>
    </row>
    <row r="46" spans="1:7" ht="15">
      <c r="A46" s="3" t="s">
        <v>58</v>
      </c>
      <c r="B46" s="3"/>
      <c r="C46" s="3">
        <f>SUM(C45)</f>
        <v>194.65</v>
      </c>
      <c r="D46" s="3">
        <f>C46*1.15</f>
        <v>223.8475</v>
      </c>
      <c r="E46" s="3">
        <f>SUM(E45)</f>
        <v>12.7</v>
      </c>
      <c r="F46" s="3">
        <v>224</v>
      </c>
      <c r="G46" s="3">
        <f>D46+E46-F46</f>
        <v>12.547499999999985</v>
      </c>
    </row>
    <row r="47" spans="1:8" ht="15">
      <c r="A47" s="5" t="s">
        <v>65</v>
      </c>
      <c r="B47" s="5" t="s">
        <v>197</v>
      </c>
      <c r="C47" s="5">
        <v>699</v>
      </c>
      <c r="D47" s="5"/>
      <c r="E47">
        <v>25.3</v>
      </c>
      <c r="H47">
        <v>1</v>
      </c>
    </row>
    <row r="48" spans="1:7" ht="15">
      <c r="A48" s="3" t="s">
        <v>65</v>
      </c>
      <c r="B48" s="3"/>
      <c r="C48" s="3">
        <f>SUM(C47)</f>
        <v>699</v>
      </c>
      <c r="D48" s="3">
        <f>C48*1.15</f>
        <v>803.8499999999999</v>
      </c>
      <c r="E48" s="3">
        <f>SUM(E47)</f>
        <v>25.3</v>
      </c>
      <c r="F48" s="3">
        <v>803.85</v>
      </c>
      <c r="G48" s="3">
        <f>D48+E48-F48</f>
        <v>25.29999999999984</v>
      </c>
    </row>
    <row r="49" spans="1:9" ht="15">
      <c r="A49" t="s">
        <v>23</v>
      </c>
      <c r="B49" t="s">
        <v>41</v>
      </c>
      <c r="C49">
        <v>0</v>
      </c>
      <c r="I49" s="3"/>
    </row>
    <row r="50" spans="1:9" s="3" customFormat="1" ht="15">
      <c r="A50" s="5" t="s">
        <v>23</v>
      </c>
      <c r="B50" s="5" t="s">
        <v>174</v>
      </c>
      <c r="C50" s="5">
        <v>799</v>
      </c>
      <c r="D50" s="5"/>
      <c r="E50">
        <v>25.3</v>
      </c>
      <c r="F50"/>
      <c r="G50"/>
      <c r="H50" s="3">
        <v>1</v>
      </c>
      <c r="I50"/>
    </row>
    <row r="51" spans="1:9" ht="15">
      <c r="A51" t="s">
        <v>23</v>
      </c>
      <c r="B51" t="s">
        <v>115</v>
      </c>
      <c r="C51">
        <v>799</v>
      </c>
      <c r="E51">
        <v>25.3</v>
      </c>
      <c r="H51" s="3">
        <v>1</v>
      </c>
      <c r="I51" s="3"/>
    </row>
    <row r="52" spans="1:7" s="3" customFormat="1" ht="15">
      <c r="A52" s="3" t="s">
        <v>23</v>
      </c>
      <c r="C52" s="3">
        <f>SUM(C49:C51)</f>
        <v>1598</v>
      </c>
      <c r="D52" s="3">
        <f>C52*1.15</f>
        <v>1837.6999999999998</v>
      </c>
      <c r="E52" s="3">
        <f>SUM(E50:E51)</f>
        <v>50.6</v>
      </c>
      <c r="F52" s="3">
        <v>1838</v>
      </c>
      <c r="G52" s="3">
        <f>D52+E52-F52</f>
        <v>50.29999999999973</v>
      </c>
    </row>
    <row r="53" spans="1:10" ht="15">
      <c r="A53" t="s">
        <v>46</v>
      </c>
      <c r="B53" t="s">
        <v>45</v>
      </c>
      <c r="C53">
        <v>0</v>
      </c>
      <c r="J53" s="3"/>
    </row>
    <row r="54" spans="1:10" s="3" customFormat="1" ht="15">
      <c r="A54" t="s">
        <v>46</v>
      </c>
      <c r="B54" t="s">
        <v>44</v>
      </c>
      <c r="C54">
        <v>0</v>
      </c>
      <c r="D54"/>
      <c r="E54"/>
      <c r="F54"/>
      <c r="G54"/>
      <c r="J54"/>
    </row>
    <row r="55" spans="1:10" ht="15">
      <c r="A55" s="5" t="s">
        <v>46</v>
      </c>
      <c r="B55" s="5" t="s">
        <v>196</v>
      </c>
      <c r="C55" s="5">
        <v>799</v>
      </c>
      <c r="D55" s="5"/>
      <c r="E55">
        <v>25.3</v>
      </c>
      <c r="H55">
        <v>1</v>
      </c>
      <c r="J55" s="3"/>
    </row>
    <row r="56" spans="1:8" ht="15">
      <c r="A56" t="s">
        <v>46</v>
      </c>
      <c r="B56" t="s">
        <v>147</v>
      </c>
      <c r="C56">
        <v>466.65</v>
      </c>
      <c r="E56">
        <v>12.7</v>
      </c>
      <c r="H56">
        <v>0.5</v>
      </c>
    </row>
    <row r="57" spans="1:9" ht="15">
      <c r="A57" t="s">
        <v>46</v>
      </c>
      <c r="B57" t="s">
        <v>148</v>
      </c>
      <c r="C57">
        <v>466.65</v>
      </c>
      <c r="E57">
        <v>12.7</v>
      </c>
      <c r="H57">
        <v>0.5</v>
      </c>
      <c r="I57" s="3"/>
    </row>
    <row r="58" spans="1:10" s="3" customFormat="1" ht="15">
      <c r="A58" t="s">
        <v>46</v>
      </c>
      <c r="B58" t="s">
        <v>149</v>
      </c>
      <c r="C58">
        <v>169.15</v>
      </c>
      <c r="D58"/>
      <c r="E58">
        <v>12.7</v>
      </c>
      <c r="F58"/>
      <c r="G58"/>
      <c r="H58">
        <v>0.5</v>
      </c>
      <c r="I58"/>
      <c r="J58"/>
    </row>
    <row r="59" spans="1:10" ht="15">
      <c r="A59" t="s">
        <v>46</v>
      </c>
      <c r="B59" t="s">
        <v>150</v>
      </c>
      <c r="C59">
        <v>254.15</v>
      </c>
      <c r="E59">
        <v>12.7</v>
      </c>
      <c r="H59">
        <v>0.5</v>
      </c>
      <c r="J59" s="3"/>
    </row>
    <row r="60" spans="1:3" ht="15">
      <c r="A60" t="s">
        <v>46</v>
      </c>
      <c r="B60" t="s">
        <v>152</v>
      </c>
      <c r="C60">
        <v>0</v>
      </c>
    </row>
    <row r="61" spans="1:8" ht="15">
      <c r="A61" t="s">
        <v>46</v>
      </c>
      <c r="B61" t="s">
        <v>173</v>
      </c>
      <c r="C61">
        <v>599</v>
      </c>
      <c r="E61">
        <v>25.3</v>
      </c>
      <c r="H61">
        <v>1</v>
      </c>
    </row>
    <row r="62" spans="1:10" s="3" customFormat="1" ht="15">
      <c r="A62" t="s">
        <v>46</v>
      </c>
      <c r="B62" t="s">
        <v>114</v>
      </c>
      <c r="C62">
        <v>0</v>
      </c>
      <c r="D62"/>
      <c r="E62"/>
      <c r="F62"/>
      <c r="G62"/>
      <c r="J62"/>
    </row>
    <row r="63" spans="1:10" ht="15">
      <c r="A63" s="3" t="s">
        <v>46</v>
      </c>
      <c r="B63" s="3"/>
      <c r="C63" s="3">
        <f>SUM(C53:C62)</f>
        <v>2754.6000000000004</v>
      </c>
      <c r="D63" s="3">
        <f>C63*1.15</f>
        <v>3167.79</v>
      </c>
      <c r="E63" s="3">
        <f>SUM(E55:E62)</f>
        <v>101.4</v>
      </c>
      <c r="F63" s="3">
        <f>918.85+1560.09+689</f>
        <v>3167.94</v>
      </c>
      <c r="G63" s="3">
        <f>D63+E63-F63</f>
        <v>101.25</v>
      </c>
      <c r="H63" s="3"/>
      <c r="I63" s="3" t="s">
        <v>200</v>
      </c>
      <c r="J63" s="3"/>
    </row>
    <row r="64" spans="1:9" s="3" customFormat="1" ht="15">
      <c r="A64" t="s">
        <v>34</v>
      </c>
      <c r="B64" t="s">
        <v>36</v>
      </c>
      <c r="C64">
        <v>0</v>
      </c>
      <c r="D64"/>
      <c r="E64"/>
      <c r="F64"/>
      <c r="G64"/>
      <c r="H64"/>
      <c r="I64"/>
    </row>
    <row r="65" spans="1:9" ht="15">
      <c r="A65" t="s">
        <v>34</v>
      </c>
      <c r="B65" t="s">
        <v>76</v>
      </c>
      <c r="C65">
        <v>699</v>
      </c>
      <c r="E65">
        <v>25.3</v>
      </c>
      <c r="H65" s="3">
        <v>1</v>
      </c>
      <c r="I65" s="3"/>
    </row>
    <row r="66" spans="1:10" ht="15">
      <c r="A66" t="s">
        <v>34</v>
      </c>
      <c r="B66" t="s">
        <v>33</v>
      </c>
      <c r="C66">
        <v>799</v>
      </c>
      <c r="E66">
        <v>25.3</v>
      </c>
      <c r="H66">
        <v>1</v>
      </c>
      <c r="J66" s="3"/>
    </row>
    <row r="67" spans="1:8" ht="15">
      <c r="A67" t="s">
        <v>34</v>
      </c>
      <c r="B67" t="s">
        <v>78</v>
      </c>
      <c r="C67">
        <v>799</v>
      </c>
      <c r="E67">
        <v>25.3</v>
      </c>
      <c r="H67">
        <v>1</v>
      </c>
    </row>
    <row r="68" spans="1:10" s="3" customFormat="1" ht="15">
      <c r="A68" t="s">
        <v>34</v>
      </c>
      <c r="B68" t="s">
        <v>79</v>
      </c>
      <c r="C68">
        <v>799</v>
      </c>
      <c r="D68"/>
      <c r="E68">
        <v>25.3</v>
      </c>
      <c r="F68"/>
      <c r="G68"/>
      <c r="H68">
        <v>1</v>
      </c>
      <c r="I68"/>
      <c r="J68"/>
    </row>
    <row r="69" spans="1:9" ht="15">
      <c r="A69" t="s">
        <v>34</v>
      </c>
      <c r="B69" t="s">
        <v>116</v>
      </c>
      <c r="C69">
        <v>999</v>
      </c>
      <c r="E69">
        <v>25.3</v>
      </c>
      <c r="H69" s="3">
        <v>1</v>
      </c>
      <c r="I69" s="3"/>
    </row>
    <row r="70" spans="1:9" s="3" customFormat="1" ht="15">
      <c r="A70" t="s">
        <v>34</v>
      </c>
      <c r="B70" t="s">
        <v>131</v>
      </c>
      <c r="C70">
        <v>0</v>
      </c>
      <c r="D70"/>
      <c r="E70"/>
      <c r="F70"/>
      <c r="G70"/>
      <c r="H70"/>
      <c r="I70"/>
    </row>
    <row r="71" spans="1:10" ht="15">
      <c r="A71" s="3" t="s">
        <v>34</v>
      </c>
      <c r="B71" s="3"/>
      <c r="C71" s="3">
        <f>SUM(C64:C70)</f>
        <v>4095</v>
      </c>
      <c r="D71" s="3">
        <f>C71*1.15</f>
        <v>4709.25</v>
      </c>
      <c r="E71" s="3">
        <f>SUM(E65:E70)</f>
        <v>126.5</v>
      </c>
      <c r="F71" s="3">
        <f>3560.4+1148.85</f>
        <v>4709.25</v>
      </c>
      <c r="G71" s="3">
        <f>D71+E71-F71</f>
        <v>126.5</v>
      </c>
      <c r="H71" s="3"/>
      <c r="I71" s="3" t="s">
        <v>180</v>
      </c>
      <c r="J71" s="3"/>
    </row>
    <row r="72" spans="1:10" s="3" customFormat="1" ht="15">
      <c r="A72" t="s">
        <v>123</v>
      </c>
      <c r="B72" t="s">
        <v>124</v>
      </c>
      <c r="C72">
        <v>0</v>
      </c>
      <c r="D72"/>
      <c r="E72"/>
      <c r="F72"/>
      <c r="G72"/>
      <c r="H72"/>
      <c r="I72"/>
      <c r="J72"/>
    </row>
    <row r="73" spans="1:10" ht="15">
      <c r="A73" s="3" t="s">
        <v>123</v>
      </c>
      <c r="B73" s="3"/>
      <c r="C73" s="3">
        <f>SUM(C72)</f>
        <v>0</v>
      </c>
      <c r="D73" s="3">
        <v>0</v>
      </c>
      <c r="E73" s="3"/>
      <c r="F73" s="3"/>
      <c r="G73" s="3">
        <v>0</v>
      </c>
      <c r="H73" s="3"/>
      <c r="I73" s="3"/>
      <c r="J73" s="3"/>
    </row>
    <row r="74" spans="1:8" ht="15">
      <c r="A74" t="s">
        <v>188</v>
      </c>
      <c r="B74" t="s">
        <v>186</v>
      </c>
      <c r="C74">
        <v>194.65</v>
      </c>
      <c r="E74">
        <v>12.7</v>
      </c>
      <c r="H74">
        <v>0.5</v>
      </c>
    </row>
    <row r="75" spans="1:8" ht="15">
      <c r="A75" t="s">
        <v>188</v>
      </c>
      <c r="B75" t="s">
        <v>187</v>
      </c>
      <c r="C75">
        <v>194.65</v>
      </c>
      <c r="E75">
        <v>12.7</v>
      </c>
      <c r="H75">
        <v>0.5</v>
      </c>
    </row>
    <row r="76" spans="1:7" ht="15">
      <c r="A76" s="3" t="s">
        <v>188</v>
      </c>
      <c r="B76" s="3"/>
      <c r="C76" s="3">
        <v>389.3</v>
      </c>
      <c r="D76" s="3">
        <f>C76*1.15</f>
        <v>447.695</v>
      </c>
      <c r="E76" s="3">
        <f>SUM(E74:E75)</f>
        <v>25.4</v>
      </c>
      <c r="F76" s="3">
        <v>448</v>
      </c>
      <c r="G76" s="3">
        <f>D76+E76-F76</f>
        <v>25.09499999999997</v>
      </c>
    </row>
    <row r="77" spans="1:8" s="3" customFormat="1" ht="15">
      <c r="A77" t="s">
        <v>35</v>
      </c>
      <c r="B77" s="5" t="s">
        <v>169</v>
      </c>
      <c r="C77">
        <v>1399</v>
      </c>
      <c r="D77"/>
      <c r="E77">
        <v>50.6</v>
      </c>
      <c r="F77"/>
      <c r="G77"/>
      <c r="H77">
        <v>2</v>
      </c>
    </row>
    <row r="78" spans="1:8" ht="15">
      <c r="A78" s="3" t="s">
        <v>35</v>
      </c>
      <c r="B78" s="3"/>
      <c r="C78" s="3">
        <f>SUM(C77)</f>
        <v>1399</v>
      </c>
      <c r="D78" s="3">
        <f>C78*1.15</f>
        <v>1608.85</v>
      </c>
      <c r="E78" s="3">
        <f>SUM(E77)</f>
        <v>50.6</v>
      </c>
      <c r="F78" s="3">
        <v>1609</v>
      </c>
      <c r="G78" s="3">
        <f>D78+E78-F78</f>
        <v>50.44999999999982</v>
      </c>
      <c r="H78" s="3"/>
    </row>
    <row r="79" spans="1:10" s="3" customFormat="1" ht="15">
      <c r="A79" t="s">
        <v>25</v>
      </c>
      <c r="B79" t="s">
        <v>60</v>
      </c>
      <c r="C79">
        <v>0</v>
      </c>
      <c r="D79"/>
      <c r="E79"/>
      <c r="F79"/>
      <c r="G79"/>
      <c r="H79"/>
      <c r="I79"/>
      <c r="J79"/>
    </row>
    <row r="80" spans="1:8" ht="15">
      <c r="A80" t="s">
        <v>25</v>
      </c>
      <c r="B80" t="s">
        <v>138</v>
      </c>
      <c r="C80">
        <v>643.5</v>
      </c>
      <c r="E80">
        <v>25.3</v>
      </c>
      <c r="H80">
        <v>1</v>
      </c>
    </row>
    <row r="81" spans="1:10" ht="15">
      <c r="A81" s="3" t="s">
        <v>25</v>
      </c>
      <c r="B81" s="3"/>
      <c r="C81" s="3">
        <f>SUM(C79:C80)</f>
        <v>643.5</v>
      </c>
      <c r="D81" s="3">
        <f>C81*1.15</f>
        <v>740.025</v>
      </c>
      <c r="E81" s="3">
        <f>SUM(E80)</f>
        <v>25.3</v>
      </c>
      <c r="F81" s="3">
        <v>740</v>
      </c>
      <c r="G81" s="3">
        <f>D81+E81-F81</f>
        <v>25.324999999999932</v>
      </c>
      <c r="H81" s="3"/>
      <c r="I81" s="3"/>
      <c r="J81" s="3"/>
    </row>
    <row r="82" spans="1:10" ht="15">
      <c r="A82" t="s">
        <v>24</v>
      </c>
      <c r="B82" t="s">
        <v>69</v>
      </c>
      <c r="C82">
        <v>599</v>
      </c>
      <c r="E82">
        <v>25.3</v>
      </c>
      <c r="H82">
        <v>1</v>
      </c>
      <c r="I82" s="3"/>
      <c r="J82" s="3"/>
    </row>
    <row r="83" spans="1:8" ht="15">
      <c r="A83" t="s">
        <v>24</v>
      </c>
      <c r="B83" t="s">
        <v>74</v>
      </c>
      <c r="C83">
        <v>1099</v>
      </c>
      <c r="E83">
        <v>75.9</v>
      </c>
      <c r="H83" s="3">
        <v>3</v>
      </c>
    </row>
    <row r="84" spans="1:8" s="3" customFormat="1" ht="15">
      <c r="A84" t="s">
        <v>24</v>
      </c>
      <c r="B84" t="s">
        <v>95</v>
      </c>
      <c r="C84">
        <v>1099</v>
      </c>
      <c r="D84"/>
      <c r="E84">
        <v>75.9</v>
      </c>
      <c r="F84"/>
      <c r="G84"/>
      <c r="H84">
        <v>3</v>
      </c>
    </row>
    <row r="85" spans="1:8" ht="15">
      <c r="A85" s="3" t="s">
        <v>24</v>
      </c>
      <c r="B85" s="3"/>
      <c r="C85" s="3">
        <f>SUM(C82:C84)</f>
        <v>2797</v>
      </c>
      <c r="D85" s="3">
        <f>C85*1.15</f>
        <v>3216.5499999999997</v>
      </c>
      <c r="E85" s="3">
        <f>SUM(E82:E84)</f>
        <v>177.10000000000002</v>
      </c>
      <c r="F85" s="3">
        <v>3216.55</v>
      </c>
      <c r="G85" s="3">
        <f>D85+E85-F85</f>
        <v>177.09999999999945</v>
      </c>
      <c r="H85" s="3"/>
    </row>
    <row r="86" spans="1:10" s="3" customFormat="1" ht="15">
      <c r="A86" t="s">
        <v>13</v>
      </c>
      <c r="B86" t="s">
        <v>16</v>
      </c>
      <c r="C86">
        <v>643.5</v>
      </c>
      <c r="D86"/>
      <c r="E86">
        <v>25.3</v>
      </c>
      <c r="F86"/>
      <c r="G86"/>
      <c r="H86">
        <v>1</v>
      </c>
      <c r="I86"/>
      <c r="J86"/>
    </row>
    <row r="87" spans="1:8" ht="15">
      <c r="A87" t="s">
        <v>13</v>
      </c>
      <c r="B87" t="s">
        <v>12</v>
      </c>
      <c r="C87">
        <v>999</v>
      </c>
      <c r="E87">
        <v>25.3</v>
      </c>
      <c r="H87" s="3">
        <v>1</v>
      </c>
    </row>
    <row r="88" spans="1:8" ht="15">
      <c r="A88" s="5" t="s">
        <v>13</v>
      </c>
      <c r="B88" s="5" t="s">
        <v>193</v>
      </c>
      <c r="C88" s="5">
        <v>1399</v>
      </c>
      <c r="D88" s="5"/>
      <c r="E88">
        <v>50.6</v>
      </c>
      <c r="H88">
        <v>2</v>
      </c>
    </row>
    <row r="89" spans="1:10" ht="15">
      <c r="A89" t="s">
        <v>13</v>
      </c>
      <c r="B89" t="s">
        <v>118</v>
      </c>
      <c r="C89">
        <v>799</v>
      </c>
      <c r="E89">
        <v>25.3</v>
      </c>
      <c r="H89" s="3">
        <v>1</v>
      </c>
      <c r="I89" s="3"/>
      <c r="J89" s="3"/>
    </row>
    <row r="90" spans="1:10" ht="15">
      <c r="A90" s="3" t="s">
        <v>13</v>
      </c>
      <c r="B90" s="3"/>
      <c r="C90" s="3">
        <f>SUM(C86:C89)</f>
        <v>3840.5</v>
      </c>
      <c r="D90" s="3">
        <f>C90*1.15</f>
        <v>4416.575</v>
      </c>
      <c r="E90" s="3">
        <f>SUM(E86:E89)</f>
        <v>126.5</v>
      </c>
      <c r="F90" s="3">
        <f>3100+1320</f>
        <v>4420</v>
      </c>
      <c r="G90" s="3">
        <f>D90+E90-F90</f>
        <v>123.07499999999982</v>
      </c>
      <c r="H90" s="3"/>
      <c r="I90" s="3" t="s">
        <v>199</v>
      </c>
      <c r="J90" s="3"/>
    </row>
    <row r="91" spans="1:9" s="3" customFormat="1" ht="15">
      <c r="A91" t="s">
        <v>129</v>
      </c>
      <c r="B91" t="s">
        <v>132</v>
      </c>
      <c r="C91">
        <v>194.65</v>
      </c>
      <c r="D91"/>
      <c r="E91">
        <v>12.7</v>
      </c>
      <c r="F91"/>
      <c r="G91"/>
      <c r="H91">
        <v>0.5</v>
      </c>
      <c r="I91"/>
    </row>
    <row r="92" spans="1:9" ht="15">
      <c r="A92" t="s">
        <v>129</v>
      </c>
      <c r="B92" t="s">
        <v>134</v>
      </c>
      <c r="C92">
        <v>339.15</v>
      </c>
      <c r="E92">
        <v>12.7</v>
      </c>
      <c r="H92">
        <v>0.5</v>
      </c>
      <c r="I92" s="3"/>
    </row>
    <row r="93" spans="1:10" s="3" customFormat="1" ht="15">
      <c r="A93" t="s">
        <v>129</v>
      </c>
      <c r="B93" t="s">
        <v>133</v>
      </c>
      <c r="C93">
        <v>339.15</v>
      </c>
      <c r="D93"/>
      <c r="E93">
        <v>12.7</v>
      </c>
      <c r="F93"/>
      <c r="G93"/>
      <c r="H93">
        <v>0.5</v>
      </c>
      <c r="I93"/>
      <c r="J93"/>
    </row>
    <row r="94" spans="1:8" ht="15">
      <c r="A94" t="s">
        <v>129</v>
      </c>
      <c r="B94" t="s">
        <v>128</v>
      </c>
      <c r="C94">
        <v>799</v>
      </c>
      <c r="E94">
        <v>25.3</v>
      </c>
      <c r="H94">
        <v>1</v>
      </c>
    </row>
    <row r="95" spans="1:10" ht="15">
      <c r="A95" s="3" t="s">
        <v>129</v>
      </c>
      <c r="B95" s="3"/>
      <c r="C95" s="3">
        <f>SUM(C91:C94)</f>
        <v>1671.9499999999998</v>
      </c>
      <c r="D95" s="3">
        <f>C95*1.15</f>
        <v>1922.7424999999996</v>
      </c>
      <c r="E95" s="3">
        <f>SUM(E91:E94)</f>
        <v>63.39999999999999</v>
      </c>
      <c r="F95" s="3">
        <v>1923</v>
      </c>
      <c r="G95" s="3">
        <f>D95+E95-F95</f>
        <v>63.1424999999997</v>
      </c>
      <c r="H95" s="3"/>
      <c r="I95" s="3"/>
      <c r="J95" s="3"/>
    </row>
    <row r="96" spans="1:10" s="3" customFormat="1" ht="15">
      <c r="A96" t="s">
        <v>31</v>
      </c>
      <c r="B96" t="s">
        <v>195</v>
      </c>
      <c r="C96">
        <v>2593.5</v>
      </c>
      <c r="D96"/>
      <c r="E96">
        <v>75.9</v>
      </c>
      <c r="F96"/>
      <c r="G96"/>
      <c r="H96">
        <v>3</v>
      </c>
      <c r="I96"/>
      <c r="J96"/>
    </row>
    <row r="97" spans="1:8" ht="15">
      <c r="A97" t="s">
        <v>31</v>
      </c>
      <c r="B97" t="s">
        <v>30</v>
      </c>
      <c r="C97">
        <v>1250</v>
      </c>
      <c r="E97">
        <v>25.3</v>
      </c>
      <c r="H97">
        <v>1</v>
      </c>
    </row>
    <row r="98" spans="1:9" s="3" customFormat="1" ht="15">
      <c r="A98" s="3" t="s">
        <v>31</v>
      </c>
      <c r="C98" s="3">
        <f>SUM(C96:C97)</f>
        <v>3843.5</v>
      </c>
      <c r="D98" s="3">
        <f>C98*1.15</f>
        <v>4420.025</v>
      </c>
      <c r="E98" s="3">
        <f>SUM(E96:E97)</f>
        <v>101.2</v>
      </c>
      <c r="F98" s="3">
        <f>1437.5+2982.5</f>
        <v>4420</v>
      </c>
      <c r="G98" s="3">
        <f>D98+E98-F98</f>
        <v>101.22499999999945</v>
      </c>
      <c r="H98"/>
      <c r="I98" t="s">
        <v>198</v>
      </c>
    </row>
    <row r="99" spans="1:9" ht="15">
      <c r="A99" t="s">
        <v>15</v>
      </c>
      <c r="B99" t="s">
        <v>14</v>
      </c>
      <c r="C99">
        <v>0</v>
      </c>
      <c r="I99" s="3"/>
    </row>
    <row r="100" spans="1:8" ht="15">
      <c r="A100" s="1" t="s">
        <v>15</v>
      </c>
      <c r="B100" s="1" t="s">
        <v>96</v>
      </c>
      <c r="C100" s="1">
        <v>0</v>
      </c>
      <c r="H100" s="3"/>
    </row>
    <row r="101" spans="1:9" s="3" customFormat="1" ht="15">
      <c r="A101" t="s">
        <v>15</v>
      </c>
      <c r="B101" t="s">
        <v>66</v>
      </c>
      <c r="C101">
        <v>799</v>
      </c>
      <c r="D101"/>
      <c r="E101">
        <v>25.3</v>
      </c>
      <c r="F101"/>
      <c r="G101"/>
      <c r="H101">
        <v>1</v>
      </c>
      <c r="I101"/>
    </row>
    <row r="102" spans="1:9" ht="15">
      <c r="A102" s="3" t="s">
        <v>15</v>
      </c>
      <c r="B102" s="3"/>
      <c r="C102" s="3">
        <f>SUM(C99:C101)</f>
        <v>799</v>
      </c>
      <c r="D102" s="3">
        <f>C102*1.15</f>
        <v>918.8499999999999</v>
      </c>
      <c r="E102" s="3">
        <f>SUM(E101)</f>
        <v>25.3</v>
      </c>
      <c r="F102" s="3">
        <v>3901</v>
      </c>
      <c r="G102" s="3">
        <v>-6.85</v>
      </c>
      <c r="I102" s="3" t="s">
        <v>203</v>
      </c>
    </row>
    <row r="103" spans="1:9" s="3" customFormat="1" ht="15">
      <c r="A103" t="s">
        <v>64</v>
      </c>
      <c r="B103" t="s">
        <v>63</v>
      </c>
      <c r="C103">
        <v>799</v>
      </c>
      <c r="D103"/>
      <c r="E103">
        <v>25.3</v>
      </c>
      <c r="F103"/>
      <c r="G103"/>
      <c r="H103" s="3">
        <v>1</v>
      </c>
      <c r="I103"/>
    </row>
    <row r="104" spans="1:9" ht="15">
      <c r="A104" t="s">
        <v>64</v>
      </c>
      <c r="B104" t="s">
        <v>73</v>
      </c>
      <c r="C104">
        <v>699</v>
      </c>
      <c r="E104">
        <v>25.3</v>
      </c>
      <c r="H104">
        <v>1</v>
      </c>
      <c r="I104" s="3"/>
    </row>
    <row r="105" spans="1:10" s="3" customFormat="1" ht="15">
      <c r="A105" t="s">
        <v>64</v>
      </c>
      <c r="B105" t="s">
        <v>77</v>
      </c>
      <c r="C105">
        <v>699</v>
      </c>
      <c r="D105"/>
      <c r="E105">
        <v>25.3</v>
      </c>
      <c r="F105"/>
      <c r="G105"/>
      <c r="H105" s="3">
        <v>1</v>
      </c>
      <c r="I105"/>
      <c r="J105"/>
    </row>
    <row r="106" spans="1:10" ht="15">
      <c r="A106" s="3" t="s">
        <v>64</v>
      </c>
      <c r="B106" s="3"/>
      <c r="C106" s="3">
        <f>SUM(C103:C105)</f>
        <v>2197</v>
      </c>
      <c r="D106" s="3">
        <f>C106*1.15</f>
        <v>2526.5499999999997</v>
      </c>
      <c r="E106" s="3">
        <f>SUM(E103:E105)</f>
        <v>75.9</v>
      </c>
      <c r="F106" s="3">
        <v>2526.55</v>
      </c>
      <c r="G106" s="3">
        <f>D106+E106-F106</f>
        <v>75.89999999999964</v>
      </c>
      <c r="J106" s="3"/>
    </row>
    <row r="107" spans="1:10" s="3" customFormat="1" ht="15">
      <c r="A107" t="s">
        <v>18</v>
      </c>
      <c r="B107" t="s">
        <v>92</v>
      </c>
      <c r="C107">
        <v>466.65</v>
      </c>
      <c r="D107"/>
      <c r="E107">
        <v>12.7</v>
      </c>
      <c r="F107"/>
      <c r="G107"/>
      <c r="H107">
        <v>0.5</v>
      </c>
      <c r="J107"/>
    </row>
    <row r="108" spans="1:10" ht="15">
      <c r="A108" t="s">
        <v>18</v>
      </c>
      <c r="B108" t="s">
        <v>93</v>
      </c>
      <c r="C108">
        <v>194.65</v>
      </c>
      <c r="E108">
        <v>12.7</v>
      </c>
      <c r="H108">
        <v>0.5</v>
      </c>
      <c r="J108" s="3"/>
    </row>
    <row r="109" spans="1:9" ht="15">
      <c r="A109" t="s">
        <v>18</v>
      </c>
      <c r="B109" t="s">
        <v>94</v>
      </c>
      <c r="C109">
        <v>194.65</v>
      </c>
      <c r="E109">
        <v>12.7</v>
      </c>
      <c r="H109">
        <v>0.5</v>
      </c>
      <c r="I109" s="3"/>
    </row>
    <row r="110" spans="1:10" ht="15">
      <c r="A110" t="s">
        <v>18</v>
      </c>
      <c r="B110" t="s">
        <v>19</v>
      </c>
      <c r="C110">
        <v>330.65</v>
      </c>
      <c r="E110">
        <v>12.7</v>
      </c>
      <c r="H110">
        <v>0.5</v>
      </c>
      <c r="J110" s="3"/>
    </row>
    <row r="111" spans="1:9" ht="15">
      <c r="A111" s="3" t="s">
        <v>18</v>
      </c>
      <c r="B111" s="3"/>
      <c r="C111" s="3">
        <f>SUM(C107:C110)</f>
        <v>1186.6</v>
      </c>
      <c r="D111" s="3">
        <f>C111*1.15</f>
        <v>1364.5899999999997</v>
      </c>
      <c r="E111" s="3">
        <f>SUM(E107:E110)</f>
        <v>50.8</v>
      </c>
      <c r="F111" s="3">
        <v>1365</v>
      </c>
      <c r="G111" s="3">
        <f>D111+E111-F111</f>
        <v>50.389999999999645</v>
      </c>
      <c r="I111" s="3"/>
    </row>
    <row r="112" spans="1:10" ht="15">
      <c r="A112" t="s">
        <v>56</v>
      </c>
      <c r="B112" t="s">
        <v>57</v>
      </c>
      <c r="C112">
        <v>288.15</v>
      </c>
      <c r="E112">
        <v>12.7</v>
      </c>
      <c r="H112">
        <v>0.5</v>
      </c>
      <c r="I112" s="3"/>
      <c r="J112" s="3"/>
    </row>
    <row r="113" spans="1:8" ht="15">
      <c r="A113" s="3" t="s">
        <v>56</v>
      </c>
      <c r="B113" s="3"/>
      <c r="C113" s="3">
        <f>SUM(C112)</f>
        <v>288.15</v>
      </c>
      <c r="D113" s="3">
        <f>C113*1.15</f>
        <v>331.37249999999995</v>
      </c>
      <c r="E113" s="3">
        <f>SUM(E112)</f>
        <v>12.7</v>
      </c>
      <c r="F113" s="3">
        <v>332</v>
      </c>
      <c r="G113" s="3">
        <f>D113+E113-F113</f>
        <v>12.072499999999934</v>
      </c>
      <c r="H113" s="3"/>
    </row>
    <row r="114" spans="1:8" ht="15">
      <c r="A114" t="s">
        <v>125</v>
      </c>
      <c r="B114" t="s">
        <v>151</v>
      </c>
      <c r="C114">
        <v>799</v>
      </c>
      <c r="E114">
        <v>25.3</v>
      </c>
      <c r="H114">
        <v>1</v>
      </c>
    </row>
    <row r="115" spans="1:3" ht="15">
      <c r="A115" t="s">
        <v>125</v>
      </c>
      <c r="B115" t="s">
        <v>154</v>
      </c>
      <c r="C115">
        <v>0</v>
      </c>
    </row>
    <row r="116" spans="1:10" s="3" customFormat="1" ht="15">
      <c r="A116" t="s">
        <v>125</v>
      </c>
      <c r="B116" t="s">
        <v>155</v>
      </c>
      <c r="C116">
        <v>799</v>
      </c>
      <c r="D116"/>
      <c r="E116">
        <v>25.3</v>
      </c>
      <c r="F116"/>
      <c r="G116"/>
      <c r="H116">
        <v>1</v>
      </c>
      <c r="I116"/>
      <c r="J116"/>
    </row>
    <row r="117" spans="1:8" ht="15">
      <c r="A117" t="s">
        <v>125</v>
      </c>
      <c r="B117" t="s">
        <v>156</v>
      </c>
      <c r="C117">
        <v>254.15</v>
      </c>
      <c r="E117">
        <v>12.7</v>
      </c>
      <c r="H117">
        <v>0.5</v>
      </c>
    </row>
    <row r="118" spans="1:3" ht="15">
      <c r="A118" s="1" t="s">
        <v>125</v>
      </c>
      <c r="B118" s="1" t="s">
        <v>126</v>
      </c>
      <c r="C118" s="1">
        <v>0</v>
      </c>
    </row>
    <row r="119" spans="1:8" ht="15">
      <c r="A119" t="s">
        <v>125</v>
      </c>
      <c r="B119" t="s">
        <v>158</v>
      </c>
      <c r="C119">
        <v>169.15</v>
      </c>
      <c r="E119">
        <v>12.7</v>
      </c>
      <c r="H119">
        <v>0.5</v>
      </c>
    </row>
    <row r="120" spans="1:10" ht="15">
      <c r="A120" s="3" t="s">
        <v>125</v>
      </c>
      <c r="B120" s="3"/>
      <c r="C120" s="3">
        <f>SUM(C114:C119)</f>
        <v>2021.3000000000002</v>
      </c>
      <c r="D120" s="3">
        <f>C120*1.15</f>
        <v>2324.495</v>
      </c>
      <c r="E120" s="3">
        <f>SUM(E114:E119)</f>
        <v>76</v>
      </c>
      <c r="F120" s="3">
        <v>4411</v>
      </c>
      <c r="G120" s="3">
        <v>-10.5</v>
      </c>
      <c r="H120" s="3"/>
      <c r="I120" s="3" t="s">
        <v>204</v>
      </c>
      <c r="J120" s="3"/>
    </row>
    <row r="121" spans="1:8" ht="15">
      <c r="A121" t="s">
        <v>62</v>
      </c>
      <c r="B121" t="s">
        <v>61</v>
      </c>
      <c r="C121">
        <v>194.65</v>
      </c>
      <c r="E121">
        <v>12.7</v>
      </c>
      <c r="H121">
        <v>0.5</v>
      </c>
    </row>
    <row r="122" spans="1:10" s="3" customFormat="1" ht="15">
      <c r="A122" t="s">
        <v>62</v>
      </c>
      <c r="B122" t="s">
        <v>87</v>
      </c>
      <c r="C122">
        <v>194.65</v>
      </c>
      <c r="D122"/>
      <c r="E122">
        <v>12.7</v>
      </c>
      <c r="F122"/>
      <c r="G122"/>
      <c r="H122">
        <v>0.5</v>
      </c>
      <c r="I122"/>
      <c r="J122"/>
    </row>
    <row r="123" spans="1:3" ht="15">
      <c r="A123" t="s">
        <v>62</v>
      </c>
      <c r="B123" t="s">
        <v>89</v>
      </c>
      <c r="C123">
        <v>0</v>
      </c>
    </row>
    <row r="124" spans="1:3" ht="15">
      <c r="A124" t="s">
        <v>62</v>
      </c>
      <c r="B124" t="s">
        <v>90</v>
      </c>
      <c r="C124">
        <v>0</v>
      </c>
    </row>
    <row r="125" spans="1:8" ht="15">
      <c r="A125" t="s">
        <v>62</v>
      </c>
      <c r="B125" t="s">
        <v>166</v>
      </c>
      <c r="C125">
        <v>194.65</v>
      </c>
      <c r="E125">
        <v>12.7</v>
      </c>
      <c r="H125">
        <v>0.5</v>
      </c>
    </row>
    <row r="126" spans="1:9" s="3" customFormat="1" ht="15">
      <c r="A126" s="3" t="s">
        <v>62</v>
      </c>
      <c r="C126" s="3">
        <f>SUM(C121:C125)</f>
        <v>583.95</v>
      </c>
      <c r="D126" s="3">
        <f>C126*1.15</f>
        <v>671.5425</v>
      </c>
      <c r="E126" s="3">
        <f>SUM(E121:E125)</f>
        <v>38.099999999999994</v>
      </c>
      <c r="F126" s="3">
        <f>450+225</f>
        <v>675</v>
      </c>
      <c r="G126" s="3">
        <f>D126+E126-F126</f>
        <v>34.64250000000004</v>
      </c>
      <c r="I126" s="3" t="s">
        <v>181</v>
      </c>
    </row>
    <row r="127" spans="1:8" ht="15">
      <c r="A127" t="s">
        <v>39</v>
      </c>
      <c r="B127" t="s">
        <v>40</v>
      </c>
      <c r="C127">
        <v>799</v>
      </c>
      <c r="E127">
        <v>25.3</v>
      </c>
      <c r="H127">
        <v>1</v>
      </c>
    </row>
    <row r="128" spans="1:3" ht="15">
      <c r="A128" t="s">
        <v>39</v>
      </c>
      <c r="B128" t="s">
        <v>167</v>
      </c>
      <c r="C128">
        <v>0</v>
      </c>
    </row>
    <row r="129" spans="1:8" ht="15">
      <c r="A129" t="s">
        <v>39</v>
      </c>
      <c r="B129" t="s">
        <v>122</v>
      </c>
      <c r="C129">
        <v>699</v>
      </c>
      <c r="E129">
        <v>25.3</v>
      </c>
      <c r="H129">
        <v>1</v>
      </c>
    </row>
    <row r="130" spans="1:10" ht="15">
      <c r="A130" s="3" t="s">
        <v>39</v>
      </c>
      <c r="B130" s="3"/>
      <c r="C130" s="3">
        <f>SUM(C127:C129)</f>
        <v>1498</v>
      </c>
      <c r="D130" s="3">
        <f>C130*1.15</f>
        <v>1722.6999999999998</v>
      </c>
      <c r="E130" s="3">
        <f>SUM(E127:E129)</f>
        <v>50.6</v>
      </c>
      <c r="F130" s="3">
        <f>919+809</f>
        <v>1728</v>
      </c>
      <c r="G130" s="3">
        <f>D130+E130-F130</f>
        <v>45.29999999999973</v>
      </c>
      <c r="H130" s="3"/>
      <c r="I130" s="3" t="s">
        <v>184</v>
      </c>
      <c r="J130" s="3"/>
    </row>
    <row r="131" spans="1:8" ht="15">
      <c r="A131" t="s">
        <v>5</v>
      </c>
      <c r="B131" t="s">
        <v>4</v>
      </c>
      <c r="C131">
        <v>194.65</v>
      </c>
      <c r="E131">
        <v>12.7</v>
      </c>
      <c r="H131">
        <v>0.5</v>
      </c>
    </row>
    <row r="132" spans="1:8" ht="15">
      <c r="A132" t="s">
        <v>5</v>
      </c>
      <c r="B132" t="s">
        <v>80</v>
      </c>
      <c r="C132">
        <v>254.15</v>
      </c>
      <c r="E132">
        <v>12.7</v>
      </c>
      <c r="H132">
        <v>0.5</v>
      </c>
    </row>
    <row r="133" spans="1:8" ht="15">
      <c r="A133" t="s">
        <v>5</v>
      </c>
      <c r="B133" t="s">
        <v>81</v>
      </c>
      <c r="C133">
        <v>194.65</v>
      </c>
      <c r="E133">
        <v>12.7</v>
      </c>
      <c r="H133">
        <v>0.5</v>
      </c>
    </row>
    <row r="134" spans="1:8" ht="15">
      <c r="A134" t="s">
        <v>5</v>
      </c>
      <c r="B134" t="s">
        <v>82</v>
      </c>
      <c r="C134">
        <v>194.65</v>
      </c>
      <c r="E134">
        <v>12.7</v>
      </c>
      <c r="H134">
        <v>0.5</v>
      </c>
    </row>
    <row r="135" spans="1:8" ht="15">
      <c r="A135" t="s">
        <v>5</v>
      </c>
      <c r="B135" t="s">
        <v>85</v>
      </c>
      <c r="C135">
        <v>194.65</v>
      </c>
      <c r="E135">
        <v>12.7</v>
      </c>
      <c r="H135">
        <v>0.5</v>
      </c>
    </row>
    <row r="136" spans="1:8" ht="15">
      <c r="A136" t="s">
        <v>5</v>
      </c>
      <c r="B136" t="s">
        <v>86</v>
      </c>
      <c r="C136">
        <v>194.65</v>
      </c>
      <c r="E136">
        <v>12.7</v>
      </c>
      <c r="H136">
        <v>0.5</v>
      </c>
    </row>
    <row r="137" spans="1:7" ht="15">
      <c r="A137" s="3" t="s">
        <v>5</v>
      </c>
      <c r="B137" s="3"/>
      <c r="C137" s="3">
        <f>SUM(C131:C136)</f>
        <v>1227.4</v>
      </c>
      <c r="D137" s="3">
        <f>C137*1.15</f>
        <v>1411.51</v>
      </c>
      <c r="E137" s="3">
        <f>SUM(E131:E136)</f>
        <v>76.2</v>
      </c>
      <c r="F137" s="3">
        <v>1411.51</v>
      </c>
      <c r="G137" s="3">
        <f>D137+E137-F137</f>
        <v>76.20000000000005</v>
      </c>
    </row>
    <row r="138" spans="1:8" ht="15">
      <c r="A138" t="s">
        <v>48</v>
      </c>
      <c r="B138" t="s">
        <v>49</v>
      </c>
      <c r="C138">
        <v>799</v>
      </c>
      <c r="E138">
        <v>25.3</v>
      </c>
      <c r="H138">
        <v>1</v>
      </c>
    </row>
    <row r="139" spans="1:8" ht="15">
      <c r="A139" t="s">
        <v>48</v>
      </c>
      <c r="B139" t="s">
        <v>50</v>
      </c>
      <c r="C139">
        <v>799</v>
      </c>
      <c r="E139">
        <v>25.3</v>
      </c>
      <c r="H139">
        <v>1</v>
      </c>
    </row>
    <row r="140" spans="1:7" ht="15">
      <c r="A140" s="3" t="s">
        <v>48</v>
      </c>
      <c r="B140" s="3"/>
      <c r="C140" s="3">
        <f>SUM(C138:C139)</f>
        <v>1598</v>
      </c>
      <c r="D140" s="3">
        <f>C140*1.15</f>
        <v>1837.6999999999998</v>
      </c>
      <c r="E140" s="3">
        <f>SUM(E138:E139)</f>
        <v>50.6</v>
      </c>
      <c r="F140" s="3">
        <v>1838</v>
      </c>
      <c r="G140" s="3">
        <f>D140+E140-F140</f>
        <v>50.29999999999973</v>
      </c>
    </row>
    <row r="141" spans="1:8" ht="15">
      <c r="A141" t="s">
        <v>22</v>
      </c>
      <c r="B141" t="s">
        <v>21</v>
      </c>
      <c r="C141">
        <v>799</v>
      </c>
      <c r="E141">
        <v>25.3</v>
      </c>
      <c r="H141">
        <v>1</v>
      </c>
    </row>
    <row r="142" spans="1:7" ht="15">
      <c r="A142" s="3" t="s">
        <v>22</v>
      </c>
      <c r="B142" s="3"/>
      <c r="C142" s="3">
        <f>SUM(C141)</f>
        <v>799</v>
      </c>
      <c r="D142" s="3">
        <f>C142*1.15</f>
        <v>918.8499999999999</v>
      </c>
      <c r="E142" s="3">
        <f>SUM(E141)</f>
        <v>25.3</v>
      </c>
      <c r="F142" s="3">
        <v>919</v>
      </c>
      <c r="G142" s="3">
        <f>D142+E142-F142</f>
        <v>25.149999999999864</v>
      </c>
    </row>
    <row r="143" spans="1:8" ht="15">
      <c r="A143" t="s">
        <v>53</v>
      </c>
      <c r="B143" t="s">
        <v>52</v>
      </c>
      <c r="C143">
        <v>799</v>
      </c>
      <c r="E143">
        <v>25.3</v>
      </c>
      <c r="H143">
        <v>1</v>
      </c>
    </row>
    <row r="144" spans="1:8" ht="15">
      <c r="A144" t="s">
        <v>53</v>
      </c>
      <c r="B144" t="s">
        <v>51</v>
      </c>
      <c r="C144">
        <v>799</v>
      </c>
      <c r="E144">
        <v>25.3</v>
      </c>
      <c r="H144">
        <v>1</v>
      </c>
    </row>
    <row r="145" spans="1:8" ht="15">
      <c r="A145" t="s">
        <v>53</v>
      </c>
      <c r="B145" t="s">
        <v>189</v>
      </c>
      <c r="C145">
        <v>339.15</v>
      </c>
      <c r="E145">
        <v>12.7</v>
      </c>
      <c r="H145">
        <v>0.5</v>
      </c>
    </row>
    <row r="146" spans="1:12" s="3" customFormat="1" ht="15">
      <c r="A146" t="s">
        <v>53</v>
      </c>
      <c r="B146" t="s">
        <v>190</v>
      </c>
      <c r="C146">
        <v>339.15</v>
      </c>
      <c r="D146"/>
      <c r="E146">
        <v>12.7</v>
      </c>
      <c r="F146"/>
      <c r="G146"/>
      <c r="H146">
        <v>0.5</v>
      </c>
      <c r="I146"/>
      <c r="J146"/>
      <c r="K146"/>
      <c r="L146"/>
    </row>
    <row r="147" spans="1:7" ht="15">
      <c r="A147" s="3" t="s">
        <v>53</v>
      </c>
      <c r="B147" s="3"/>
      <c r="C147" s="3">
        <f>SUM(C143:C146)</f>
        <v>2276.3</v>
      </c>
      <c r="D147" s="3">
        <f>C147*1.15</f>
        <v>2617.745</v>
      </c>
      <c r="E147" s="3">
        <f>SUM(E143:E146)</f>
        <v>76</v>
      </c>
      <c r="F147" s="3">
        <f>1837.7+780</f>
        <v>2617.7</v>
      </c>
      <c r="G147" s="3">
        <f>D147+E147-F147</f>
        <v>76.04500000000007</v>
      </c>
    </row>
    <row r="148" spans="1:12" ht="15">
      <c r="A148" t="s">
        <v>37</v>
      </c>
      <c r="B148" t="s">
        <v>38</v>
      </c>
      <c r="C148">
        <v>0</v>
      </c>
      <c r="K148" s="3"/>
      <c r="L148" s="3"/>
    </row>
    <row r="149" spans="1:8" ht="15">
      <c r="A149" t="s">
        <v>37</v>
      </c>
      <c r="B149" t="s">
        <v>145</v>
      </c>
      <c r="C149">
        <v>330.65</v>
      </c>
      <c r="E149">
        <v>12.7</v>
      </c>
      <c r="H149">
        <v>0.5</v>
      </c>
    </row>
    <row r="150" spans="1:12" s="3" customFormat="1" ht="15">
      <c r="A150" t="s">
        <v>37</v>
      </c>
      <c r="B150" t="s">
        <v>146</v>
      </c>
      <c r="C150">
        <v>0</v>
      </c>
      <c r="D150"/>
      <c r="E150"/>
      <c r="F150"/>
      <c r="G150"/>
      <c r="H150"/>
      <c r="I150"/>
      <c r="J150"/>
      <c r="K150"/>
      <c r="L150"/>
    </row>
    <row r="151" spans="1:8" ht="15">
      <c r="A151" t="s">
        <v>37</v>
      </c>
      <c r="B151" t="s">
        <v>162</v>
      </c>
      <c r="C151">
        <v>799</v>
      </c>
      <c r="E151">
        <v>25.3</v>
      </c>
      <c r="H151">
        <v>1</v>
      </c>
    </row>
    <row r="152" spans="1:12" ht="15">
      <c r="A152" s="3" t="s">
        <v>37</v>
      </c>
      <c r="B152" s="3"/>
      <c r="C152" s="3">
        <f>SUM(C148:C151)</f>
        <v>1129.65</v>
      </c>
      <c r="D152" s="3">
        <f>C152*1.15</f>
        <v>1299.0975</v>
      </c>
      <c r="E152" s="3">
        <f>SUM(E149:E151)</f>
        <v>38</v>
      </c>
      <c r="F152" s="3">
        <v>1299.1</v>
      </c>
      <c r="G152" s="3">
        <f>D152+E152-F152</f>
        <v>37.99750000000017</v>
      </c>
      <c r="H152" s="3"/>
      <c r="I152" s="3"/>
      <c r="J152" s="3"/>
      <c r="K152" s="3"/>
      <c r="L152" s="3"/>
    </row>
    <row r="153" spans="1:8" ht="15">
      <c r="A153" t="s">
        <v>113</v>
      </c>
      <c r="B153" t="s">
        <v>168</v>
      </c>
      <c r="C153">
        <v>599</v>
      </c>
      <c r="E153">
        <v>25.3</v>
      </c>
      <c r="H153">
        <v>1</v>
      </c>
    </row>
    <row r="154" spans="1:8" ht="15">
      <c r="A154" t="s">
        <v>113</v>
      </c>
      <c r="B154" t="s">
        <v>111</v>
      </c>
      <c r="C154">
        <v>799</v>
      </c>
      <c r="E154">
        <v>25.3</v>
      </c>
      <c r="H154">
        <v>1</v>
      </c>
    </row>
    <row r="155" spans="1:3" ht="15">
      <c r="A155" t="s">
        <v>113</v>
      </c>
      <c r="B155" t="s">
        <v>112</v>
      </c>
      <c r="C155">
        <v>0</v>
      </c>
    </row>
    <row r="156" spans="1:10" ht="15">
      <c r="A156" s="3" t="s">
        <v>113</v>
      </c>
      <c r="B156" s="3"/>
      <c r="C156" s="3">
        <f>SUM(C153:C155)</f>
        <v>1398</v>
      </c>
      <c r="D156" s="3">
        <f>C156*1.15</f>
        <v>1607.6999999999998</v>
      </c>
      <c r="E156" s="3">
        <f>SUM(E153:E155)</f>
        <v>50.6</v>
      </c>
      <c r="F156" s="3">
        <v>1607.7</v>
      </c>
      <c r="G156" s="3">
        <f>D156+E156-F156</f>
        <v>50.59999999999968</v>
      </c>
      <c r="H156" s="3"/>
      <c r="I156" s="3"/>
      <c r="J156" s="3"/>
    </row>
    <row r="157" spans="1:8" ht="15">
      <c r="A157" t="s">
        <v>2</v>
      </c>
      <c r="B157" t="s">
        <v>1</v>
      </c>
      <c r="C157">
        <v>339.15</v>
      </c>
      <c r="E157">
        <v>12.7</v>
      </c>
      <c r="H157">
        <v>0.5</v>
      </c>
    </row>
    <row r="158" spans="1:7" ht="15">
      <c r="A158" s="3" t="s">
        <v>2</v>
      </c>
      <c r="B158" s="3"/>
      <c r="C158" s="3">
        <f>SUM(C157)</f>
        <v>339.15</v>
      </c>
      <c r="D158" s="3">
        <f>C158*1.15</f>
        <v>390.0224999999999</v>
      </c>
      <c r="E158" s="3">
        <f>SUM(E157)</f>
        <v>12.7</v>
      </c>
      <c r="F158" s="3">
        <v>390</v>
      </c>
      <c r="G158" s="3">
        <f>D158+E158-F158</f>
        <v>12.722499999999911</v>
      </c>
    </row>
    <row r="159" spans="1:8" ht="15">
      <c r="A159" t="s">
        <v>43</v>
      </c>
      <c r="B159" t="s">
        <v>42</v>
      </c>
      <c r="C159">
        <v>999</v>
      </c>
      <c r="E159">
        <v>25.3</v>
      </c>
      <c r="H159">
        <v>1</v>
      </c>
    </row>
    <row r="160" spans="1:9" ht="15">
      <c r="A160" s="3" t="s">
        <v>43</v>
      </c>
      <c r="B160" s="3"/>
      <c r="C160" s="3">
        <f>SUM(C159)</f>
        <v>999</v>
      </c>
      <c r="D160" s="3">
        <f>C160*1.15</f>
        <v>1148.85</v>
      </c>
      <c r="E160" s="3">
        <f>SUM(E159)</f>
        <v>25.3</v>
      </c>
      <c r="F160" s="3">
        <f>1100+50</f>
        <v>1150</v>
      </c>
      <c r="G160" s="3">
        <f>D160+E160-F160</f>
        <v>24.149999999999864</v>
      </c>
      <c r="I160" s="3" t="s">
        <v>182</v>
      </c>
    </row>
    <row r="161" spans="1:8" ht="15">
      <c r="A161" t="s">
        <v>108</v>
      </c>
      <c r="B161" t="s">
        <v>139</v>
      </c>
      <c r="C161">
        <v>643.5</v>
      </c>
      <c r="E161">
        <v>25.3</v>
      </c>
      <c r="H161">
        <v>1</v>
      </c>
    </row>
    <row r="162" spans="1:8" ht="15">
      <c r="A162" t="s">
        <v>108</v>
      </c>
      <c r="B162" t="s">
        <v>107</v>
      </c>
      <c r="C162">
        <v>599</v>
      </c>
      <c r="E162">
        <v>25.3</v>
      </c>
      <c r="H162">
        <v>1</v>
      </c>
    </row>
    <row r="163" spans="1:8" ht="45">
      <c r="A163" t="s">
        <v>108</v>
      </c>
      <c r="B163" s="4" t="s">
        <v>160</v>
      </c>
      <c r="C163">
        <v>599</v>
      </c>
      <c r="E163">
        <v>25.3</v>
      </c>
      <c r="H163">
        <v>1</v>
      </c>
    </row>
    <row r="164" spans="1:8" ht="30">
      <c r="A164" s="5" t="s">
        <v>108</v>
      </c>
      <c r="B164" s="6" t="s">
        <v>176</v>
      </c>
      <c r="C164">
        <v>699</v>
      </c>
      <c r="E164">
        <v>25.3</v>
      </c>
      <c r="H164">
        <v>1</v>
      </c>
    </row>
    <row r="165" spans="1:8" ht="15">
      <c r="A165" t="s">
        <v>108</v>
      </c>
      <c r="B165" t="s">
        <v>106</v>
      </c>
      <c r="C165">
        <v>799</v>
      </c>
      <c r="E165">
        <v>25.3</v>
      </c>
      <c r="H165">
        <v>1</v>
      </c>
    </row>
    <row r="166" spans="1:8" ht="15">
      <c r="A166" t="s">
        <v>108</v>
      </c>
      <c r="B166" t="s">
        <v>109</v>
      </c>
      <c r="C166">
        <v>799</v>
      </c>
      <c r="E166">
        <v>25.3</v>
      </c>
      <c r="H166">
        <v>1</v>
      </c>
    </row>
    <row r="167" spans="1:8" ht="15">
      <c r="A167" t="s">
        <v>108</v>
      </c>
      <c r="B167" t="s">
        <v>159</v>
      </c>
      <c r="C167">
        <v>509.15</v>
      </c>
      <c r="E167">
        <v>12.7</v>
      </c>
      <c r="H167">
        <v>0.5</v>
      </c>
    </row>
    <row r="168" spans="1:8" ht="15">
      <c r="A168" t="s">
        <v>108</v>
      </c>
      <c r="B168" t="s">
        <v>142</v>
      </c>
      <c r="C168">
        <v>194.65</v>
      </c>
      <c r="E168">
        <v>12.7</v>
      </c>
      <c r="H168">
        <v>0.5</v>
      </c>
    </row>
    <row r="169" spans="1:8" ht="15">
      <c r="A169" t="s">
        <v>108</v>
      </c>
      <c r="B169" t="s">
        <v>143</v>
      </c>
      <c r="C169">
        <v>194.65</v>
      </c>
      <c r="E169">
        <v>12.7</v>
      </c>
      <c r="H169">
        <v>0.5</v>
      </c>
    </row>
    <row r="170" spans="1:8" ht="15">
      <c r="A170" t="s">
        <v>108</v>
      </c>
      <c r="B170" t="s">
        <v>144</v>
      </c>
      <c r="C170">
        <v>339.15</v>
      </c>
      <c r="E170">
        <v>12.7</v>
      </c>
      <c r="H170">
        <v>0.5</v>
      </c>
    </row>
    <row r="189" spans="1:12" s="3" customFormat="1" ht="15">
      <c r="A189"/>
      <c r="B189"/>
      <c r="C189"/>
      <c r="D189"/>
      <c r="E189"/>
      <c r="F189"/>
      <c r="G189"/>
      <c r="H189"/>
      <c r="I189"/>
      <c r="J189"/>
      <c r="K189"/>
      <c r="L189"/>
    </row>
    <row r="191" spans="11:12" ht="15">
      <c r="K191" s="3"/>
      <c r="L191" s="3"/>
    </row>
    <row r="192" spans="8:10" ht="15">
      <c r="H192" s="3"/>
      <c r="I192" s="3"/>
      <c r="J192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8"/>
  <sheetViews>
    <sheetView zoomScalePageLayoutView="0" workbookViewId="0" topLeftCell="A42">
      <selection activeCell="A60" sqref="A60:G79"/>
    </sheetView>
  </sheetViews>
  <sheetFormatPr defaultColWidth="9.140625" defaultRowHeight="15"/>
  <cols>
    <col min="1" max="1" width="28.8515625" style="0" customWidth="1"/>
    <col min="2" max="2" width="64.140625" style="0" customWidth="1"/>
  </cols>
  <sheetData>
    <row r="2" ht="15">
      <c r="B2" t="s">
        <v>117</v>
      </c>
    </row>
    <row r="3" spans="1:3" ht="15">
      <c r="A3" t="s">
        <v>113</v>
      </c>
      <c r="B3" t="s">
        <v>161</v>
      </c>
      <c r="C3">
        <v>599</v>
      </c>
    </row>
    <row r="4" spans="1:3" ht="15">
      <c r="A4" t="s">
        <v>113</v>
      </c>
      <c r="B4" t="s">
        <v>111</v>
      </c>
      <c r="C4">
        <v>799</v>
      </c>
    </row>
    <row r="5" spans="1:3" ht="15">
      <c r="A5" t="s">
        <v>113</v>
      </c>
      <c r="B5" t="s">
        <v>112</v>
      </c>
      <c r="C5">
        <v>0</v>
      </c>
    </row>
    <row r="6" spans="1:3" ht="15">
      <c r="A6" t="s">
        <v>37</v>
      </c>
      <c r="B6" t="s">
        <v>145</v>
      </c>
      <c r="C6">
        <v>330.65</v>
      </c>
    </row>
    <row r="7" spans="1:3" ht="15">
      <c r="A7" t="s">
        <v>71</v>
      </c>
      <c r="B7" t="s">
        <v>164</v>
      </c>
      <c r="C7">
        <v>330.65</v>
      </c>
    </row>
    <row r="8" spans="1:3" ht="15">
      <c r="A8" t="s">
        <v>46</v>
      </c>
      <c r="B8" t="s">
        <v>147</v>
      </c>
      <c r="C8">
        <v>466.65</v>
      </c>
    </row>
    <row r="9" spans="1:3" ht="15">
      <c r="A9" t="s">
        <v>71</v>
      </c>
      <c r="B9" t="s">
        <v>136</v>
      </c>
      <c r="C9">
        <v>228.65</v>
      </c>
    </row>
    <row r="10" spans="1:3" ht="15">
      <c r="A10" t="s">
        <v>71</v>
      </c>
      <c r="B10" t="s">
        <v>137</v>
      </c>
      <c r="C10">
        <v>288.15</v>
      </c>
    </row>
    <row r="11" spans="1:3" ht="15">
      <c r="A11" t="s">
        <v>129</v>
      </c>
      <c r="B11" t="s">
        <v>132</v>
      </c>
      <c r="C11">
        <v>194.65</v>
      </c>
    </row>
    <row r="12" spans="1:3" ht="15">
      <c r="A12" t="s">
        <v>129</v>
      </c>
      <c r="B12" t="s">
        <v>134</v>
      </c>
      <c r="C12">
        <v>339.15</v>
      </c>
    </row>
    <row r="13" spans="1:3" ht="15">
      <c r="A13" t="s">
        <v>129</v>
      </c>
      <c r="B13" t="s">
        <v>133</v>
      </c>
      <c r="C13">
        <v>339.15</v>
      </c>
    </row>
    <row r="14" spans="1:3" ht="15">
      <c r="A14" t="s">
        <v>46</v>
      </c>
      <c r="B14" t="s">
        <v>148</v>
      </c>
      <c r="C14">
        <v>466.65</v>
      </c>
    </row>
    <row r="15" spans="1:3" ht="15">
      <c r="A15" t="s">
        <v>46</v>
      </c>
      <c r="B15" t="s">
        <v>149</v>
      </c>
      <c r="C15">
        <v>169.15</v>
      </c>
    </row>
    <row r="16" spans="1:3" ht="15">
      <c r="A16" t="s">
        <v>46</v>
      </c>
      <c r="B16" t="s">
        <v>150</v>
      </c>
      <c r="C16">
        <v>254.15</v>
      </c>
    </row>
    <row r="17" spans="1:3" ht="15">
      <c r="A17" t="s">
        <v>25</v>
      </c>
      <c r="B17" t="s">
        <v>138</v>
      </c>
      <c r="C17">
        <v>643.5</v>
      </c>
    </row>
    <row r="18" spans="1:3" ht="15">
      <c r="A18" t="s">
        <v>108</v>
      </c>
      <c r="B18" t="s">
        <v>139</v>
      </c>
      <c r="C18">
        <v>643.5</v>
      </c>
    </row>
    <row r="19" spans="1:3" ht="15">
      <c r="A19" t="s">
        <v>108</v>
      </c>
      <c r="B19" t="s">
        <v>107</v>
      </c>
      <c r="C19">
        <v>599</v>
      </c>
    </row>
    <row r="20" spans="1:3" ht="15">
      <c r="A20" t="s">
        <v>18</v>
      </c>
      <c r="B20" t="s">
        <v>121</v>
      </c>
      <c r="C20">
        <v>599</v>
      </c>
    </row>
    <row r="21" spans="1:3" ht="15">
      <c r="A21" t="s">
        <v>108</v>
      </c>
      <c r="B21" t="s">
        <v>140</v>
      </c>
      <c r="C21">
        <v>599</v>
      </c>
    </row>
    <row r="22" spans="1:3" ht="45">
      <c r="A22" t="s">
        <v>108</v>
      </c>
      <c r="B22" s="4" t="s">
        <v>160</v>
      </c>
      <c r="C22">
        <v>599</v>
      </c>
    </row>
    <row r="23" spans="1:3" ht="15">
      <c r="A23" t="s">
        <v>123</v>
      </c>
      <c r="B23" t="s">
        <v>124</v>
      </c>
      <c r="C23">
        <v>0</v>
      </c>
    </row>
    <row r="24" spans="1:3" ht="15">
      <c r="A24" t="s">
        <v>119</v>
      </c>
      <c r="B24" t="s">
        <v>120</v>
      </c>
      <c r="C24">
        <v>699</v>
      </c>
    </row>
    <row r="25" spans="1:3" ht="45">
      <c r="A25" t="s">
        <v>108</v>
      </c>
      <c r="B25" s="4" t="s">
        <v>141</v>
      </c>
      <c r="C25">
        <v>699</v>
      </c>
    </row>
    <row r="26" spans="1:3" ht="15">
      <c r="A26" t="s">
        <v>108</v>
      </c>
      <c r="B26" t="s">
        <v>106</v>
      </c>
      <c r="C26">
        <v>799</v>
      </c>
    </row>
    <row r="27" spans="1:3" ht="15">
      <c r="A27" t="s">
        <v>125</v>
      </c>
      <c r="B27" t="s">
        <v>151</v>
      </c>
      <c r="C27">
        <v>799</v>
      </c>
    </row>
    <row r="28" spans="1:3" ht="15">
      <c r="A28" t="s">
        <v>23</v>
      </c>
      <c r="B28" t="s">
        <v>115</v>
      </c>
      <c r="C28">
        <v>799</v>
      </c>
    </row>
    <row r="29" spans="1:3" ht="15">
      <c r="A29" t="s">
        <v>129</v>
      </c>
      <c r="B29" t="s">
        <v>128</v>
      </c>
      <c r="C29">
        <v>799</v>
      </c>
    </row>
    <row r="30" spans="1:3" ht="15">
      <c r="A30" t="s">
        <v>6</v>
      </c>
      <c r="B30" t="s">
        <v>135</v>
      </c>
      <c r="C30">
        <v>0</v>
      </c>
    </row>
    <row r="31" spans="1:3" ht="15">
      <c r="A31" t="s">
        <v>31</v>
      </c>
      <c r="B31" t="s">
        <v>127</v>
      </c>
      <c r="C31">
        <v>0</v>
      </c>
    </row>
    <row r="32" spans="1:3" ht="15">
      <c r="A32" t="s">
        <v>37</v>
      </c>
      <c r="B32" t="s">
        <v>146</v>
      </c>
      <c r="C32">
        <v>0</v>
      </c>
    </row>
    <row r="33" spans="1:3" ht="15">
      <c r="A33" t="s">
        <v>108</v>
      </c>
      <c r="B33" t="s">
        <v>109</v>
      </c>
      <c r="C33">
        <v>799</v>
      </c>
    </row>
    <row r="34" spans="1:3" ht="15">
      <c r="A34" t="s">
        <v>68</v>
      </c>
      <c r="B34" t="s">
        <v>130</v>
      </c>
      <c r="C34">
        <v>509.15</v>
      </c>
    </row>
    <row r="35" spans="1:3" ht="15">
      <c r="A35" t="s">
        <v>108</v>
      </c>
      <c r="B35" t="s">
        <v>159</v>
      </c>
      <c r="C35">
        <v>509.15</v>
      </c>
    </row>
    <row r="36" spans="1:3" ht="15">
      <c r="A36" t="s">
        <v>46</v>
      </c>
      <c r="B36" t="s">
        <v>152</v>
      </c>
      <c r="C36">
        <v>0</v>
      </c>
    </row>
    <row r="37" spans="1:3" ht="15">
      <c r="A37" t="s">
        <v>39</v>
      </c>
      <c r="B37" t="s">
        <v>167</v>
      </c>
      <c r="C37">
        <v>0</v>
      </c>
    </row>
    <row r="38" spans="1:3" ht="15">
      <c r="A38" t="s">
        <v>46</v>
      </c>
      <c r="B38" t="s">
        <v>114</v>
      </c>
      <c r="C38">
        <v>0</v>
      </c>
    </row>
    <row r="39" spans="1:3" ht="15">
      <c r="A39" t="s">
        <v>34</v>
      </c>
      <c r="B39" t="s">
        <v>116</v>
      </c>
      <c r="C39">
        <v>999</v>
      </c>
    </row>
    <row r="40" spans="1:3" ht="15">
      <c r="A40" t="s">
        <v>68</v>
      </c>
      <c r="B40" t="s">
        <v>153</v>
      </c>
      <c r="C40">
        <v>194.65</v>
      </c>
    </row>
    <row r="41" spans="1:3" ht="15">
      <c r="A41" t="s">
        <v>125</v>
      </c>
      <c r="B41" t="s">
        <v>154</v>
      </c>
      <c r="C41">
        <v>0</v>
      </c>
    </row>
    <row r="42" spans="1:3" ht="15">
      <c r="A42" t="s">
        <v>37</v>
      </c>
      <c r="B42" t="s">
        <v>162</v>
      </c>
      <c r="C42">
        <v>799</v>
      </c>
    </row>
    <row r="43" spans="1:3" ht="15">
      <c r="A43" t="s">
        <v>110</v>
      </c>
      <c r="B43" t="s">
        <v>163</v>
      </c>
      <c r="C43">
        <v>799</v>
      </c>
    </row>
    <row r="44" spans="1:3" ht="15">
      <c r="A44" t="s">
        <v>34</v>
      </c>
      <c r="B44" t="s">
        <v>131</v>
      </c>
      <c r="C44">
        <v>0</v>
      </c>
    </row>
    <row r="45" spans="1:3" ht="15">
      <c r="A45" t="s">
        <v>39</v>
      </c>
      <c r="B45" t="s">
        <v>122</v>
      </c>
      <c r="C45">
        <v>699</v>
      </c>
    </row>
    <row r="46" spans="1:3" ht="15">
      <c r="A46" t="s">
        <v>13</v>
      </c>
      <c r="B46" t="s">
        <v>118</v>
      </c>
      <c r="C46">
        <v>799</v>
      </c>
    </row>
    <row r="47" spans="1:3" ht="15">
      <c r="A47" t="s">
        <v>125</v>
      </c>
      <c r="B47" t="s">
        <v>155</v>
      </c>
      <c r="C47">
        <v>799</v>
      </c>
    </row>
    <row r="48" spans="1:3" ht="15">
      <c r="A48" t="s">
        <v>110</v>
      </c>
      <c r="B48" t="s">
        <v>165</v>
      </c>
      <c r="C48">
        <v>799</v>
      </c>
    </row>
    <row r="49" spans="1:3" ht="15">
      <c r="A49" t="s">
        <v>125</v>
      </c>
      <c r="B49" t="s">
        <v>156</v>
      </c>
      <c r="C49">
        <v>254.15</v>
      </c>
    </row>
    <row r="50" spans="1:3" ht="15">
      <c r="A50" t="s">
        <v>125</v>
      </c>
      <c r="B50" t="s">
        <v>126</v>
      </c>
      <c r="C50">
        <v>1813.5</v>
      </c>
    </row>
    <row r="51" spans="1:3" ht="15">
      <c r="A51" t="s">
        <v>68</v>
      </c>
      <c r="B51" t="s">
        <v>157</v>
      </c>
      <c r="C51">
        <v>169.15</v>
      </c>
    </row>
    <row r="52" spans="1:3" ht="15">
      <c r="A52" t="s">
        <v>125</v>
      </c>
      <c r="B52" t="s">
        <v>158</v>
      </c>
      <c r="C52">
        <v>169.15</v>
      </c>
    </row>
    <row r="53" spans="1:3" ht="15">
      <c r="A53" t="s">
        <v>108</v>
      </c>
      <c r="B53" t="s">
        <v>142</v>
      </c>
      <c r="C53">
        <v>194.65</v>
      </c>
    </row>
    <row r="54" spans="1:3" ht="15">
      <c r="A54" t="s">
        <v>108</v>
      </c>
      <c r="B54" t="s">
        <v>143</v>
      </c>
      <c r="C54">
        <v>194.65</v>
      </c>
    </row>
    <row r="55" spans="1:3" ht="15">
      <c r="A55" t="s">
        <v>62</v>
      </c>
      <c r="B55" t="s">
        <v>166</v>
      </c>
      <c r="C55">
        <v>194.65</v>
      </c>
    </row>
    <row r="56" spans="1:3" ht="15">
      <c r="A56" t="s">
        <v>108</v>
      </c>
      <c r="B56" t="s">
        <v>144</v>
      </c>
      <c r="C56">
        <v>339.15</v>
      </c>
    </row>
    <row r="60" ht="15">
      <c r="B60" t="s">
        <v>171</v>
      </c>
    </row>
    <row r="61" spans="1:2" ht="15">
      <c r="A61" t="s">
        <v>6</v>
      </c>
      <c r="B61" t="s">
        <v>170</v>
      </c>
    </row>
    <row r="62" spans="1:2" ht="15">
      <c r="A62" t="s">
        <v>6</v>
      </c>
      <c r="B62" t="s">
        <v>179</v>
      </c>
    </row>
    <row r="63" spans="1:2" ht="15">
      <c r="A63" t="s">
        <v>46</v>
      </c>
      <c r="B63" t="s">
        <v>172</v>
      </c>
    </row>
    <row r="64" spans="1:2" ht="15">
      <c r="A64" t="s">
        <v>46</v>
      </c>
      <c r="B64" t="s">
        <v>173</v>
      </c>
    </row>
    <row r="66" spans="1:2" ht="15">
      <c r="A66" t="s">
        <v>23</v>
      </c>
      <c r="B66" t="s">
        <v>175</v>
      </c>
    </row>
    <row r="68" spans="1:2" ht="15">
      <c r="A68" t="s">
        <v>108</v>
      </c>
      <c r="B68" t="s">
        <v>176</v>
      </c>
    </row>
    <row r="70" spans="1:2" ht="15">
      <c r="A70" t="s">
        <v>13</v>
      </c>
      <c r="B70" t="s">
        <v>177</v>
      </c>
    </row>
    <row r="72" spans="1:2" ht="15">
      <c r="A72" t="s">
        <v>65</v>
      </c>
      <c r="B72" t="s">
        <v>178</v>
      </c>
    </row>
    <row r="74" spans="1:2" ht="15">
      <c r="A74" t="s">
        <v>125</v>
      </c>
      <c r="B74" t="s">
        <v>185</v>
      </c>
    </row>
    <row r="78" spans="1:2" ht="15">
      <c r="A78" t="s">
        <v>31</v>
      </c>
      <c r="B78" t="s">
        <v>191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2012-12-29T18:32:08Z</dcterms:modified>
  <cp:category/>
  <cp:version/>
  <cp:contentType/>
  <cp:contentStatus/>
</cp:coreProperties>
</file>