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<sst xmlns="http://schemas.openxmlformats.org/spreadsheetml/2006/main" count="610" uniqueCount="286">
  <si>
    <t>ник</t>
  </si>
  <si>
    <t>наименование</t>
  </si>
  <si>
    <t>цена</t>
  </si>
  <si>
    <t>кол-во</t>
  </si>
  <si>
    <t>итого</t>
  </si>
  <si>
    <t>с орг</t>
  </si>
  <si>
    <t>транспорт.</t>
  </si>
  <si>
    <t>сдано</t>
  </si>
  <si>
    <t>долг</t>
  </si>
  <si>
    <t>*Ксю*</t>
  </si>
  <si>
    <t xml:space="preserve">FTR559 футболка женская XL, White </t>
  </si>
  <si>
    <t xml:space="preserve">LLB177 трусы женские XS, Pink </t>
  </si>
  <si>
    <t xml:space="preserve">LLB179 трусы женские XS, Lilac </t>
  </si>
  <si>
    <t xml:space="preserve">LLB180 трусы женские XS, Yellow </t>
  </si>
  <si>
    <t>LLH176 трусы женские XS, Pink</t>
  </si>
  <si>
    <t xml:space="preserve">MB333 трусы мужские XL, Pistachio 149 </t>
  </si>
  <si>
    <t xml:space="preserve">MB331 трусы мужские XL, Sand 155 </t>
  </si>
  <si>
    <t xml:space="preserve">LSH185 трусы женские S, White 99 </t>
  </si>
  <si>
    <t>LLB173 трусы женские S, White 124</t>
  </si>
  <si>
    <t>KaldinaM</t>
  </si>
  <si>
    <t xml:space="preserve">FMF550 джемпер женский XS, Wine 599 </t>
  </si>
  <si>
    <t xml:space="preserve">FDV562/1 платье женское XS, Raspberry 749 </t>
  </si>
  <si>
    <t xml:space="preserve">FS560 юбка женская XS, White 499 </t>
  </si>
  <si>
    <t xml:space="preserve">FOPV559 полукомбинезон женский XS, Black 1124 </t>
  </si>
  <si>
    <t>FWB0202 брюки женские XS, Night 999</t>
  </si>
  <si>
    <t>barolga13</t>
  </si>
  <si>
    <t>мостик</t>
  </si>
  <si>
    <t xml:space="preserve">майка-борцовка для мальчика (черубино) 6182CSJ р.134/68 89,00 руб. - 1 шт </t>
  </si>
  <si>
    <t xml:space="preserve">Комплект для мальчика (черубино) 3085CAK р.122-128/64 77,00 руб. шт - 1шт </t>
  </si>
  <si>
    <t xml:space="preserve">Трусы мужские (пеликан) 346MB р.XL 155,00 руб. -1 шт </t>
  </si>
  <si>
    <t xml:space="preserve">Халат детский (в.т.)7565 34 257,00 руб.- 1 шт. НА МАЛЬЧИКА. (замена р.36 или другой подобный этого же производителя р.34-36 ) </t>
  </si>
  <si>
    <t>Туфли гимнастические дет. гимнаст р.20 51,00 руб. шт - 1 шт ЧЕРНЫЕ</t>
  </si>
  <si>
    <t xml:space="preserve">FVF558 майка женская XS, Blush или  White 374     </t>
  </si>
  <si>
    <t>FM546 джемпер женский XS, White или Indigo 487</t>
  </si>
  <si>
    <t>Ёяя</t>
  </si>
  <si>
    <t>Мария И.</t>
  </si>
  <si>
    <t>FMT559 джемпер женский L, White 437</t>
  </si>
  <si>
    <t>Мафеста</t>
  </si>
  <si>
    <t>MB338 трусы мужские, цвет голубой либо серый, р-р XXL</t>
  </si>
  <si>
    <t>Бася87</t>
  </si>
  <si>
    <t>FT551/2 футболка женская S, Blush 312 - 1 шт.</t>
  </si>
  <si>
    <t>galinushka</t>
  </si>
  <si>
    <t>Women&amp;women</t>
  </si>
  <si>
    <t>FTF560/1 джемпер женский S, White, 499,00</t>
  </si>
  <si>
    <t>FDV564 платье женское L, Multicolor, 624,00</t>
  </si>
  <si>
    <t>AlenkaKrasa1</t>
  </si>
  <si>
    <t xml:space="preserve">Носки дет. с475 Орёл 18/20 2шт </t>
  </si>
  <si>
    <t xml:space="preserve">Носки дет. с472 Орёл 18/20 2шт </t>
  </si>
  <si>
    <t xml:space="preserve">Носки дет. х/б+па с349 Орёл р.18 1шт </t>
  </si>
  <si>
    <t xml:space="preserve">Носки дет.(алсу) лс47 Алсу р.18/20 1шт </t>
  </si>
  <si>
    <t xml:space="preserve">носки жен.(модекс) С-204 Модекс р.23 19.5 р. белые 5шт </t>
  </si>
  <si>
    <t xml:space="preserve">Носки жен.(беллиссима) YS-032WK-ORIGINAL Беллиссима (Bellissima) р.23 белые 2шт </t>
  </si>
  <si>
    <t>Носки жен.(алсу) ас010 Алсу р.23/25 32.5 р. белые 2шт</t>
  </si>
  <si>
    <t xml:space="preserve">пижама для дев. (пеликан) 301GNTP р.5 213,00 руб. </t>
  </si>
  <si>
    <t xml:space="preserve">пижама для дев. (пеликан) 304GNTH р.5 213,00 руб. </t>
  </si>
  <si>
    <t>пижама женская (пеликан) 131PTB р.M 413,00 руб.</t>
  </si>
  <si>
    <t>Светлана Арцебашева</t>
  </si>
  <si>
    <t>Ulchick</t>
  </si>
  <si>
    <t xml:space="preserve">FVF546 майка женская M, Indigo 312 </t>
  </si>
  <si>
    <t xml:space="preserve">Пижама женская (Пеликан) 134РТР р.М 413 </t>
  </si>
  <si>
    <t xml:space="preserve">MB351 трусы мужские XXL, Navy 149 </t>
  </si>
  <si>
    <t>MH358 трусы мужские XXL, Aqua 155</t>
  </si>
  <si>
    <t>трусы женские (пеликан) 186LLC XXL (белые или черные) 1 шт. замена 186LMM 1шт.</t>
  </si>
  <si>
    <t xml:space="preserve">Брюки для мальчика (пеликан) 4003BWB р.11 599руб. </t>
  </si>
  <si>
    <t xml:space="preserve">брюки д.мал. (пеликан) 105BWP р.11 297руб. </t>
  </si>
  <si>
    <t xml:space="preserve">джемпер д.мал. (пеликан) 182BXJ р.11 266руб. </t>
  </si>
  <si>
    <t xml:space="preserve">Джемпер для мальчика (пеликан) 194BJR р.11 337руб. </t>
  </si>
  <si>
    <t xml:space="preserve">футболка д.мал. (пеликан) 182BTR р.11 133руб. </t>
  </si>
  <si>
    <t xml:space="preserve">Футболка для мальчика (Пеликан) 187BTR р.11 276руб. </t>
  </si>
  <si>
    <t xml:space="preserve">Футболка для мальчика (пеликан) 192-1BTR р.11 324руб. </t>
  </si>
  <si>
    <t xml:space="preserve">трусы д.мал. (пеликан) 185BUL р.11 139руб. </t>
  </si>
  <si>
    <t>Трусы для мальчика (пеликан) 194BUH р.11 215руб.</t>
  </si>
  <si>
    <t>GROSINNA</t>
  </si>
  <si>
    <t xml:space="preserve">Платье жен.(пеликан) 483FDF р.M (цвет серый) 390,00 руб. шт </t>
  </si>
  <si>
    <t xml:space="preserve">Платье женское (пеликан) 487FDR р.M (цвет фуксии) с длинными руковами 390,00 руб. шт </t>
  </si>
  <si>
    <t xml:space="preserve">трусы женские (пеликан) 179LLB р.M 99,00 руб. шт </t>
  </si>
  <si>
    <t xml:space="preserve">трусы женские (пеликан) 169LSM р.M 118,00 руб. шт </t>
  </si>
  <si>
    <t>трусы женские (пеликан) 179LLB р.M 99,00 руб. шт</t>
  </si>
  <si>
    <t>лялька наташка</t>
  </si>
  <si>
    <t>FH551 шорты женские S, Khaki 374,00</t>
  </si>
  <si>
    <t xml:space="preserve">FTR562 футболка женская XS, D iris 374 </t>
  </si>
  <si>
    <t xml:space="preserve">FTR561 футболка женская XS, White 374 </t>
  </si>
  <si>
    <t xml:space="preserve">FTF562/1 футболка женская XS, Mimosa 374 </t>
  </si>
  <si>
    <t>FTR560 футболка женская XS, Blush 337</t>
  </si>
  <si>
    <t>Клюковка</t>
  </si>
  <si>
    <t xml:space="preserve">FVF558 майка женская L, White </t>
  </si>
  <si>
    <t xml:space="preserve">FT558/1 футболка женская L, Lime </t>
  </si>
  <si>
    <t>FVF560 футболка женская L, White</t>
  </si>
  <si>
    <t>Нюшенция</t>
  </si>
  <si>
    <t xml:space="preserve">Рубашка детская (крокид) К 3286 цвет сиреневый размер 110, </t>
  </si>
  <si>
    <t xml:space="preserve">Комплект детский К 2082 размер 110, </t>
  </si>
  <si>
    <t xml:space="preserve">Джемпер для мальчика (пеликан) BVK 308 размер 5, цвет голубой; </t>
  </si>
  <si>
    <t xml:space="preserve">Шотры для мальчика ВН 308, размер 5, </t>
  </si>
  <si>
    <t xml:space="preserve">Платье для женщин FDV размер S, цвет белый </t>
  </si>
  <si>
    <t xml:space="preserve">Футболка женская FTR 564 размер S </t>
  </si>
  <si>
    <t xml:space="preserve">Трусы мужские MHS 351, размер XL </t>
  </si>
  <si>
    <t xml:space="preserve">Трусы мужские ML 351, размер XL цвет красный </t>
  </si>
  <si>
    <t>Трусы женские LMH184, цвет голубой и розовый 2 шт. размер S</t>
  </si>
  <si>
    <t>MARIYA RETIKH</t>
  </si>
  <si>
    <t xml:space="preserve">пижама для девочки 5079CAB р.92/52 213.0 р. </t>
  </si>
  <si>
    <t xml:space="preserve">брюки для мальчика 4057 р.146/36 374.0 р. - 1 шт </t>
  </si>
  <si>
    <t xml:space="preserve">брюки для девочки 7077CSB р.92/56 135.0 р. - 2 шт </t>
  </si>
  <si>
    <t xml:space="preserve">брюки ясельные 4010 р.92/28 157.0 р. - 1 шт </t>
  </si>
  <si>
    <t xml:space="preserve">бриджи 1244 р.92/28 148.89 р. - 1 шт красные </t>
  </si>
  <si>
    <t xml:space="preserve">лосины ясельные р.92/28 121.8 р. -1 шт </t>
  </si>
  <si>
    <t xml:space="preserve">боди И5.27.4 р.86/56 119.0 р. -1 шт розовые </t>
  </si>
  <si>
    <t xml:space="preserve">комплект 1243 р.92/28 242.0 р. - 1 шт корасный </t>
  </si>
  <si>
    <t>повязка 1287 р.48 88.6 р.</t>
  </si>
  <si>
    <t>брюки для мальчика 4067 р.146/36 348.0 р. -1 шт</t>
  </si>
  <si>
    <t>leo80</t>
  </si>
  <si>
    <t xml:space="preserve">MB333 трусы мужские XXL, Pistachio </t>
  </si>
  <si>
    <t xml:space="preserve">MB01 трусы мужские XXL, Dark Grey </t>
  </si>
  <si>
    <t xml:space="preserve">MHS353 трусы мужские XXL, Grey </t>
  </si>
  <si>
    <t xml:space="preserve">LLH185 трусы женские L, Black </t>
  </si>
  <si>
    <t xml:space="preserve">LLH185 трусы женские L, White </t>
  </si>
  <si>
    <t xml:space="preserve">FTF562 футболка женская XL, Blue </t>
  </si>
  <si>
    <t xml:space="preserve">FTF563 футболка женская L, Red </t>
  </si>
  <si>
    <t xml:space="preserve">MHS01 трусы мужские XXL, Grey </t>
  </si>
  <si>
    <t xml:space="preserve">MHS351 трусы мужские XXL, Navy </t>
  </si>
  <si>
    <t xml:space="preserve">LSH185 трусы женские L, White - 2 шт. </t>
  </si>
  <si>
    <t xml:space="preserve">LLB173 трусы женские L, White </t>
  </si>
  <si>
    <t xml:space="preserve">FS560 юбка женская L, Jeans </t>
  </si>
  <si>
    <t xml:space="preserve">FTR561 футболка женская L, White </t>
  </si>
  <si>
    <t>FTR561 футболка женская L, Indigo</t>
  </si>
  <si>
    <t xml:space="preserve">брюки для мальчика 105 BWP размер 11 (коллекция детство осень 2011) </t>
  </si>
  <si>
    <t xml:space="preserve">джемпер для мальчика 190 BXJ размер 11 (коллекция зима 2011) </t>
  </si>
  <si>
    <t xml:space="preserve">комплект для мальчика 195 BATB размер 11 (весна 2012) </t>
  </si>
  <si>
    <t xml:space="preserve">джемпер для мальчика 182 BJR размер 11 (коллекция детство осень 2011) </t>
  </si>
  <si>
    <t>джемпер для мальчика 184 BJR размер 11 (коллекция детство осень 2011)</t>
  </si>
  <si>
    <t>taviko</t>
  </si>
  <si>
    <t>мама ЭВЫ</t>
  </si>
  <si>
    <t xml:space="preserve">Джемпер ясельный(консалт) К 3595 р.56/92 Цена 175.0 р., 1 шт. на замену: джемпер ясельный(консалт) Артикул, К 3501 р.56/92 Цена 175.0 р. </t>
  </si>
  <si>
    <t xml:space="preserve">Джемпер д/мал.(консалт)  К 3562 р.52/98 Цена 175.0 р., 1 шт. на замену Джемпер для мальчика(консалт) р.52/98 175.0 р. </t>
  </si>
  <si>
    <t xml:space="preserve">Носки подрост.(алсу) лс57 р.20/22 23.1 р. Цвет черный (на замену - серый), 5 шт. на замену: носки подрост.(модекс) Артикул, Д-3мод Производитель, Модекс р.20/22 22.0 р., 5 шт. Цвет черный (на замену - серый) </t>
  </si>
  <si>
    <t xml:space="preserve">Трусы-шортики Artu 1075 Производитель:Арту (Artu) р.4 114.0 р., 1 шт. </t>
  </si>
  <si>
    <t>Трусы женские классика (визави) 10-110DS р.96 57.0 р., 1 шт.</t>
  </si>
  <si>
    <t>Ксяша</t>
  </si>
  <si>
    <t xml:space="preserve">Футболка для мальчиков (визави) 10-019KF размер на 6/7 наверно М? лет 68.0 р. 2 шт как на картинке две серых или может красные будут то разных цветов(не темные) </t>
  </si>
  <si>
    <t>Футболка для мальчиков (визави) 11-007KF размер(тож надо на 6/7 лет) М цена 96.0 р. 2шт голубого цвета и серого цвета</t>
  </si>
  <si>
    <t>комплект мал.(консалт)  К 1073 Консалт (Crockid)р.52/104 98.0 р. 2 шт. цвет синий и оранжевый</t>
  </si>
  <si>
    <t>ОЛиВ@</t>
  </si>
  <si>
    <t xml:space="preserve">трусы женские классика (визави)АРТИКУЛ 11-061DS( РАЗМЕР 96, 105,0Р)1шт </t>
  </si>
  <si>
    <t xml:space="preserve">Трусы жен.(классика)(визави)артикул:0284DS( р.100-43.0 р.)1шт </t>
  </si>
  <si>
    <t xml:space="preserve">трусы женские танга (визави)Артикул:11-024DT(р.104-97.0 р.)1шт </t>
  </si>
  <si>
    <t xml:space="preserve">Пеликан MB333 трусы мужские XL, Pistachio(149РУБ)1шт </t>
  </si>
  <si>
    <t xml:space="preserve">Пеликан MB358 трусы мужские XL, Aqua(155РУБ)1шт </t>
  </si>
  <si>
    <t xml:space="preserve"> Пеликан FV17 майка женская M, Green(287 РУБ)1шт</t>
  </si>
  <si>
    <t xml:space="preserve">LSH185 трусы женские XS, White   99 </t>
  </si>
  <si>
    <t xml:space="preserve">FS560 юбка женская XS, White   499 </t>
  </si>
  <si>
    <t xml:space="preserve">FTF560 футболка женская XS, Pink   337 </t>
  </si>
  <si>
    <t xml:space="preserve">FTR564/1 футболка женская XS, White 337 </t>
  </si>
  <si>
    <t>FMC558 джемпер женский XS, Lime   562</t>
  </si>
  <si>
    <t xml:space="preserve">394FAJP Производитель:Пеликан (Pelican) Коллекция Пижама распродажа р.XS 336.0 </t>
  </si>
  <si>
    <t>Yuly</t>
  </si>
  <si>
    <t xml:space="preserve">MB348 трусы мужские XXL, Pistachio 149 </t>
  </si>
  <si>
    <t>MB351 трусы мужские XXL, Navy 149</t>
  </si>
  <si>
    <t>FDF558/1 платье женское S flower   1124</t>
  </si>
  <si>
    <t>Наталья Шат</t>
  </si>
  <si>
    <t xml:space="preserve">FVF558 майка женская S, White 374 </t>
  </si>
  <si>
    <t xml:space="preserve">MB358 трусы мужские 3XL, White 155 </t>
  </si>
  <si>
    <t xml:space="preserve">MB359 трусы мужские 3XL, Green 149 </t>
  </si>
  <si>
    <t xml:space="preserve">MB360 трусы мужские 3XL, Grey 149 </t>
  </si>
  <si>
    <t xml:space="preserve">MB360 трусы мужские 3XL, Orange 149 </t>
  </si>
  <si>
    <t>LMB(3)183 трусы женские XS, White 324</t>
  </si>
  <si>
    <t>egoistka2</t>
  </si>
  <si>
    <t>FVN562/2 майка женская S, Mimosa   249</t>
  </si>
  <si>
    <t>V@silis@067</t>
  </si>
  <si>
    <t>Носки дет. х/б+па (алсу) лс46 р.20 5 шт. на мальчика</t>
  </si>
  <si>
    <t>Носки дет.(алсу) лс47 р.18/20 5 шт. на мальчика</t>
  </si>
  <si>
    <t>Носки дет. х/б+эл. с316 ор 18/20 5 шт. на мальчика</t>
  </si>
  <si>
    <t xml:space="preserve">LLB166 трусы женские XS, Black 162 руб 1 шт </t>
  </si>
  <si>
    <t xml:space="preserve">LLB173 трусы женские XS, White 124 руб 1 шт </t>
  </si>
  <si>
    <t xml:space="preserve">LLB177 трусы женские XS, Blue 94 руб 1 шт </t>
  </si>
  <si>
    <t>MH346 трусы мужские XL, Dark Grey 162 руб 1 шт</t>
  </si>
  <si>
    <t>kanerinka</t>
  </si>
  <si>
    <t xml:space="preserve">BXT308 джемпер для мальчиков Размер: 2, </t>
  </si>
  <si>
    <t xml:space="preserve">MHS01 трусы мужские XL, White 155 </t>
  </si>
  <si>
    <t xml:space="preserve">носки дет. (кр.в.) артикул: с603 Производитель: Красная Ветка Р-р 14 цена 27.5 р. </t>
  </si>
  <si>
    <t xml:space="preserve">носки детские (альтаир) Артикул:С105 Производитель:Альтаир Р-р 14 цена 18.0 р. </t>
  </si>
  <si>
    <t xml:space="preserve">носки детские (альтаир) Артикул:С108 Производитель:Альтаир Р-р 14 цена 25.5 р. </t>
  </si>
  <si>
    <t xml:space="preserve">расцветку на мальчика желательно салатовый </t>
  </si>
  <si>
    <t xml:space="preserve">Трусы муж.шорты спорт. (пеликан) Артикул:177MHS XL 110р. </t>
  </si>
  <si>
    <t xml:space="preserve">Пижама жен. (пеликан) Артикул: 30PTP XS 291р. </t>
  </si>
  <si>
    <t xml:space="preserve">Пижама жен. (пеликан) Артикул: 29PVH XS 167р. </t>
  </si>
  <si>
    <t xml:space="preserve">Пижама жен. (пеликан) Артикул: 30PML XS 291р. </t>
  </si>
  <si>
    <t xml:space="preserve">Пижама жен. (пеликан) Артикул: 35PVH М 166р. </t>
  </si>
  <si>
    <t xml:space="preserve">Комплект для жен. (пеликан) Артикул: 394FAJP XS 336р. </t>
  </si>
  <si>
    <t xml:space="preserve">носки жен.(кр.в.) Артикул: с435 р-р 23, 25р. 4 пары </t>
  </si>
  <si>
    <t xml:space="preserve">носки жен.(кр.в.) Артикул: с667 р-р 23, 34,5р. 2 пары </t>
  </si>
  <si>
    <t>Носки муж. х/б Артикул: с700 ор р-р 27 16,9р. 5 пар</t>
  </si>
  <si>
    <t>Юлия Гонштейн</t>
  </si>
  <si>
    <t xml:space="preserve">FDF558/1 платье женское S, flower 1124 </t>
  </si>
  <si>
    <t>FJR551 джемпер женский S, Yellow 437</t>
  </si>
  <si>
    <t>Not</t>
  </si>
  <si>
    <t>МВ 360 XL оранж -1шт</t>
  </si>
  <si>
    <t>FTF559 футболка женская S, Raspberry 374р.</t>
  </si>
  <si>
    <t>irinamira</t>
  </si>
  <si>
    <t xml:space="preserve">Носки подрост.(алсу)  пФС102 р.14/16 27.5 р. розовые, желтые, белые 5 пар. </t>
  </si>
  <si>
    <t xml:space="preserve">юбка женская Пеликан (Pelican) 38FWS р.L 266.0 р. красный! </t>
  </si>
  <si>
    <t xml:space="preserve">юбка женская Пеликан (Pelican) 38FWS р.XS 266.0 р. красный! </t>
  </si>
  <si>
    <t xml:space="preserve">носки дет.(кр.в. ) с701 р.14 17.8 р. розовые, желтые, белые 5 пар. </t>
  </si>
  <si>
    <t xml:space="preserve">FT558/1 футболка женская р-р М цвет белый </t>
  </si>
  <si>
    <t>FTR564/2 футболка женская р-р М цвет белый</t>
  </si>
  <si>
    <t>antimon46</t>
  </si>
  <si>
    <t>Комплект для девочки (пеликан) 314GAXB, размер 4.</t>
  </si>
  <si>
    <t>Shatskih</t>
  </si>
  <si>
    <t xml:space="preserve">FVF546 майка женская M, Black 312 </t>
  </si>
  <si>
    <t xml:space="preserve">FVT560 майка женская M, Blush 337 </t>
  </si>
  <si>
    <t>FDF558/1 платье женское M, L flower 1124</t>
  </si>
  <si>
    <t>Natalya-ya</t>
  </si>
  <si>
    <t xml:space="preserve">514-2FTC джемпер женский размер ХХL 180 руб. </t>
  </si>
  <si>
    <t xml:space="preserve">517FTC джемпер женский размер L 180 руб. </t>
  </si>
  <si>
    <t>550FMF джемпер женский размер М, цвет розовый – 599 руб.</t>
  </si>
  <si>
    <t>Junona</t>
  </si>
  <si>
    <t xml:space="preserve">Трусы жен. (евразия) 1-001-110 р.108 61,00 руб. </t>
  </si>
  <si>
    <t xml:space="preserve">Трусы жен. (евразия) 01-001-009 р.108 59,00 руб. </t>
  </si>
  <si>
    <t xml:space="preserve">Трусы женские (евразия) 1-010-110 р.108 49,00 руб. </t>
  </si>
  <si>
    <t xml:space="preserve">трусы для мальчика (черубино) 1096CAJ р.164/84 61,00 руб. </t>
  </si>
  <si>
    <t xml:space="preserve">трусы для мальчика (черубино) 1077CAJ р.164/84 73,00 руб. </t>
  </si>
  <si>
    <t xml:space="preserve">Колготки женские PRETTY 40(визави) 402LK р.IV 72,00 руб.(цвет NATURAL или VISONE ) </t>
  </si>
  <si>
    <t>Гольфы жен.40(2пары)(беллиссима) GAMBALETTO COVER -40BELL р.25</t>
  </si>
  <si>
    <t>Олянка</t>
  </si>
  <si>
    <t xml:space="preserve">394FAJP  (Pelican) Коллекция Пижама распродажа р.XS 336.0 </t>
  </si>
  <si>
    <t>Сеньорита_Ромашка</t>
  </si>
  <si>
    <t>купальник BAYAHIBE Беллиссима  р.46 758.0 р. замена  купальник CAPE TOWN р.46 816.0 р.</t>
  </si>
  <si>
    <t>джемпер женский  548FTF (пеликан) р.M 374.0 р.</t>
  </si>
  <si>
    <t>джемпер женский  555FJR (пеликан) р.M  462.0 р.</t>
  </si>
  <si>
    <t>К 3517 (консалт) 56/86, 145 р</t>
  </si>
  <si>
    <t>К 3335 (консалт) 56/86, 157,5 р</t>
  </si>
  <si>
    <t>Astafeva</t>
  </si>
  <si>
    <t>FDF558/1 платье женское S flower   1124 2 шт.</t>
  </si>
  <si>
    <t>FS560 юбка женская XS, White   499 2 шт.</t>
  </si>
  <si>
    <t xml:space="preserve">FT558/1 футболка женская  М цвет белый </t>
  </si>
  <si>
    <t>FV17 майка женская M, Green</t>
  </si>
  <si>
    <t xml:space="preserve">MB353 трусы мужские XL беж </t>
  </si>
  <si>
    <t>MB353 трусы мужские 3XL синие</t>
  </si>
  <si>
    <t>MB338 трусы мужские XXL, цвет голубой либо серый,</t>
  </si>
  <si>
    <t>MB351 трусы мужские XXL, Navy 149 2 шт.</t>
  </si>
  <si>
    <t xml:space="preserve">брюки для мальчика 105BWP р 11 (коллекция детство осень 2011) </t>
  </si>
  <si>
    <t>Джемпер д/мал.(консалт)  К 3562 р.52/98 , 1 шт. на замену Джемпер для мальчика(консалт) р.52/98</t>
  </si>
  <si>
    <t xml:space="preserve">Джемпер для мальчика (пеликан) BVK308 размер 5, цвет голубой; </t>
  </si>
  <si>
    <t xml:space="preserve">джемпер для мальчика 182BJR р 11 (коллекция детство осень 2011) </t>
  </si>
  <si>
    <t>джемпер для мальчика 184BJR р 11 (коллекция детство осень 2011)</t>
  </si>
  <si>
    <t xml:space="preserve">джемпер для мальчика 190BXJ р 11 (коллекция зима 2011) </t>
  </si>
  <si>
    <t xml:space="preserve">Джемпер ясельный(консалт) К 3595 р.56/92  1 шт. на замену: джемпер ясельный(консалт)  К 3501 р.56/92 </t>
  </si>
  <si>
    <t xml:space="preserve">комплект 1243 р.92/28 242.0 р. - 1 шт красный </t>
  </si>
  <si>
    <t xml:space="preserve">Комплект для жен. (пеликан) 394FAJP XS 336р. </t>
  </si>
  <si>
    <t xml:space="preserve">комплект для мальчика 195BATB размер 11 (весна 2012) </t>
  </si>
  <si>
    <t>комплект мал.(консалт)  К 1073 р.52/104 98.0 р. 2 шт. цвет синий и оранжевый</t>
  </si>
  <si>
    <t>МВ01 трусы мужские  3XL серые</t>
  </si>
  <si>
    <t>МВ01 трусы мужские  XL голубые</t>
  </si>
  <si>
    <t xml:space="preserve">МВ360 трусы мужские XL, Orange 149 </t>
  </si>
  <si>
    <t xml:space="preserve">MB351 трусы мужские XL, Navy 149 </t>
  </si>
  <si>
    <t xml:space="preserve">MB351 трусы мужские 3XL, Navy 149 </t>
  </si>
  <si>
    <t xml:space="preserve">МВ352  трусы мужские XL </t>
  </si>
  <si>
    <t xml:space="preserve">МВ352 трусы мужские 3XL </t>
  </si>
  <si>
    <t xml:space="preserve">носки дет. (кр.в.)  с603 р 14  27.5 р. </t>
  </si>
  <si>
    <t xml:space="preserve">Носки дет. с472 Орёл 18/20 5шт замена с475 Орёл 18/20  </t>
  </si>
  <si>
    <t>Носки дет.(алсу) лс47 р.18/20 6 шт. на мальчика</t>
  </si>
  <si>
    <t>Носки жен.(алсу) ас010 Алсу р.23/25 32.5 р. белые 5шт</t>
  </si>
  <si>
    <t xml:space="preserve">носки жен.(кр.в.) Артикул: с435 р-р 23, . 5 пар </t>
  </si>
  <si>
    <t xml:space="preserve">носки жен.(кр.в.) Артикул: с667 р-р 23, 34,5р. 5 пар </t>
  </si>
  <si>
    <t>Носки муж. х/б  с700 ор р-р 27 16,9р. 5 пар</t>
  </si>
  <si>
    <t>MB333 трусы мужские XL, Pistachio 149 2 шт.</t>
  </si>
  <si>
    <t>MB358 трусы мужские XL, Aqua(</t>
  </si>
  <si>
    <t xml:space="preserve">Платье женское (пеликан) 487FDR р.M (цвет фуксии) 390,00 руб. шт </t>
  </si>
  <si>
    <t>носки детские (альтаир) С105р 14  18.0 р. на мальчика замена носки детские с108 р.14 на мальчика</t>
  </si>
  <si>
    <t xml:space="preserve">Носки дет. х/б+па с349 Орёл р.18 </t>
  </si>
  <si>
    <t xml:space="preserve">Трусы жен.(классика)(визави) 0284DS р.100  43.0 р </t>
  </si>
  <si>
    <t>трусы женские (пеликан) 179LLB р.M 99,00 руб. 2 шт</t>
  </si>
  <si>
    <t xml:space="preserve">трусы женские классика (визави) 11-061DS( РАЗМЕР 96, 105,0Р)1шт </t>
  </si>
  <si>
    <t xml:space="preserve">трусы женские танга (визави) 11-024DT(р.104-97.0 р.)1шт </t>
  </si>
  <si>
    <t xml:space="preserve">Трусы муж.шорты спорт. (пеликан) 177MHS XL 110р. </t>
  </si>
  <si>
    <t xml:space="preserve">MB346 Трусы мужские (пеликан)  р.XL 155,00 руб. -1 шт </t>
  </si>
  <si>
    <t xml:space="preserve">MHS351 трусы мужские XL, </t>
  </si>
  <si>
    <t xml:space="preserve">ML351 Трусы мужские, размер XL цвет красный </t>
  </si>
  <si>
    <t xml:space="preserve">Шотры для мальчика ВН308, размер 5, </t>
  </si>
  <si>
    <t>FMC558 джемпер женский М розовый на замену желтый</t>
  </si>
  <si>
    <t xml:space="preserve">FVА558 майка женская М, White </t>
  </si>
  <si>
    <t xml:space="preserve">МВ351 XL  син </t>
  </si>
  <si>
    <t xml:space="preserve">МВ351 3XL 1шт син </t>
  </si>
  <si>
    <r>
      <t xml:space="preserve">МВ 01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гол и 3XL сер по 1 шт </t>
    </r>
  </si>
  <si>
    <r>
      <t>MB 353</t>
    </r>
    <r>
      <rPr>
        <sz val="11"/>
        <color indexed="10"/>
        <rFont val="Calibri"/>
        <family val="2"/>
      </rPr>
      <t xml:space="preserve"> XL</t>
    </r>
    <r>
      <rPr>
        <sz val="11"/>
        <color theme="1"/>
        <rFont val="Calibri"/>
        <family val="2"/>
      </rPr>
      <t xml:space="preserve"> беж 1ш </t>
    </r>
  </si>
  <si>
    <t xml:space="preserve">MB 353  3XL син по 1ш </t>
  </si>
  <si>
    <r>
      <t xml:space="preserve">МВ352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 любые </t>
    </r>
  </si>
  <si>
    <t xml:space="preserve">МВ352 3XL по 1шт любые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</si>
</sst>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28125" style="0" customWidth="1"/>
    <col min="2" max="2" width="55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5" ht="15">
      <c r="A2" t="s">
        <v>9</v>
      </c>
      <c r="B2" t="s">
        <v>10</v>
      </c>
      <c r="C2">
        <v>0</v>
      </c>
      <c r="E2">
        <v>0</v>
      </c>
    </row>
    <row r="3" spans="1:5" ht="15">
      <c r="A3" t="s">
        <v>9</v>
      </c>
      <c r="B3" t="s">
        <v>11</v>
      </c>
      <c r="C3">
        <v>0</v>
      </c>
      <c r="E3">
        <v>0</v>
      </c>
    </row>
    <row r="4" spans="1:7" ht="15">
      <c r="A4" t="s">
        <v>9</v>
      </c>
      <c r="B4" t="s">
        <v>12</v>
      </c>
      <c r="C4">
        <v>97.02</v>
      </c>
      <c r="D4">
        <v>1</v>
      </c>
      <c r="E4">
        <v>97.02</v>
      </c>
      <c r="G4">
        <v>2</v>
      </c>
    </row>
    <row r="5" spans="1:5" ht="15">
      <c r="A5" t="s">
        <v>9</v>
      </c>
      <c r="B5" t="s">
        <v>13</v>
      </c>
      <c r="C5">
        <v>0</v>
      </c>
      <c r="E5">
        <v>0</v>
      </c>
    </row>
    <row r="6" spans="1:5" ht="15">
      <c r="A6" t="s">
        <v>9</v>
      </c>
      <c r="B6" t="s">
        <v>14</v>
      </c>
      <c r="C6">
        <v>0</v>
      </c>
      <c r="E6">
        <v>0</v>
      </c>
    </row>
    <row r="7" spans="1:11" ht="15">
      <c r="A7" s="3" t="s">
        <v>9</v>
      </c>
      <c r="B7" s="3"/>
      <c r="C7" s="3"/>
      <c r="D7" s="3"/>
      <c r="E7" s="3">
        <f>SUM(E2:E6)</f>
        <v>97.02</v>
      </c>
      <c r="F7" s="3">
        <f>97.02*1.13</f>
        <v>109.63259999999998</v>
      </c>
      <c r="G7" s="3">
        <v>2</v>
      </c>
      <c r="H7" s="3"/>
      <c r="I7" s="3">
        <f>ROUND(F7+G7,0)</f>
        <v>112</v>
      </c>
      <c r="J7" s="3"/>
      <c r="K7" s="2"/>
    </row>
    <row r="8" spans="1:9" ht="15">
      <c r="A8" t="s">
        <v>45</v>
      </c>
      <c r="B8" t="s">
        <v>44</v>
      </c>
      <c r="C8">
        <v>0</v>
      </c>
      <c r="E8">
        <v>0</v>
      </c>
      <c r="I8" s="3"/>
    </row>
    <row r="9" spans="1:9" ht="15">
      <c r="A9" t="s">
        <v>45</v>
      </c>
      <c r="B9" t="s">
        <v>43</v>
      </c>
      <c r="C9">
        <v>489.02</v>
      </c>
      <c r="E9">
        <v>489.02</v>
      </c>
      <c r="G9">
        <v>2</v>
      </c>
      <c r="I9" s="3"/>
    </row>
    <row r="10" spans="1:10" ht="15">
      <c r="A10" s="3" t="s">
        <v>45</v>
      </c>
      <c r="B10" s="3"/>
      <c r="C10" s="3"/>
      <c r="D10" s="3"/>
      <c r="E10" s="3">
        <f>SUM(E8:E9)</f>
        <v>489.02</v>
      </c>
      <c r="F10" s="3">
        <f>489.02*1.13</f>
        <v>552.5926</v>
      </c>
      <c r="G10" s="3">
        <v>2</v>
      </c>
      <c r="H10" s="3"/>
      <c r="I10" s="3">
        <f aca="true" t="shared" si="0" ref="I8:I71">ROUND(F10+G10,0)</f>
        <v>555</v>
      </c>
      <c r="J10" s="3"/>
    </row>
    <row r="11" spans="1:9" ht="15">
      <c r="A11" t="s">
        <v>203</v>
      </c>
      <c r="B11" t="s">
        <v>201</v>
      </c>
      <c r="C11">
        <v>0</v>
      </c>
      <c r="E11">
        <v>0</v>
      </c>
      <c r="I11" s="3"/>
    </row>
    <row r="12" spans="1:9" ht="15">
      <c r="A12" t="s">
        <v>203</v>
      </c>
      <c r="B12" t="s">
        <v>202</v>
      </c>
      <c r="C12">
        <v>330.26</v>
      </c>
      <c r="E12">
        <v>330.26</v>
      </c>
      <c r="G12">
        <v>2</v>
      </c>
      <c r="I12" s="3"/>
    </row>
    <row r="13" spans="1:10" ht="15">
      <c r="A13" s="3" t="s">
        <v>203</v>
      </c>
      <c r="B13" s="3"/>
      <c r="C13" s="3"/>
      <c r="D13" s="3"/>
      <c r="E13" s="3">
        <f>SUM(E11:E12)</f>
        <v>330.26</v>
      </c>
      <c r="F13" s="3">
        <f>330.26*1.13</f>
        <v>373.19379999999995</v>
      </c>
      <c r="G13" s="3">
        <v>2</v>
      </c>
      <c r="H13" s="3"/>
      <c r="I13" s="3">
        <f t="shared" si="0"/>
        <v>375</v>
      </c>
      <c r="J13" s="3"/>
    </row>
    <row r="14" spans="1:9" ht="15">
      <c r="A14" t="s">
        <v>229</v>
      </c>
      <c r="B14" t="s">
        <v>228</v>
      </c>
      <c r="C14">
        <v>0</v>
      </c>
      <c r="E14">
        <v>0</v>
      </c>
      <c r="I14" s="3"/>
    </row>
    <row r="15" spans="1:9" ht="15">
      <c r="A15" t="s">
        <v>229</v>
      </c>
      <c r="B15" t="s">
        <v>227</v>
      </c>
      <c r="C15">
        <v>142.1</v>
      </c>
      <c r="E15">
        <v>142.1</v>
      </c>
      <c r="G15">
        <v>2</v>
      </c>
      <c r="I15" s="3"/>
    </row>
    <row r="16" spans="1:10" ht="15">
      <c r="A16" s="3" t="s">
        <v>229</v>
      </c>
      <c r="B16" s="3"/>
      <c r="C16" s="3"/>
      <c r="D16" s="3"/>
      <c r="E16" s="3">
        <v>142.1</v>
      </c>
      <c r="F16" s="3">
        <f>142.1*1.13</f>
        <v>160.57299999999998</v>
      </c>
      <c r="G16" s="3">
        <v>2</v>
      </c>
      <c r="H16" s="3"/>
      <c r="I16" s="3">
        <f t="shared" si="0"/>
        <v>163</v>
      </c>
      <c r="J16" s="3"/>
    </row>
    <row r="17" spans="1:9" ht="15">
      <c r="A17" t="s">
        <v>25</v>
      </c>
      <c r="B17" t="s">
        <v>21</v>
      </c>
      <c r="C17">
        <v>734.02</v>
      </c>
      <c r="E17">
        <v>734.02</v>
      </c>
      <c r="G17">
        <v>2</v>
      </c>
      <c r="I17" s="3"/>
    </row>
    <row r="18" spans="1:9" ht="15">
      <c r="A18" t="s">
        <v>25</v>
      </c>
      <c r="B18" t="s">
        <v>20</v>
      </c>
      <c r="C18">
        <v>0</v>
      </c>
      <c r="E18">
        <v>0</v>
      </c>
      <c r="I18" s="3"/>
    </row>
    <row r="19" spans="1:9" ht="15">
      <c r="A19" t="s">
        <v>25</v>
      </c>
      <c r="B19" t="s">
        <v>23</v>
      </c>
      <c r="C19">
        <v>1101.52</v>
      </c>
      <c r="E19">
        <v>1101.52</v>
      </c>
      <c r="G19">
        <v>2</v>
      </c>
      <c r="I19" s="3"/>
    </row>
    <row r="20" spans="1:9" ht="15">
      <c r="A20" t="s">
        <v>25</v>
      </c>
      <c r="B20" t="s">
        <v>22</v>
      </c>
      <c r="C20">
        <v>489.02</v>
      </c>
      <c r="E20">
        <v>489.02</v>
      </c>
      <c r="G20">
        <v>2</v>
      </c>
      <c r="I20" s="3"/>
    </row>
    <row r="21" spans="1:9" ht="15">
      <c r="A21" t="s">
        <v>25</v>
      </c>
      <c r="B21" t="s">
        <v>24</v>
      </c>
      <c r="C21">
        <v>0</v>
      </c>
      <c r="E21">
        <v>0</v>
      </c>
      <c r="I21" s="3"/>
    </row>
    <row r="22" spans="1:12" ht="15">
      <c r="A22" s="3" t="s">
        <v>25</v>
      </c>
      <c r="B22" s="3"/>
      <c r="C22" s="3"/>
      <c r="D22" s="3"/>
      <c r="E22" s="3">
        <f>SUM(E17:E21)</f>
        <v>2324.56</v>
      </c>
      <c r="F22" s="3">
        <f>2324.56*1.13</f>
        <v>2626.7527999999998</v>
      </c>
      <c r="G22" s="3">
        <f>SUM(G17:G21)</f>
        <v>6</v>
      </c>
      <c r="H22" s="3"/>
      <c r="I22" s="3">
        <f t="shared" si="0"/>
        <v>2633</v>
      </c>
      <c r="J22" s="3"/>
      <c r="K22" s="3"/>
      <c r="L22" s="3"/>
    </row>
    <row r="23" spans="1:9" ht="15">
      <c r="A23" t="s">
        <v>164</v>
      </c>
      <c r="B23" t="s">
        <v>158</v>
      </c>
      <c r="C23">
        <v>0</v>
      </c>
      <c r="E23">
        <v>0</v>
      </c>
      <c r="I23" s="3"/>
    </row>
    <row r="24" spans="1:9" ht="15">
      <c r="A24" t="s">
        <v>164</v>
      </c>
      <c r="B24" t="s">
        <v>163</v>
      </c>
      <c r="C24">
        <v>0</v>
      </c>
      <c r="E24">
        <v>0</v>
      </c>
      <c r="I24" s="3"/>
    </row>
    <row r="25" spans="1:9" ht="15">
      <c r="A25" t="s">
        <v>164</v>
      </c>
      <c r="B25" t="s">
        <v>159</v>
      </c>
      <c r="C25">
        <v>151.9</v>
      </c>
      <c r="E25">
        <v>151.9</v>
      </c>
      <c r="G25">
        <v>2</v>
      </c>
      <c r="I25" s="3"/>
    </row>
    <row r="26" spans="1:9" ht="15">
      <c r="A26" t="s">
        <v>164</v>
      </c>
      <c r="B26" t="s">
        <v>160</v>
      </c>
      <c r="C26">
        <v>146.02</v>
      </c>
      <c r="E26">
        <v>146.02</v>
      </c>
      <c r="G26">
        <v>2</v>
      </c>
      <c r="I26" s="3"/>
    </row>
    <row r="27" spans="1:9" ht="15">
      <c r="A27" t="s">
        <v>164</v>
      </c>
      <c r="B27" t="s">
        <v>161</v>
      </c>
      <c r="C27">
        <v>146.02</v>
      </c>
      <c r="E27">
        <v>146.02</v>
      </c>
      <c r="G27">
        <v>2</v>
      </c>
      <c r="I27" s="3"/>
    </row>
    <row r="28" spans="1:9" ht="15">
      <c r="A28" t="s">
        <v>164</v>
      </c>
      <c r="B28" t="s">
        <v>162</v>
      </c>
      <c r="C28">
        <v>146.02</v>
      </c>
      <c r="E28">
        <v>146.02</v>
      </c>
      <c r="G28">
        <v>2</v>
      </c>
      <c r="I28" s="3"/>
    </row>
    <row r="29" spans="1:11" ht="15">
      <c r="A29" s="3" t="s">
        <v>164</v>
      </c>
      <c r="B29" s="3"/>
      <c r="C29" s="3"/>
      <c r="D29" s="3"/>
      <c r="E29" s="3">
        <f>SUM(E23:E28)</f>
        <v>589.96</v>
      </c>
      <c r="F29" s="3">
        <f>589.96*1.13</f>
        <v>666.6548</v>
      </c>
      <c r="G29" s="3">
        <f>SUM(G25:G28)</f>
        <v>8</v>
      </c>
      <c r="H29" s="3"/>
      <c r="I29" s="3">
        <f t="shared" si="0"/>
        <v>675</v>
      </c>
      <c r="J29" s="3"/>
      <c r="K29" s="3"/>
    </row>
    <row r="30" spans="1:9" ht="15">
      <c r="A30" t="s">
        <v>41</v>
      </c>
      <c r="B30" t="s">
        <v>79</v>
      </c>
      <c r="C30">
        <v>0</v>
      </c>
      <c r="I30" s="3"/>
    </row>
    <row r="31" spans="1:9" ht="15">
      <c r="A31" t="s">
        <v>41</v>
      </c>
      <c r="B31" t="s">
        <v>40</v>
      </c>
      <c r="C31">
        <v>0</v>
      </c>
      <c r="I31" s="3"/>
    </row>
    <row r="32" spans="1:12" ht="15">
      <c r="A32" s="3" t="s">
        <v>41</v>
      </c>
      <c r="B32" s="3"/>
      <c r="C32" s="3"/>
      <c r="D32" s="3"/>
      <c r="E32" s="3">
        <v>0</v>
      </c>
      <c r="F32" s="3">
        <v>0</v>
      </c>
      <c r="G32" s="3"/>
      <c r="H32" s="3"/>
      <c r="I32" s="3"/>
      <c r="J32" s="3"/>
      <c r="K32" s="3"/>
      <c r="L32" s="3"/>
    </row>
    <row r="33" spans="1:9" ht="15">
      <c r="A33" t="s">
        <v>72</v>
      </c>
      <c r="B33" t="s">
        <v>64</v>
      </c>
      <c r="C33">
        <v>0</v>
      </c>
      <c r="E33">
        <v>0</v>
      </c>
      <c r="I33" s="3"/>
    </row>
    <row r="34" spans="1:9" ht="15">
      <c r="A34" t="s">
        <v>72</v>
      </c>
      <c r="B34" t="s">
        <v>63</v>
      </c>
      <c r="C34">
        <v>0</v>
      </c>
      <c r="E34">
        <v>0</v>
      </c>
      <c r="I34" s="3"/>
    </row>
    <row r="35" spans="1:9" ht="15">
      <c r="A35" t="s">
        <v>72</v>
      </c>
      <c r="B35" t="s">
        <v>65</v>
      </c>
      <c r="C35">
        <v>0</v>
      </c>
      <c r="E35">
        <v>0</v>
      </c>
      <c r="I35" s="3"/>
    </row>
    <row r="36" spans="1:9" ht="15">
      <c r="A36" t="s">
        <v>72</v>
      </c>
      <c r="B36" t="s">
        <v>66</v>
      </c>
      <c r="C36">
        <v>0</v>
      </c>
      <c r="E36">
        <v>0</v>
      </c>
      <c r="I36" s="3"/>
    </row>
    <row r="37" spans="1:9" ht="15">
      <c r="A37" t="s">
        <v>72</v>
      </c>
      <c r="B37" t="s">
        <v>70</v>
      </c>
      <c r="C37">
        <v>0</v>
      </c>
      <c r="E37">
        <v>0</v>
      </c>
      <c r="I37" s="3"/>
    </row>
    <row r="38" spans="1:9" ht="15">
      <c r="A38" t="s">
        <v>72</v>
      </c>
      <c r="B38" t="s">
        <v>71</v>
      </c>
      <c r="C38">
        <v>0</v>
      </c>
      <c r="E38">
        <v>0</v>
      </c>
      <c r="I38" s="3"/>
    </row>
    <row r="39" spans="1:9" ht="15">
      <c r="A39" t="s">
        <v>72</v>
      </c>
      <c r="B39" t="s">
        <v>67</v>
      </c>
      <c r="C39">
        <v>0</v>
      </c>
      <c r="E39">
        <v>0</v>
      </c>
      <c r="I39" s="3"/>
    </row>
    <row r="40" spans="1:9" ht="15">
      <c r="A40" t="s">
        <v>72</v>
      </c>
      <c r="B40" t="s">
        <v>68</v>
      </c>
      <c r="C40">
        <v>0</v>
      </c>
      <c r="E40">
        <v>0</v>
      </c>
      <c r="I40" s="3"/>
    </row>
    <row r="41" spans="1:9" ht="15">
      <c r="A41" t="s">
        <v>72</v>
      </c>
      <c r="B41" t="s">
        <v>69</v>
      </c>
      <c r="C41">
        <v>317.52</v>
      </c>
      <c r="E41">
        <v>317.52</v>
      </c>
      <c r="G41">
        <v>2</v>
      </c>
      <c r="I41" s="3"/>
    </row>
    <row r="42" spans="1:12" ht="15">
      <c r="A42" s="3" t="s">
        <v>72</v>
      </c>
      <c r="B42" s="3"/>
      <c r="C42" s="3"/>
      <c r="D42" s="3"/>
      <c r="E42" s="3">
        <f>SUM(E33:E41)</f>
        <v>317.52</v>
      </c>
      <c r="F42" s="3">
        <f>317.52*1.13</f>
        <v>358.79759999999993</v>
      </c>
      <c r="G42" s="3">
        <v>2</v>
      </c>
      <c r="H42" s="3"/>
      <c r="I42" s="3">
        <f t="shared" si="0"/>
        <v>361</v>
      </c>
      <c r="J42" s="3"/>
      <c r="K42" s="3"/>
      <c r="L42" s="3"/>
    </row>
    <row r="43" spans="1:9" ht="15">
      <c r="A43" t="s">
        <v>196</v>
      </c>
      <c r="B43" t="s">
        <v>195</v>
      </c>
      <c r="C43">
        <v>366.52</v>
      </c>
      <c r="E43">
        <v>366.52</v>
      </c>
      <c r="G43">
        <v>2</v>
      </c>
      <c r="I43" s="3"/>
    </row>
    <row r="44" spans="1:9" ht="15">
      <c r="A44" t="s">
        <v>196</v>
      </c>
      <c r="B44" t="s">
        <v>200</v>
      </c>
      <c r="D44">
        <v>5</v>
      </c>
      <c r="E44">
        <v>93.1</v>
      </c>
      <c r="G44">
        <v>5</v>
      </c>
      <c r="I44" s="3"/>
    </row>
    <row r="45" spans="1:9" ht="15">
      <c r="A45" t="s">
        <v>196</v>
      </c>
      <c r="B45" t="s">
        <v>197</v>
      </c>
      <c r="C45">
        <v>0</v>
      </c>
      <c r="E45">
        <v>0</v>
      </c>
      <c r="I45" s="3"/>
    </row>
    <row r="46" spans="1:9" ht="15">
      <c r="A46" t="s">
        <v>196</v>
      </c>
      <c r="B46" t="s">
        <v>198</v>
      </c>
      <c r="C46">
        <v>266</v>
      </c>
      <c r="E46">
        <v>266</v>
      </c>
      <c r="G46">
        <v>2</v>
      </c>
      <c r="I46" s="3"/>
    </row>
    <row r="47" spans="1:9" ht="15">
      <c r="A47" t="s">
        <v>196</v>
      </c>
      <c r="B47" t="s">
        <v>199</v>
      </c>
      <c r="C47">
        <v>266</v>
      </c>
      <c r="E47">
        <v>266</v>
      </c>
      <c r="G47">
        <v>2</v>
      </c>
      <c r="I47" s="3"/>
    </row>
    <row r="48" spans="1:12" ht="15">
      <c r="A48" s="3" t="s">
        <v>196</v>
      </c>
      <c r="B48" s="3"/>
      <c r="C48" s="3"/>
      <c r="D48" s="3"/>
      <c r="E48" s="3">
        <f>SUM(E43:E47)</f>
        <v>991.62</v>
      </c>
      <c r="F48" s="3">
        <f>991.62*1.13</f>
        <v>1120.5305999999998</v>
      </c>
      <c r="G48" s="3">
        <f>SUM(G43:G47)</f>
        <v>11</v>
      </c>
      <c r="H48" s="3"/>
      <c r="I48" s="3">
        <f t="shared" si="0"/>
        <v>1132</v>
      </c>
      <c r="J48" s="3"/>
      <c r="K48" s="3"/>
      <c r="L48" s="3"/>
    </row>
    <row r="49" spans="1:9" ht="15">
      <c r="A49" t="s">
        <v>213</v>
      </c>
      <c r="B49" t="s">
        <v>210</v>
      </c>
      <c r="C49">
        <v>0</v>
      </c>
      <c r="E49">
        <v>0</v>
      </c>
      <c r="I49" s="3"/>
    </row>
    <row r="50" spans="1:9" ht="15">
      <c r="A50" t="s">
        <v>213</v>
      </c>
      <c r="B50" t="s">
        <v>211</v>
      </c>
      <c r="C50">
        <v>0</v>
      </c>
      <c r="E50">
        <v>0</v>
      </c>
      <c r="I50" s="3"/>
    </row>
    <row r="51" spans="1:9" ht="15">
      <c r="A51" t="s">
        <v>213</v>
      </c>
      <c r="B51" t="s">
        <v>212</v>
      </c>
      <c r="C51">
        <v>587.02</v>
      </c>
      <c r="E51">
        <v>587.02</v>
      </c>
      <c r="G51">
        <v>2</v>
      </c>
      <c r="I51" s="3"/>
    </row>
    <row r="52" spans="1:12" ht="15">
      <c r="A52" s="3" t="s">
        <v>213</v>
      </c>
      <c r="B52" s="3"/>
      <c r="C52" s="3"/>
      <c r="D52" s="3"/>
      <c r="E52" s="3">
        <f>SUM(E49:E51)</f>
        <v>587.02</v>
      </c>
      <c r="F52" s="3">
        <f>587.02*1.13</f>
        <v>663.3326</v>
      </c>
      <c r="G52" s="3">
        <v>2</v>
      </c>
      <c r="H52" s="3"/>
      <c r="I52" s="3">
        <f t="shared" si="0"/>
        <v>665</v>
      </c>
      <c r="J52" s="3"/>
      <c r="K52" s="3"/>
      <c r="L52" s="3"/>
    </row>
    <row r="53" spans="1:9" ht="15">
      <c r="A53" t="s">
        <v>19</v>
      </c>
      <c r="B53" t="s">
        <v>18</v>
      </c>
      <c r="C53">
        <v>0</v>
      </c>
      <c r="E53">
        <v>0</v>
      </c>
      <c r="I53" s="3"/>
    </row>
    <row r="54" spans="1:9" ht="15">
      <c r="A54" t="s">
        <v>19</v>
      </c>
      <c r="B54" t="s">
        <v>17</v>
      </c>
      <c r="C54">
        <v>97.02</v>
      </c>
      <c r="E54">
        <v>97.02</v>
      </c>
      <c r="G54">
        <v>2</v>
      </c>
      <c r="I54" s="3"/>
    </row>
    <row r="55" spans="1:9" ht="15">
      <c r="A55" t="s">
        <v>19</v>
      </c>
      <c r="B55" t="s">
        <v>16</v>
      </c>
      <c r="C55">
        <v>151.9</v>
      </c>
      <c r="E55">
        <v>151.9</v>
      </c>
      <c r="G55">
        <v>2</v>
      </c>
      <c r="I55" s="3"/>
    </row>
    <row r="56" spans="1:9" ht="15">
      <c r="A56" t="s">
        <v>19</v>
      </c>
      <c r="B56" t="s">
        <v>15</v>
      </c>
      <c r="C56">
        <v>146.02</v>
      </c>
      <c r="E56">
        <v>146.02</v>
      </c>
      <c r="G56">
        <v>2</v>
      </c>
      <c r="I56" s="3"/>
    </row>
    <row r="57" spans="1:9" ht="15">
      <c r="A57" t="s">
        <v>19</v>
      </c>
      <c r="B57" t="s">
        <v>154</v>
      </c>
      <c r="C57">
        <v>146.02</v>
      </c>
      <c r="E57">
        <v>146.02</v>
      </c>
      <c r="G57">
        <v>2</v>
      </c>
      <c r="I57" s="3"/>
    </row>
    <row r="58" spans="1:9" ht="15">
      <c r="A58" t="s">
        <v>19</v>
      </c>
      <c r="B58" t="s">
        <v>155</v>
      </c>
      <c r="C58">
        <v>146.02</v>
      </c>
      <c r="E58">
        <v>146.02</v>
      </c>
      <c r="G58">
        <v>2</v>
      </c>
      <c r="I58" s="3"/>
    </row>
    <row r="59" spans="1:11" ht="15">
      <c r="A59" s="3" t="s">
        <v>19</v>
      </c>
      <c r="B59" s="3"/>
      <c r="C59" s="3"/>
      <c r="D59" s="3"/>
      <c r="E59" s="3">
        <f>SUM(E53:E58)</f>
        <v>686.98</v>
      </c>
      <c r="F59" s="3">
        <f>686.98*1.13</f>
        <v>776.2873999999999</v>
      </c>
      <c r="G59" s="3">
        <f>SUM(G54:G58)</f>
        <v>10</v>
      </c>
      <c r="H59" s="3"/>
      <c r="I59" s="3">
        <f t="shared" si="0"/>
        <v>786</v>
      </c>
      <c r="J59" s="3"/>
      <c r="K59" s="3"/>
    </row>
    <row r="60" spans="1:9" ht="15">
      <c r="A60" t="s">
        <v>174</v>
      </c>
      <c r="B60" t="s">
        <v>170</v>
      </c>
      <c r="C60">
        <v>0</v>
      </c>
      <c r="E60">
        <v>0</v>
      </c>
      <c r="I60" s="3"/>
    </row>
    <row r="61" spans="1:9" ht="15">
      <c r="A61" t="s">
        <v>174</v>
      </c>
      <c r="B61" t="s">
        <v>171</v>
      </c>
      <c r="C61">
        <v>0</v>
      </c>
      <c r="E61">
        <v>0</v>
      </c>
      <c r="I61" s="3"/>
    </row>
    <row r="62" spans="1:9" ht="15">
      <c r="A62" t="s">
        <v>174</v>
      </c>
      <c r="B62" t="s">
        <v>172</v>
      </c>
      <c r="C62">
        <v>0</v>
      </c>
      <c r="E62">
        <v>0</v>
      </c>
      <c r="I62" s="3"/>
    </row>
    <row r="63" spans="1:9" ht="15">
      <c r="A63" t="s">
        <v>174</v>
      </c>
      <c r="B63" t="s">
        <v>173</v>
      </c>
      <c r="C63">
        <v>158.76</v>
      </c>
      <c r="E63">
        <v>158.76</v>
      </c>
      <c r="G63">
        <v>2</v>
      </c>
      <c r="I63" s="3"/>
    </row>
    <row r="64" spans="1:11" ht="15">
      <c r="A64" s="3" t="s">
        <v>174</v>
      </c>
      <c r="B64" s="3"/>
      <c r="C64" s="3"/>
      <c r="D64" s="3"/>
      <c r="E64" s="3">
        <f>SUM(E60:E63)</f>
        <v>158.76</v>
      </c>
      <c r="F64" s="3">
        <f>158.76*1.13</f>
        <v>179.39879999999997</v>
      </c>
      <c r="G64" s="3">
        <v>2</v>
      </c>
      <c r="H64" s="3"/>
      <c r="I64" s="3">
        <f t="shared" si="0"/>
        <v>181</v>
      </c>
      <c r="J64" s="3"/>
      <c r="K64" s="3"/>
    </row>
    <row r="65" spans="1:9" ht="15">
      <c r="A65" t="s">
        <v>109</v>
      </c>
      <c r="B65" t="s">
        <v>105</v>
      </c>
      <c r="C65">
        <v>116.62</v>
      </c>
      <c r="E65">
        <v>116.62</v>
      </c>
      <c r="G65">
        <v>2</v>
      </c>
      <c r="I65" s="3"/>
    </row>
    <row r="66" spans="1:9" ht="15">
      <c r="A66" t="s">
        <v>109</v>
      </c>
      <c r="B66" t="s">
        <v>103</v>
      </c>
      <c r="C66">
        <v>145.91</v>
      </c>
      <c r="E66">
        <v>145.91</v>
      </c>
      <c r="G66">
        <v>2</v>
      </c>
      <c r="I66" s="3"/>
    </row>
    <row r="67" spans="1:9" ht="15">
      <c r="A67" t="s">
        <v>109</v>
      </c>
      <c r="B67" t="s">
        <v>101</v>
      </c>
      <c r="C67">
        <v>132.3</v>
      </c>
      <c r="D67">
        <v>2</v>
      </c>
      <c r="E67">
        <v>264.6</v>
      </c>
      <c r="G67">
        <v>4</v>
      </c>
      <c r="I67" s="3"/>
    </row>
    <row r="68" spans="1:9" ht="15">
      <c r="A68" t="s">
        <v>109</v>
      </c>
      <c r="B68" t="s">
        <v>100</v>
      </c>
      <c r="C68">
        <v>0</v>
      </c>
      <c r="E68">
        <v>0</v>
      </c>
      <c r="I68" s="3"/>
    </row>
    <row r="69" spans="1:9" ht="15">
      <c r="A69" t="s">
        <v>109</v>
      </c>
      <c r="B69" t="s">
        <v>108</v>
      </c>
      <c r="C69">
        <v>0</v>
      </c>
      <c r="E69">
        <v>0</v>
      </c>
      <c r="I69" s="3"/>
    </row>
    <row r="70" spans="1:9" ht="15">
      <c r="A70" t="s">
        <v>109</v>
      </c>
      <c r="B70" t="s">
        <v>102</v>
      </c>
      <c r="C70">
        <v>153.86</v>
      </c>
      <c r="E70">
        <v>153.86</v>
      </c>
      <c r="G70">
        <v>2</v>
      </c>
      <c r="I70" s="3"/>
    </row>
    <row r="71" spans="1:9" ht="15">
      <c r="A71" t="s">
        <v>109</v>
      </c>
      <c r="B71" t="s">
        <v>106</v>
      </c>
      <c r="C71">
        <v>237.16</v>
      </c>
      <c r="E71">
        <v>237.16</v>
      </c>
      <c r="G71">
        <v>2</v>
      </c>
      <c r="I71" s="3"/>
    </row>
    <row r="72" spans="1:9" ht="15">
      <c r="A72" t="s">
        <v>109</v>
      </c>
      <c r="B72" t="s">
        <v>104</v>
      </c>
      <c r="C72">
        <v>125.44</v>
      </c>
      <c r="E72">
        <v>125.44</v>
      </c>
      <c r="G72">
        <v>2</v>
      </c>
      <c r="I72" s="3"/>
    </row>
    <row r="73" spans="1:9" ht="15">
      <c r="A73" t="s">
        <v>109</v>
      </c>
      <c r="B73" t="s">
        <v>99</v>
      </c>
      <c r="C73">
        <v>0</v>
      </c>
      <c r="E73">
        <v>0</v>
      </c>
      <c r="I73" s="3"/>
    </row>
    <row r="74" spans="1:9" ht="15">
      <c r="A74" t="s">
        <v>109</v>
      </c>
      <c r="B74" t="s">
        <v>107</v>
      </c>
      <c r="C74">
        <v>0</v>
      </c>
      <c r="E74">
        <v>0</v>
      </c>
      <c r="I74" s="3"/>
    </row>
    <row r="75" spans="1:12" ht="15">
      <c r="A75" s="3" t="s">
        <v>109</v>
      </c>
      <c r="B75" s="3"/>
      <c r="C75" s="3"/>
      <c r="D75" s="3"/>
      <c r="E75" s="3">
        <f>SUM(E65:E74)</f>
        <v>1043.59</v>
      </c>
      <c r="F75" s="3">
        <f>1043.59*1.13</f>
        <v>1179.2567</v>
      </c>
      <c r="G75" s="3">
        <f>SUM(G65:G74)</f>
        <v>14</v>
      </c>
      <c r="H75" s="3"/>
      <c r="I75" s="3">
        <f aca="true" t="shared" si="1" ref="I72:I135">ROUND(F75+G75,0)</f>
        <v>1193</v>
      </c>
      <c r="J75" s="3"/>
      <c r="K75" s="3"/>
      <c r="L75" s="3"/>
    </row>
    <row r="76" spans="1:9" ht="15">
      <c r="A76" t="s">
        <v>98</v>
      </c>
      <c r="B76" t="s">
        <v>91</v>
      </c>
      <c r="C76">
        <v>0</v>
      </c>
      <c r="E76">
        <v>0</v>
      </c>
      <c r="I76" s="3"/>
    </row>
    <row r="77" spans="1:9" ht="15">
      <c r="A77" t="s">
        <v>98</v>
      </c>
      <c r="B77" t="s">
        <v>90</v>
      </c>
      <c r="C77">
        <v>0</v>
      </c>
      <c r="E77">
        <v>0</v>
      </c>
      <c r="I77" s="3"/>
    </row>
    <row r="78" spans="1:9" ht="15">
      <c r="A78" t="s">
        <v>98</v>
      </c>
      <c r="B78" t="s">
        <v>93</v>
      </c>
      <c r="C78">
        <v>0</v>
      </c>
      <c r="E78">
        <v>0</v>
      </c>
      <c r="I78" s="3"/>
    </row>
    <row r="79" spans="1:9" ht="15">
      <c r="A79" t="s">
        <v>98</v>
      </c>
      <c r="B79" t="s">
        <v>89</v>
      </c>
      <c r="C79">
        <v>0</v>
      </c>
      <c r="E79">
        <v>0</v>
      </c>
      <c r="I79" s="3"/>
    </row>
    <row r="80" spans="1:9" ht="15">
      <c r="A80" t="s">
        <v>98</v>
      </c>
      <c r="B80" t="s">
        <v>97</v>
      </c>
      <c r="C80">
        <v>140.14</v>
      </c>
      <c r="D80">
        <v>2</v>
      </c>
      <c r="E80">
        <v>280.28</v>
      </c>
      <c r="G80">
        <v>4</v>
      </c>
      <c r="I80" s="3"/>
    </row>
    <row r="81" spans="1:9" ht="15">
      <c r="A81" t="s">
        <v>98</v>
      </c>
      <c r="B81" t="s">
        <v>95</v>
      </c>
      <c r="C81">
        <v>0</v>
      </c>
      <c r="E81">
        <v>0</v>
      </c>
      <c r="I81" s="3"/>
    </row>
    <row r="82" spans="1:9" ht="15">
      <c r="A82" t="s">
        <v>98</v>
      </c>
      <c r="B82" t="s">
        <v>96</v>
      </c>
      <c r="C82">
        <v>181.3</v>
      </c>
      <c r="E82">
        <v>181.3</v>
      </c>
      <c r="G82">
        <v>2</v>
      </c>
      <c r="I82" s="3"/>
    </row>
    <row r="83" spans="1:9" ht="15">
      <c r="A83" t="s">
        <v>98</v>
      </c>
      <c r="B83" t="s">
        <v>94</v>
      </c>
      <c r="C83">
        <v>330.26</v>
      </c>
      <c r="E83">
        <v>330.26</v>
      </c>
      <c r="G83">
        <v>2</v>
      </c>
      <c r="I83" s="3"/>
    </row>
    <row r="84" spans="1:9" ht="15">
      <c r="A84" t="s">
        <v>98</v>
      </c>
      <c r="B84" t="s">
        <v>92</v>
      </c>
      <c r="C84">
        <v>0</v>
      </c>
      <c r="E84">
        <v>0</v>
      </c>
      <c r="I84" s="3"/>
    </row>
    <row r="85" spans="1:12" ht="15">
      <c r="A85" s="3" t="s">
        <v>98</v>
      </c>
      <c r="B85" s="3"/>
      <c r="C85" s="3"/>
      <c r="D85" s="3"/>
      <c r="E85" s="3">
        <f>SUM(E76:E84)</f>
        <v>791.8399999999999</v>
      </c>
      <c r="F85" s="3">
        <f>791.84*1.13</f>
        <v>894.7792</v>
      </c>
      <c r="G85" s="3">
        <f>SUM(G80:G84)</f>
        <v>8</v>
      </c>
      <c r="H85" s="3"/>
      <c r="I85" s="3">
        <f t="shared" si="1"/>
        <v>903</v>
      </c>
      <c r="J85" s="3"/>
      <c r="K85" s="3"/>
      <c r="L85" s="3"/>
    </row>
    <row r="86" spans="1:9" ht="15">
      <c r="A86" t="s">
        <v>209</v>
      </c>
      <c r="B86" t="s">
        <v>208</v>
      </c>
      <c r="C86">
        <v>1101.52</v>
      </c>
      <c r="E86">
        <v>1101.52</v>
      </c>
      <c r="G86">
        <v>2</v>
      </c>
      <c r="I86" s="3"/>
    </row>
    <row r="87" spans="1:9" ht="15">
      <c r="A87" t="s">
        <v>209</v>
      </c>
      <c r="B87" t="s">
        <v>206</v>
      </c>
      <c r="C87">
        <v>0</v>
      </c>
      <c r="E87">
        <v>0</v>
      </c>
      <c r="I87" s="3"/>
    </row>
    <row r="88" spans="1:9" ht="15">
      <c r="A88" t="s">
        <v>209</v>
      </c>
      <c r="B88" t="s">
        <v>207</v>
      </c>
      <c r="C88">
        <v>330.26</v>
      </c>
      <c r="E88">
        <v>330.26</v>
      </c>
      <c r="G88">
        <v>2</v>
      </c>
      <c r="I88" s="3"/>
    </row>
    <row r="89" spans="1:11" ht="15">
      <c r="A89" s="3" t="s">
        <v>209</v>
      </c>
      <c r="B89" s="3"/>
      <c r="C89" s="3"/>
      <c r="D89" s="3"/>
      <c r="E89" s="3">
        <f>SUM(E86:E88)</f>
        <v>1431.78</v>
      </c>
      <c r="F89" s="3"/>
      <c r="G89" s="3">
        <f>SUM(G86:G88)</f>
        <v>4</v>
      </c>
      <c r="H89" s="3"/>
      <c r="I89" s="3"/>
      <c r="J89" s="3"/>
      <c r="K89" s="3"/>
    </row>
    <row r="90" spans="1:9" ht="15">
      <c r="A90" t="s">
        <v>193</v>
      </c>
      <c r="B90" t="s">
        <v>191</v>
      </c>
      <c r="C90">
        <v>0</v>
      </c>
      <c r="E90">
        <v>0</v>
      </c>
      <c r="I90" s="3"/>
    </row>
    <row r="91" spans="1:9" ht="15">
      <c r="A91" t="s">
        <v>193</v>
      </c>
      <c r="B91" t="s">
        <v>192</v>
      </c>
      <c r="C91">
        <v>0</v>
      </c>
      <c r="E91">
        <v>0</v>
      </c>
      <c r="I91" s="3"/>
    </row>
    <row r="92" spans="1:12" ht="15">
      <c r="A92" s="3" t="s">
        <v>193</v>
      </c>
      <c r="B92" s="3"/>
      <c r="C92" s="3"/>
      <c r="D92" s="3"/>
      <c r="E92" s="3">
        <v>0</v>
      </c>
      <c r="F92" s="3">
        <v>0</v>
      </c>
      <c r="G92" s="3"/>
      <c r="H92" s="3"/>
      <c r="I92" s="3"/>
      <c r="J92" s="3"/>
      <c r="K92" s="3"/>
      <c r="L92" s="3"/>
    </row>
    <row r="93" spans="1:9" ht="15">
      <c r="A93" t="s">
        <v>205</v>
      </c>
      <c r="B93" t="s">
        <v>204</v>
      </c>
      <c r="C93">
        <v>0</v>
      </c>
      <c r="E93">
        <v>0</v>
      </c>
      <c r="F93">
        <v>0</v>
      </c>
      <c r="I93" s="3"/>
    </row>
    <row r="94" spans="1:12" ht="15">
      <c r="A94" s="3" t="s">
        <v>205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9" ht="15">
      <c r="A95" t="s">
        <v>129</v>
      </c>
      <c r="B95" t="s">
        <v>121</v>
      </c>
      <c r="C95">
        <v>489.02</v>
      </c>
      <c r="E95">
        <v>489.02</v>
      </c>
      <c r="G95">
        <v>2</v>
      </c>
      <c r="I95" s="3"/>
    </row>
    <row r="96" spans="1:9" ht="15">
      <c r="A96" t="s">
        <v>129</v>
      </c>
      <c r="B96" t="s">
        <v>115</v>
      </c>
      <c r="C96">
        <v>0</v>
      </c>
      <c r="E96">
        <v>0</v>
      </c>
      <c r="I96" s="3"/>
    </row>
    <row r="97" spans="1:9" ht="15">
      <c r="A97" t="s">
        <v>129</v>
      </c>
      <c r="B97" t="s">
        <v>116</v>
      </c>
      <c r="C97">
        <v>0</v>
      </c>
      <c r="E97">
        <v>0</v>
      </c>
      <c r="I97" s="3"/>
    </row>
    <row r="98" spans="1:9" ht="15">
      <c r="A98" t="s">
        <v>129</v>
      </c>
      <c r="B98" t="s">
        <v>123</v>
      </c>
      <c r="C98">
        <v>0</v>
      </c>
      <c r="E98">
        <v>0</v>
      </c>
      <c r="I98" s="3"/>
    </row>
    <row r="99" spans="1:9" ht="15">
      <c r="A99" t="s">
        <v>129</v>
      </c>
      <c r="B99" t="s">
        <v>122</v>
      </c>
      <c r="C99">
        <v>0</v>
      </c>
      <c r="E99">
        <v>0</v>
      </c>
      <c r="I99" s="3"/>
    </row>
    <row r="100" spans="1:9" ht="15">
      <c r="A100" t="s">
        <v>129</v>
      </c>
      <c r="B100" t="s">
        <v>120</v>
      </c>
      <c r="C100">
        <v>0</v>
      </c>
      <c r="E100">
        <v>0</v>
      </c>
      <c r="I100" s="3"/>
    </row>
    <row r="101" spans="1:9" ht="15">
      <c r="A101" t="s">
        <v>129</v>
      </c>
      <c r="B101" t="s">
        <v>113</v>
      </c>
      <c r="C101">
        <v>109.76</v>
      </c>
      <c r="E101">
        <v>109.76</v>
      </c>
      <c r="G101">
        <v>2</v>
      </c>
      <c r="I101" s="3"/>
    </row>
    <row r="102" spans="1:9" ht="15">
      <c r="A102" t="s">
        <v>129</v>
      </c>
      <c r="B102" t="s">
        <v>114</v>
      </c>
      <c r="C102">
        <v>109.76</v>
      </c>
      <c r="E102">
        <v>109.76</v>
      </c>
      <c r="G102">
        <v>2</v>
      </c>
      <c r="I102" s="3"/>
    </row>
    <row r="103" spans="1:9" ht="15">
      <c r="A103" t="s">
        <v>129</v>
      </c>
      <c r="B103" t="s">
        <v>119</v>
      </c>
      <c r="C103">
        <v>97.02</v>
      </c>
      <c r="E103">
        <v>97.02</v>
      </c>
      <c r="G103">
        <v>2</v>
      </c>
      <c r="I103" s="3"/>
    </row>
    <row r="104" spans="1:9" ht="15">
      <c r="A104" t="s">
        <v>129</v>
      </c>
      <c r="B104" t="s">
        <v>111</v>
      </c>
      <c r="C104">
        <v>0</v>
      </c>
      <c r="E104">
        <v>0</v>
      </c>
      <c r="I104" s="3"/>
    </row>
    <row r="105" spans="1:9" ht="15">
      <c r="A105" t="s">
        <v>129</v>
      </c>
      <c r="B105" t="s">
        <v>110</v>
      </c>
      <c r="C105">
        <v>0</v>
      </c>
      <c r="E105">
        <v>0</v>
      </c>
      <c r="I105" s="3"/>
    </row>
    <row r="106" spans="1:9" ht="15">
      <c r="A106" t="s">
        <v>129</v>
      </c>
      <c r="B106" t="s">
        <v>117</v>
      </c>
      <c r="C106">
        <v>0</v>
      </c>
      <c r="E106">
        <v>0</v>
      </c>
      <c r="I106" s="3"/>
    </row>
    <row r="107" spans="1:9" ht="15">
      <c r="A107" t="s">
        <v>129</v>
      </c>
      <c r="B107" t="s">
        <v>118</v>
      </c>
      <c r="C107">
        <v>151.9</v>
      </c>
      <c r="E107">
        <v>151.9</v>
      </c>
      <c r="G107">
        <v>2</v>
      </c>
      <c r="I107" s="3"/>
    </row>
    <row r="108" spans="1:9" ht="15">
      <c r="A108" t="s">
        <v>129</v>
      </c>
      <c r="B108" t="s">
        <v>112</v>
      </c>
      <c r="C108">
        <v>0</v>
      </c>
      <c r="E108">
        <v>0</v>
      </c>
      <c r="I108" s="3"/>
    </row>
    <row r="109" spans="1:9" ht="15">
      <c r="A109" t="s">
        <v>129</v>
      </c>
      <c r="B109" t="s">
        <v>124</v>
      </c>
      <c r="C109">
        <v>0</v>
      </c>
      <c r="E109">
        <v>0</v>
      </c>
      <c r="I109" s="3"/>
    </row>
    <row r="110" spans="1:9" ht="15">
      <c r="A110" t="s">
        <v>129</v>
      </c>
      <c r="B110" t="s">
        <v>127</v>
      </c>
      <c r="C110">
        <v>0</v>
      </c>
      <c r="E110">
        <v>0</v>
      </c>
      <c r="I110" s="3"/>
    </row>
    <row r="111" spans="1:9" ht="15">
      <c r="A111" t="s">
        <v>129</v>
      </c>
      <c r="B111" t="s">
        <v>128</v>
      </c>
      <c r="C111">
        <v>0</v>
      </c>
      <c r="E111">
        <v>0</v>
      </c>
      <c r="I111" s="3"/>
    </row>
    <row r="112" spans="1:9" ht="15">
      <c r="A112" t="s">
        <v>129</v>
      </c>
      <c r="B112" t="s">
        <v>125</v>
      </c>
      <c r="C112">
        <v>0</v>
      </c>
      <c r="E112">
        <v>0</v>
      </c>
      <c r="I112" s="3"/>
    </row>
    <row r="113" spans="1:9" ht="15">
      <c r="A113" t="s">
        <v>129</v>
      </c>
      <c r="B113" t="s">
        <v>126</v>
      </c>
      <c r="C113">
        <v>0</v>
      </c>
      <c r="E113">
        <v>0</v>
      </c>
      <c r="I113" s="3"/>
    </row>
    <row r="114" spans="1:12" ht="15">
      <c r="A114" s="3" t="s">
        <v>129</v>
      </c>
      <c r="B114" s="3"/>
      <c r="C114" s="3"/>
      <c r="D114" s="3"/>
      <c r="E114" s="3">
        <f>SUM(E95:E113)</f>
        <v>957.4599999999999</v>
      </c>
      <c r="F114" s="3">
        <f>957.46*1.13</f>
        <v>1081.9298</v>
      </c>
      <c r="G114" s="3">
        <f>SUM(G95:G113)</f>
        <v>10</v>
      </c>
      <c r="H114" s="3"/>
      <c r="I114" s="3">
        <f t="shared" si="1"/>
        <v>1092</v>
      </c>
      <c r="J114" s="3"/>
      <c r="K114" s="3"/>
      <c r="L114" s="3"/>
    </row>
    <row r="115" spans="1:9" ht="15">
      <c r="A115" t="s">
        <v>57</v>
      </c>
      <c r="B115" t="s">
        <v>58</v>
      </c>
      <c r="C115">
        <v>0</v>
      </c>
      <c r="E115">
        <v>0</v>
      </c>
      <c r="I115" s="3"/>
    </row>
    <row r="116" spans="1:9" ht="15">
      <c r="A116" t="s">
        <v>57</v>
      </c>
      <c r="B116" t="s">
        <v>60</v>
      </c>
      <c r="C116">
        <v>146.02</v>
      </c>
      <c r="E116">
        <v>146.02</v>
      </c>
      <c r="I116" s="3"/>
    </row>
    <row r="117" spans="1:9" ht="15">
      <c r="A117" t="s">
        <v>57</v>
      </c>
      <c r="B117" t="s">
        <v>61</v>
      </c>
      <c r="C117">
        <v>0</v>
      </c>
      <c r="E117">
        <v>0</v>
      </c>
      <c r="I117" s="3"/>
    </row>
    <row r="118" spans="1:9" ht="15">
      <c r="A118" t="s">
        <v>57</v>
      </c>
      <c r="B118" t="s">
        <v>59</v>
      </c>
      <c r="C118">
        <v>0</v>
      </c>
      <c r="E118">
        <v>0</v>
      </c>
      <c r="I118" s="3"/>
    </row>
    <row r="119" spans="1:12" ht="15">
      <c r="A119" s="3" t="s">
        <v>57</v>
      </c>
      <c r="B119" s="3"/>
      <c r="C119" s="3"/>
      <c r="D119" s="3"/>
      <c r="E119" s="3">
        <f>SUM(E115:E118)</f>
        <v>146.02</v>
      </c>
      <c r="F119" s="3">
        <f>146.02*1.13</f>
        <v>165.0026</v>
      </c>
      <c r="G119" s="3"/>
      <c r="H119" s="3"/>
      <c r="I119" s="3">
        <f t="shared" si="1"/>
        <v>165</v>
      </c>
      <c r="J119" s="3"/>
      <c r="K119" s="3"/>
      <c r="L119" s="3"/>
    </row>
    <row r="120" spans="1:9" ht="15">
      <c r="A120" t="s">
        <v>166</v>
      </c>
      <c r="B120" t="s">
        <v>165</v>
      </c>
      <c r="C120">
        <v>244.02</v>
      </c>
      <c r="E120">
        <v>244.02</v>
      </c>
      <c r="G120">
        <v>2</v>
      </c>
      <c r="I120" s="3"/>
    </row>
    <row r="121" spans="1:12" ht="15">
      <c r="A121" s="3" t="s">
        <v>166</v>
      </c>
      <c r="B121" s="3"/>
      <c r="C121" s="3"/>
      <c r="D121" s="3"/>
      <c r="E121" s="3">
        <v>244.02</v>
      </c>
      <c r="F121" s="3">
        <f>244.02*1.13</f>
        <v>275.7426</v>
      </c>
      <c r="G121" s="3">
        <v>2</v>
      </c>
      <c r="H121" s="3"/>
      <c r="I121" s="3">
        <f t="shared" si="1"/>
        <v>278</v>
      </c>
      <c r="J121" s="3"/>
      <c r="K121" s="3"/>
      <c r="L121" s="3"/>
    </row>
    <row r="122" spans="1:9" ht="15">
      <c r="A122" t="s">
        <v>42</v>
      </c>
      <c r="B122" t="s">
        <v>139</v>
      </c>
      <c r="C122">
        <v>0</v>
      </c>
      <c r="E122">
        <v>0</v>
      </c>
      <c r="I122" s="3"/>
    </row>
    <row r="123" spans="1:9" ht="15">
      <c r="A123" t="s">
        <v>42</v>
      </c>
      <c r="B123" t="s">
        <v>167</v>
      </c>
      <c r="D123">
        <v>5</v>
      </c>
      <c r="E123">
        <v>108.29</v>
      </c>
      <c r="G123">
        <v>5</v>
      </c>
      <c r="I123" s="3"/>
    </row>
    <row r="124" spans="1:9" ht="15">
      <c r="A124" t="s">
        <v>42</v>
      </c>
      <c r="B124" t="s">
        <v>169</v>
      </c>
      <c r="D124">
        <v>5</v>
      </c>
      <c r="E124">
        <v>141.61</v>
      </c>
      <c r="G124">
        <v>5</v>
      </c>
      <c r="I124" s="3"/>
    </row>
    <row r="125" spans="1:9" ht="15">
      <c r="A125" t="s">
        <v>42</v>
      </c>
      <c r="B125" t="s">
        <v>168</v>
      </c>
      <c r="C125">
        <v>0</v>
      </c>
      <c r="E125">
        <v>0</v>
      </c>
      <c r="I125" s="3"/>
    </row>
    <row r="126" spans="1:9" ht="15">
      <c r="A126" t="s">
        <v>42</v>
      </c>
      <c r="B126" t="s">
        <v>137</v>
      </c>
      <c r="C126">
        <v>0</v>
      </c>
      <c r="D126">
        <v>2</v>
      </c>
      <c r="E126">
        <v>133.28</v>
      </c>
      <c r="G126">
        <v>4</v>
      </c>
      <c r="I126" s="3"/>
    </row>
    <row r="127" spans="1:9" ht="15">
      <c r="A127" t="s">
        <v>42</v>
      </c>
      <c r="B127" t="s">
        <v>138</v>
      </c>
      <c r="C127">
        <v>94.08</v>
      </c>
      <c r="E127">
        <v>94.08</v>
      </c>
      <c r="G127">
        <v>2</v>
      </c>
      <c r="I127" s="3"/>
    </row>
    <row r="128" spans="1:11" ht="15">
      <c r="A128" s="3" t="s">
        <v>42</v>
      </c>
      <c r="B128" s="3"/>
      <c r="C128" s="3"/>
      <c r="D128" s="3"/>
      <c r="E128" s="3">
        <f>SUM(E122:E127)</f>
        <v>477.26000000000005</v>
      </c>
      <c r="F128" s="3">
        <f>477.26*1.13</f>
        <v>539.3037999999999</v>
      </c>
      <c r="G128" s="3">
        <f>SUM(G123:G127)</f>
        <v>16</v>
      </c>
      <c r="H128" s="3"/>
      <c r="I128" s="3">
        <f t="shared" si="1"/>
        <v>555</v>
      </c>
      <c r="J128" s="3"/>
      <c r="K128" s="3"/>
    </row>
    <row r="129" spans="1:9" ht="15">
      <c r="A129" t="s">
        <v>153</v>
      </c>
      <c r="B129" t="s">
        <v>152</v>
      </c>
      <c r="C129">
        <v>0</v>
      </c>
      <c r="E129">
        <v>0</v>
      </c>
      <c r="I129" s="3"/>
    </row>
    <row r="130" spans="1:9" ht="15">
      <c r="A130" t="s">
        <v>153</v>
      </c>
      <c r="B130" t="s">
        <v>151</v>
      </c>
      <c r="C130">
        <v>550.76</v>
      </c>
      <c r="E130">
        <v>550.76</v>
      </c>
      <c r="G130">
        <v>2</v>
      </c>
      <c r="I130" s="3"/>
    </row>
    <row r="131" spans="1:9" ht="15">
      <c r="A131" t="s">
        <v>153</v>
      </c>
      <c r="B131" t="s">
        <v>148</v>
      </c>
      <c r="C131">
        <v>0</v>
      </c>
      <c r="E131">
        <v>0</v>
      </c>
      <c r="I131" s="3"/>
    </row>
    <row r="132" spans="1:9" ht="15">
      <c r="A132" t="s">
        <v>153</v>
      </c>
      <c r="B132" t="s">
        <v>149</v>
      </c>
      <c r="C132">
        <v>330.26</v>
      </c>
      <c r="E132">
        <v>330.26</v>
      </c>
      <c r="G132">
        <v>2</v>
      </c>
      <c r="I132" s="3"/>
    </row>
    <row r="133" spans="1:9" ht="15">
      <c r="A133" t="s">
        <v>153</v>
      </c>
      <c r="B133" t="s">
        <v>150</v>
      </c>
      <c r="C133">
        <v>330.26</v>
      </c>
      <c r="E133">
        <v>330.26</v>
      </c>
      <c r="G133">
        <v>2</v>
      </c>
      <c r="I133" s="3"/>
    </row>
    <row r="134" spans="1:9" ht="15">
      <c r="A134" t="s">
        <v>153</v>
      </c>
      <c r="B134" t="s">
        <v>147</v>
      </c>
      <c r="C134">
        <v>97.02</v>
      </c>
      <c r="E134">
        <v>97.02</v>
      </c>
      <c r="G134">
        <v>2</v>
      </c>
      <c r="I134" s="3"/>
    </row>
    <row r="135" spans="1:11" ht="15">
      <c r="A135" s="3" t="s">
        <v>153</v>
      </c>
      <c r="B135" s="3"/>
      <c r="C135" s="3"/>
      <c r="D135" s="3"/>
      <c r="E135" s="3">
        <f>SUM(E129:E134)</f>
        <v>1308.3</v>
      </c>
      <c r="F135" s="3">
        <f>1308.3*1.13</f>
        <v>1478.379</v>
      </c>
      <c r="G135" s="3">
        <f>SUM(G130:G134)</f>
        <v>8</v>
      </c>
      <c r="H135" s="3"/>
      <c r="I135" s="3">
        <f t="shared" si="1"/>
        <v>1486</v>
      </c>
      <c r="J135" s="3"/>
      <c r="K135" s="3"/>
    </row>
    <row r="136" spans="1:9" ht="15">
      <c r="A136" t="s">
        <v>39</v>
      </c>
      <c r="B136" t="s">
        <v>38</v>
      </c>
      <c r="C136">
        <v>151.9</v>
      </c>
      <c r="E136">
        <v>151.9</v>
      </c>
      <c r="I136" s="3"/>
    </row>
    <row r="137" spans="1:11" ht="15">
      <c r="A137" s="3" t="s">
        <v>39</v>
      </c>
      <c r="B137" s="3"/>
      <c r="C137" s="3"/>
      <c r="D137" s="3"/>
      <c r="E137" s="3">
        <v>151.9</v>
      </c>
      <c r="F137" s="3">
        <f>151.9*1.13</f>
        <v>171.647</v>
      </c>
      <c r="G137" s="3"/>
      <c r="H137" s="3"/>
      <c r="I137" s="3">
        <f aca="true" t="shared" si="2" ref="I136:I199">ROUND(F137+G137,0)</f>
        <v>172</v>
      </c>
      <c r="J137" s="3"/>
      <c r="K137" s="3"/>
    </row>
    <row r="138" spans="1:9" ht="15">
      <c r="A138" t="s">
        <v>34</v>
      </c>
      <c r="B138" t="s">
        <v>33</v>
      </c>
      <c r="C138">
        <v>0</v>
      </c>
      <c r="E138">
        <v>0</v>
      </c>
      <c r="I138" s="3"/>
    </row>
    <row r="139" spans="1:9" ht="15">
      <c r="A139" t="s">
        <v>34</v>
      </c>
      <c r="B139" t="s">
        <v>32</v>
      </c>
      <c r="C139">
        <v>0</v>
      </c>
      <c r="E139">
        <v>0</v>
      </c>
      <c r="I139" s="3"/>
    </row>
    <row r="140" spans="1:9" ht="15">
      <c r="A140" t="s">
        <v>34</v>
      </c>
      <c r="B140" t="s">
        <v>47</v>
      </c>
      <c r="C140">
        <v>0</v>
      </c>
      <c r="E140">
        <v>0</v>
      </c>
      <c r="I140" s="3"/>
    </row>
    <row r="141" spans="1:9" ht="15">
      <c r="A141" t="s">
        <v>34</v>
      </c>
      <c r="B141" t="s">
        <v>46</v>
      </c>
      <c r="D141">
        <v>4</v>
      </c>
      <c r="E141">
        <v>124.26</v>
      </c>
      <c r="G141">
        <v>4</v>
      </c>
      <c r="I141" s="3"/>
    </row>
    <row r="142" spans="1:9" ht="15">
      <c r="A142" t="s">
        <v>34</v>
      </c>
      <c r="B142" t="s">
        <v>48</v>
      </c>
      <c r="C142">
        <v>0</v>
      </c>
      <c r="E142">
        <v>0</v>
      </c>
      <c r="I142" s="3"/>
    </row>
    <row r="143" spans="1:9" ht="15">
      <c r="A143" t="s">
        <v>34</v>
      </c>
      <c r="B143" t="s">
        <v>49</v>
      </c>
      <c r="C143">
        <v>0</v>
      </c>
      <c r="E143">
        <v>0</v>
      </c>
      <c r="I143" s="3"/>
    </row>
    <row r="144" spans="1:9" ht="15">
      <c r="A144" t="s">
        <v>34</v>
      </c>
      <c r="B144" t="s">
        <v>52</v>
      </c>
      <c r="C144">
        <v>0</v>
      </c>
      <c r="E144">
        <v>0</v>
      </c>
      <c r="I144" s="3"/>
    </row>
    <row r="145" spans="1:9" ht="15">
      <c r="A145" t="s">
        <v>34</v>
      </c>
      <c r="B145" t="s">
        <v>51</v>
      </c>
      <c r="C145">
        <v>0</v>
      </c>
      <c r="E145">
        <v>0</v>
      </c>
      <c r="I145" s="3"/>
    </row>
    <row r="146" spans="1:9" ht="15">
      <c r="A146" t="s">
        <v>34</v>
      </c>
      <c r="B146" t="s">
        <v>50</v>
      </c>
      <c r="D146">
        <v>5</v>
      </c>
      <c r="E146">
        <v>98</v>
      </c>
      <c r="G146">
        <v>5</v>
      </c>
      <c r="I146" s="3"/>
    </row>
    <row r="147" spans="1:11" ht="15">
      <c r="A147" s="3" t="s">
        <v>34</v>
      </c>
      <c r="B147" s="3"/>
      <c r="C147" s="3"/>
      <c r="D147" s="3"/>
      <c r="E147" s="3">
        <f>SUM(E138:E146)</f>
        <v>222.26</v>
      </c>
      <c r="F147" s="3">
        <f>222.26*1.13</f>
        <v>251.15379999999996</v>
      </c>
      <c r="G147" s="3">
        <f>SUM(G141:G146)</f>
        <v>9</v>
      </c>
      <c r="H147" s="3"/>
      <c r="I147" s="3">
        <f t="shared" si="2"/>
        <v>260</v>
      </c>
      <c r="J147" s="3"/>
      <c r="K147" s="3"/>
    </row>
    <row r="148" spans="1:9" ht="15">
      <c r="A148" t="s">
        <v>84</v>
      </c>
      <c r="B148" t="s">
        <v>82</v>
      </c>
      <c r="C148">
        <v>366.52</v>
      </c>
      <c r="E148">
        <v>366.52</v>
      </c>
      <c r="G148">
        <v>2</v>
      </c>
      <c r="I148" s="3"/>
    </row>
    <row r="149" spans="1:9" ht="15">
      <c r="A149" t="s">
        <v>84</v>
      </c>
      <c r="B149" t="s">
        <v>83</v>
      </c>
      <c r="C149">
        <v>330.26</v>
      </c>
      <c r="E149">
        <v>330.26</v>
      </c>
      <c r="G149">
        <v>2</v>
      </c>
      <c r="I149" s="3"/>
    </row>
    <row r="150" spans="1:9" ht="15">
      <c r="A150" t="s">
        <v>84</v>
      </c>
      <c r="B150" t="s">
        <v>81</v>
      </c>
      <c r="C150">
        <v>366.52</v>
      </c>
      <c r="E150">
        <v>366.52</v>
      </c>
      <c r="G150">
        <v>2</v>
      </c>
      <c r="I150" s="3"/>
    </row>
    <row r="151" spans="1:9" ht="15">
      <c r="A151" t="s">
        <v>84</v>
      </c>
      <c r="B151" t="s">
        <v>80</v>
      </c>
      <c r="C151">
        <v>366.52</v>
      </c>
      <c r="E151">
        <v>366.52</v>
      </c>
      <c r="G151">
        <v>2</v>
      </c>
      <c r="I151" s="3"/>
    </row>
    <row r="152" spans="1:11" ht="15">
      <c r="A152" s="3" t="s">
        <v>84</v>
      </c>
      <c r="B152" s="3"/>
      <c r="C152" s="3"/>
      <c r="D152" s="3"/>
      <c r="E152" s="3">
        <f>SUM(E148:E151)</f>
        <v>1429.82</v>
      </c>
      <c r="F152" s="3">
        <f>1429.82*1.13</f>
        <v>1615.6965999999998</v>
      </c>
      <c r="G152" s="3">
        <f>SUM(G148:G151)</f>
        <v>8</v>
      </c>
      <c r="H152" s="3"/>
      <c r="I152" s="3">
        <f t="shared" si="2"/>
        <v>1624</v>
      </c>
      <c r="J152" s="3"/>
      <c r="K152" s="3"/>
    </row>
    <row r="153" spans="1:9" ht="15">
      <c r="A153" t="s">
        <v>136</v>
      </c>
      <c r="B153" t="s">
        <v>132</v>
      </c>
      <c r="C153">
        <v>171.5</v>
      </c>
      <c r="E153">
        <v>171.5</v>
      </c>
      <c r="G153">
        <v>2</v>
      </c>
      <c r="I153" s="3"/>
    </row>
    <row r="154" spans="1:9" ht="15">
      <c r="A154" t="s">
        <v>136</v>
      </c>
      <c r="B154" t="s">
        <v>131</v>
      </c>
      <c r="C154">
        <v>171.5</v>
      </c>
      <c r="E154">
        <v>171.5</v>
      </c>
      <c r="G154">
        <v>2</v>
      </c>
      <c r="I154" s="3"/>
    </row>
    <row r="155" spans="1:9" ht="15">
      <c r="A155" t="s">
        <v>136</v>
      </c>
      <c r="B155" t="s">
        <v>133</v>
      </c>
      <c r="D155">
        <v>5</v>
      </c>
      <c r="E155">
        <v>113.19</v>
      </c>
      <c r="G155">
        <v>5</v>
      </c>
      <c r="I155" s="3"/>
    </row>
    <row r="156" spans="1:9" ht="15">
      <c r="A156" t="s">
        <v>136</v>
      </c>
      <c r="B156" t="s">
        <v>135</v>
      </c>
      <c r="C156">
        <v>0</v>
      </c>
      <c r="E156">
        <v>0</v>
      </c>
      <c r="I156" s="3"/>
    </row>
    <row r="157" spans="1:9" ht="15">
      <c r="A157" t="s">
        <v>136</v>
      </c>
      <c r="B157" t="s">
        <v>134</v>
      </c>
      <c r="C157">
        <v>111.72</v>
      </c>
      <c r="E157">
        <v>111.72</v>
      </c>
      <c r="G157">
        <v>2</v>
      </c>
      <c r="I157" s="3"/>
    </row>
    <row r="158" spans="1:12" ht="15">
      <c r="A158" s="3" t="s">
        <v>136</v>
      </c>
      <c r="B158" s="3"/>
      <c r="C158" s="3"/>
      <c r="D158" s="3"/>
      <c r="E158" s="3">
        <f>SUM(E153:E157)</f>
        <v>567.91</v>
      </c>
      <c r="F158" s="3">
        <f>567.91*1.13</f>
        <v>641.7382999999999</v>
      </c>
      <c r="G158" s="3">
        <f>SUM(G153:G157)</f>
        <v>11</v>
      </c>
      <c r="H158" s="3"/>
      <c r="I158" s="3">
        <f t="shared" si="2"/>
        <v>653</v>
      </c>
      <c r="J158" s="3"/>
      <c r="K158" s="3"/>
      <c r="L158" s="3"/>
    </row>
    <row r="159" spans="1:9" ht="15">
      <c r="A159" t="s">
        <v>78</v>
      </c>
      <c r="B159" t="s">
        <v>73</v>
      </c>
      <c r="C159">
        <v>0</v>
      </c>
      <c r="E159">
        <v>0</v>
      </c>
      <c r="I159" s="3"/>
    </row>
    <row r="160" spans="1:9" ht="15">
      <c r="A160" t="s">
        <v>78</v>
      </c>
      <c r="B160" t="s">
        <v>74</v>
      </c>
      <c r="C160">
        <v>0</v>
      </c>
      <c r="E160">
        <v>0</v>
      </c>
      <c r="I160" s="3"/>
    </row>
    <row r="161" spans="1:9" ht="15">
      <c r="A161" t="s">
        <v>78</v>
      </c>
      <c r="B161" t="s">
        <v>76</v>
      </c>
      <c r="C161">
        <v>0</v>
      </c>
      <c r="E161">
        <v>0</v>
      </c>
      <c r="I161" s="3"/>
    </row>
    <row r="162" spans="1:9" ht="15">
      <c r="A162" t="s">
        <v>78</v>
      </c>
      <c r="B162" t="s">
        <v>77</v>
      </c>
      <c r="C162">
        <v>0</v>
      </c>
      <c r="E162">
        <v>0</v>
      </c>
      <c r="I162" s="3"/>
    </row>
    <row r="163" spans="1:9" ht="15">
      <c r="A163" t="s">
        <v>78</v>
      </c>
      <c r="B163" t="s">
        <v>75</v>
      </c>
      <c r="C163">
        <v>0</v>
      </c>
      <c r="E163">
        <v>0</v>
      </c>
      <c r="I163" s="3"/>
    </row>
    <row r="164" spans="1:10" ht="15">
      <c r="A164" s="3" t="s">
        <v>78</v>
      </c>
      <c r="B164" s="3"/>
      <c r="C164" s="3"/>
      <c r="D164" s="3"/>
      <c r="E164" s="3"/>
      <c r="F164" s="3">
        <v>0</v>
      </c>
      <c r="G164" s="3"/>
      <c r="H164" s="3"/>
      <c r="I164" s="3"/>
      <c r="J164" s="3"/>
    </row>
    <row r="165" spans="1:9" ht="15">
      <c r="A165" t="s">
        <v>130</v>
      </c>
      <c r="B165" t="s">
        <v>282</v>
      </c>
      <c r="C165">
        <v>146.02</v>
      </c>
      <c r="E165">
        <v>146.02</v>
      </c>
      <c r="G165">
        <v>2</v>
      </c>
      <c r="I165" s="3"/>
    </row>
    <row r="166" spans="1:9" ht="15">
      <c r="A166" t="s">
        <v>130</v>
      </c>
      <c r="B166" t="s">
        <v>283</v>
      </c>
      <c r="C166">
        <v>146.02</v>
      </c>
      <c r="E166">
        <v>146.02</v>
      </c>
      <c r="G166">
        <v>2</v>
      </c>
      <c r="I166" s="3"/>
    </row>
    <row r="167" spans="1:9" ht="15">
      <c r="A167" t="s">
        <v>130</v>
      </c>
      <c r="B167" t="s">
        <v>281</v>
      </c>
      <c r="C167">
        <v>140.14</v>
      </c>
      <c r="E167">
        <v>140.14</v>
      </c>
      <c r="G167">
        <v>2</v>
      </c>
      <c r="I167" s="3"/>
    </row>
    <row r="168" spans="1:9" ht="15">
      <c r="A168" t="s">
        <v>130</v>
      </c>
      <c r="B168" t="s">
        <v>194</v>
      </c>
      <c r="C168">
        <v>146.02</v>
      </c>
      <c r="E168">
        <v>146.02</v>
      </c>
      <c r="G168">
        <v>2</v>
      </c>
      <c r="I168" s="3"/>
    </row>
    <row r="169" spans="1:9" ht="15">
      <c r="A169" t="s">
        <v>130</v>
      </c>
      <c r="B169" t="s">
        <v>279</v>
      </c>
      <c r="C169">
        <v>146.02</v>
      </c>
      <c r="E169">
        <v>146.02</v>
      </c>
      <c r="G169">
        <v>2</v>
      </c>
      <c r="I169" s="3"/>
    </row>
    <row r="170" spans="1:9" ht="15">
      <c r="A170" t="s">
        <v>130</v>
      </c>
      <c r="B170" t="s">
        <v>280</v>
      </c>
      <c r="C170">
        <v>146.02</v>
      </c>
      <c r="E170">
        <v>146.02</v>
      </c>
      <c r="G170">
        <v>2</v>
      </c>
      <c r="I170" s="3"/>
    </row>
    <row r="171" spans="1:9" ht="15">
      <c r="A171" t="s">
        <v>130</v>
      </c>
      <c r="B171" t="s">
        <v>284</v>
      </c>
      <c r="C171">
        <v>151.9</v>
      </c>
      <c r="E171">
        <v>151.9</v>
      </c>
      <c r="G171">
        <v>2</v>
      </c>
      <c r="I171" s="3"/>
    </row>
    <row r="172" spans="1:9" ht="15">
      <c r="A172" t="s">
        <v>130</v>
      </c>
      <c r="B172" t="s">
        <v>285</v>
      </c>
      <c r="C172">
        <v>151.9</v>
      </c>
      <c r="E172">
        <v>151.9</v>
      </c>
      <c r="G172">
        <v>2</v>
      </c>
      <c r="I172" s="3"/>
    </row>
    <row r="173" spans="1:12" ht="15">
      <c r="A173" s="3" t="s">
        <v>130</v>
      </c>
      <c r="B173" s="3"/>
      <c r="C173" s="3"/>
      <c r="D173" s="3"/>
      <c r="E173" s="3">
        <f>SUM(E165:E172)</f>
        <v>1174.04</v>
      </c>
      <c r="F173" s="3">
        <f>1174.04*1.13</f>
        <v>1326.6652</v>
      </c>
      <c r="G173" s="3">
        <f>SUM(G165:G172)</f>
        <v>16</v>
      </c>
      <c r="H173" s="3"/>
      <c r="I173" s="3">
        <f t="shared" si="2"/>
        <v>1343</v>
      </c>
      <c r="J173" s="3"/>
      <c r="K173" s="3"/>
      <c r="L173" s="3"/>
    </row>
    <row r="174" spans="1:9" ht="15">
      <c r="A174" t="s">
        <v>35</v>
      </c>
      <c r="B174" t="s">
        <v>62</v>
      </c>
      <c r="C174">
        <v>151.9</v>
      </c>
      <c r="E174">
        <v>151.9</v>
      </c>
      <c r="G174">
        <v>2</v>
      </c>
      <c r="I174" s="3"/>
    </row>
    <row r="175" spans="1:12" ht="15">
      <c r="A175" s="3" t="s">
        <v>35</v>
      </c>
      <c r="B175" s="3"/>
      <c r="C175" s="3"/>
      <c r="D175" s="3"/>
      <c r="E175" s="3">
        <v>151.9</v>
      </c>
      <c r="F175" s="3">
        <f>151.9*1.13</f>
        <v>171.647</v>
      </c>
      <c r="G175" s="3">
        <v>2</v>
      </c>
      <c r="H175" s="3"/>
      <c r="I175" s="3">
        <f t="shared" si="2"/>
        <v>174</v>
      </c>
      <c r="J175" s="3"/>
      <c r="K175" s="3"/>
      <c r="L175" s="3"/>
    </row>
    <row r="176" spans="1:9" ht="15">
      <c r="A176" t="s">
        <v>37</v>
      </c>
      <c r="B176" t="s">
        <v>36</v>
      </c>
      <c r="C176">
        <v>0</v>
      </c>
      <c r="E176">
        <v>0</v>
      </c>
      <c r="I176" s="3"/>
    </row>
    <row r="177" spans="1:11" ht="15">
      <c r="A177" s="3" t="s">
        <v>37</v>
      </c>
      <c r="B177" s="3"/>
      <c r="C177" s="3"/>
      <c r="D177" s="3"/>
      <c r="E177" s="3"/>
      <c r="F177" s="3">
        <v>0</v>
      </c>
      <c r="G177" s="3"/>
      <c r="H177" s="3"/>
      <c r="I177" s="3"/>
      <c r="J177" s="3"/>
      <c r="K177" s="3"/>
    </row>
    <row r="178" spans="1:9" ht="15">
      <c r="A178" t="s">
        <v>26</v>
      </c>
      <c r="B178" t="s">
        <v>28</v>
      </c>
      <c r="C178">
        <v>75.46</v>
      </c>
      <c r="E178">
        <v>75.46</v>
      </c>
      <c r="G178">
        <v>2</v>
      </c>
      <c r="I178" s="3"/>
    </row>
    <row r="179" spans="1:9" ht="15">
      <c r="A179" t="s">
        <v>26</v>
      </c>
      <c r="B179" t="s">
        <v>27</v>
      </c>
      <c r="C179">
        <v>87.22</v>
      </c>
      <c r="E179">
        <v>87.22</v>
      </c>
      <c r="G179">
        <v>2</v>
      </c>
      <c r="I179" s="3"/>
    </row>
    <row r="180" spans="1:9" ht="15">
      <c r="A180" t="s">
        <v>26</v>
      </c>
      <c r="B180" t="s">
        <v>29</v>
      </c>
      <c r="C180">
        <v>151.9</v>
      </c>
      <c r="E180">
        <v>151.9</v>
      </c>
      <c r="G180">
        <v>2</v>
      </c>
      <c r="I180" s="3"/>
    </row>
    <row r="181" spans="1:9" ht="15">
      <c r="A181" t="s">
        <v>26</v>
      </c>
      <c r="B181" t="s">
        <v>31</v>
      </c>
      <c r="C181">
        <v>49.98</v>
      </c>
      <c r="E181">
        <v>49.98</v>
      </c>
      <c r="G181">
        <v>2</v>
      </c>
      <c r="I181" s="3"/>
    </row>
    <row r="182" spans="1:9" ht="15">
      <c r="A182" t="s">
        <v>26</v>
      </c>
      <c r="B182" t="s">
        <v>30</v>
      </c>
      <c r="C182">
        <v>0</v>
      </c>
      <c r="E182">
        <v>0</v>
      </c>
      <c r="I182" s="3"/>
    </row>
    <row r="183" spans="1:11" ht="15">
      <c r="A183" s="3" t="s">
        <v>26</v>
      </c>
      <c r="B183" s="3"/>
      <c r="C183" s="3"/>
      <c r="D183" s="3"/>
      <c r="E183" s="3">
        <f>SUM(E178:E182)</f>
        <v>364.56000000000006</v>
      </c>
      <c r="F183" s="3">
        <f>364.56*1.13</f>
        <v>411.95279999999997</v>
      </c>
      <c r="G183" s="3">
        <f>SUM(G178:G182)</f>
        <v>8</v>
      </c>
      <c r="H183" s="3"/>
      <c r="I183" s="3">
        <f t="shared" si="2"/>
        <v>420</v>
      </c>
      <c r="J183" s="3"/>
      <c r="K183" s="3"/>
    </row>
    <row r="184" spans="1:9" ht="15">
      <c r="A184" t="s">
        <v>157</v>
      </c>
      <c r="B184" t="s">
        <v>156</v>
      </c>
      <c r="C184">
        <v>0</v>
      </c>
      <c r="E184">
        <v>0</v>
      </c>
      <c r="I184" s="3"/>
    </row>
    <row r="185" spans="1:12" ht="15">
      <c r="A185" s="3" t="s">
        <v>157</v>
      </c>
      <c r="B185" s="3"/>
      <c r="C185" s="3"/>
      <c r="D185" s="3"/>
      <c r="E185" s="3"/>
      <c r="F185" s="3">
        <v>0</v>
      </c>
      <c r="G185" s="3"/>
      <c r="H185" s="3"/>
      <c r="I185" s="3"/>
      <c r="J185" s="3"/>
      <c r="K185" s="3"/>
      <c r="L185" s="3"/>
    </row>
    <row r="186" spans="1:9" ht="15">
      <c r="A186" t="s">
        <v>88</v>
      </c>
      <c r="B186" t="s">
        <v>86</v>
      </c>
      <c r="C186">
        <v>305.76</v>
      </c>
      <c r="E186">
        <v>305.76</v>
      </c>
      <c r="G186">
        <v>2</v>
      </c>
      <c r="I186" s="3"/>
    </row>
    <row r="187" spans="1:9" ht="15">
      <c r="A187" t="s">
        <v>88</v>
      </c>
      <c r="B187" t="s">
        <v>85</v>
      </c>
      <c r="C187">
        <v>0</v>
      </c>
      <c r="E187">
        <v>0</v>
      </c>
      <c r="I187" s="3"/>
    </row>
    <row r="188" spans="1:9" ht="15">
      <c r="A188" t="s">
        <v>88</v>
      </c>
      <c r="B188" t="s">
        <v>87</v>
      </c>
      <c r="C188">
        <v>415.52</v>
      </c>
      <c r="E188">
        <v>415.52</v>
      </c>
      <c r="G188">
        <v>2</v>
      </c>
      <c r="I188" s="3"/>
    </row>
    <row r="189" spans="1:12" ht="15">
      <c r="A189" s="3" t="s">
        <v>88</v>
      </c>
      <c r="B189" s="3"/>
      <c r="C189" s="3"/>
      <c r="D189" s="3"/>
      <c r="E189" s="3">
        <f>SUM(E186:E188)</f>
        <v>721.28</v>
      </c>
      <c r="F189" s="3">
        <f>721.28*1.13</f>
        <v>815.0464</v>
      </c>
      <c r="G189" s="3">
        <v>4</v>
      </c>
      <c r="H189" s="3"/>
      <c r="I189" s="3">
        <f t="shared" si="2"/>
        <v>819</v>
      </c>
      <c r="J189" s="3"/>
      <c r="K189" s="3"/>
      <c r="L189" s="3"/>
    </row>
    <row r="190" spans="1:9" ht="15">
      <c r="A190" t="s">
        <v>140</v>
      </c>
      <c r="B190" t="s">
        <v>146</v>
      </c>
      <c r="C190">
        <v>0</v>
      </c>
      <c r="E190">
        <v>0</v>
      </c>
      <c r="I190" s="3"/>
    </row>
    <row r="191" spans="1:9" ht="15">
      <c r="A191" t="s">
        <v>140</v>
      </c>
      <c r="B191" t="s">
        <v>144</v>
      </c>
      <c r="C191">
        <v>146.02</v>
      </c>
      <c r="E191">
        <v>146.02</v>
      </c>
      <c r="G191">
        <v>2</v>
      </c>
      <c r="I191" s="3"/>
    </row>
    <row r="192" spans="1:9" ht="15">
      <c r="A192" t="s">
        <v>140</v>
      </c>
      <c r="B192" t="s">
        <v>145</v>
      </c>
      <c r="C192">
        <v>151.9</v>
      </c>
      <c r="E192">
        <v>151.9</v>
      </c>
      <c r="G192">
        <v>2</v>
      </c>
      <c r="I192" s="3"/>
    </row>
    <row r="193" spans="1:9" ht="15">
      <c r="A193" t="s">
        <v>140</v>
      </c>
      <c r="B193" t="s">
        <v>142</v>
      </c>
      <c r="C193">
        <v>0</v>
      </c>
      <c r="E193">
        <v>0</v>
      </c>
      <c r="I193" s="3"/>
    </row>
    <row r="194" spans="1:9" ht="15">
      <c r="A194" t="s">
        <v>140</v>
      </c>
      <c r="B194" t="s">
        <v>141</v>
      </c>
      <c r="C194">
        <v>0</v>
      </c>
      <c r="E194">
        <v>0</v>
      </c>
      <c r="I194" s="3"/>
    </row>
    <row r="195" spans="1:9" ht="15">
      <c r="A195" t="s">
        <v>140</v>
      </c>
      <c r="B195" t="s">
        <v>143</v>
      </c>
      <c r="C195">
        <v>0</v>
      </c>
      <c r="E195">
        <v>0</v>
      </c>
      <c r="I195" s="3"/>
    </row>
    <row r="196" spans="1:11" ht="15">
      <c r="A196" s="3" t="s">
        <v>140</v>
      </c>
      <c r="B196" s="3"/>
      <c r="C196" s="3"/>
      <c r="D196" s="3"/>
      <c r="E196" s="3">
        <f>SUM(E190:E195)</f>
        <v>297.92</v>
      </c>
      <c r="F196" s="3">
        <f>297.92*1.13</f>
        <v>336.64959999999996</v>
      </c>
      <c r="G196" s="3">
        <v>4</v>
      </c>
      <c r="H196" s="3"/>
      <c r="I196" s="3">
        <f t="shared" si="2"/>
        <v>341</v>
      </c>
      <c r="J196" s="3"/>
      <c r="K196" s="3"/>
    </row>
    <row r="197" spans="1:9" ht="15">
      <c r="A197" t="s">
        <v>221</v>
      </c>
      <c r="B197" t="s">
        <v>220</v>
      </c>
      <c r="C197">
        <v>41.16</v>
      </c>
      <c r="E197">
        <v>41.16</v>
      </c>
      <c r="G197">
        <v>2</v>
      </c>
      <c r="I197" s="3"/>
    </row>
    <row r="198" spans="1:9" ht="15">
      <c r="A198" t="s">
        <v>221</v>
      </c>
      <c r="B198" t="s">
        <v>219</v>
      </c>
      <c r="C198">
        <v>0</v>
      </c>
      <c r="E198">
        <v>0</v>
      </c>
      <c r="I198" s="3"/>
    </row>
    <row r="199" spans="1:9" ht="15">
      <c r="A199" t="s">
        <v>221</v>
      </c>
      <c r="B199" t="s">
        <v>218</v>
      </c>
      <c r="C199">
        <v>71.54</v>
      </c>
      <c r="E199">
        <v>71.54</v>
      </c>
      <c r="G199">
        <v>1</v>
      </c>
      <c r="I199" s="3"/>
    </row>
    <row r="200" spans="1:9" ht="15">
      <c r="A200" t="s">
        <v>221</v>
      </c>
      <c r="B200" t="s">
        <v>217</v>
      </c>
      <c r="C200">
        <v>59.78</v>
      </c>
      <c r="E200">
        <v>59.78</v>
      </c>
      <c r="G200">
        <v>1</v>
      </c>
      <c r="I200" s="3"/>
    </row>
    <row r="201" spans="1:9" ht="15">
      <c r="A201" t="s">
        <v>221</v>
      </c>
      <c r="B201" t="s">
        <v>215</v>
      </c>
      <c r="C201">
        <v>0</v>
      </c>
      <c r="E201">
        <v>0</v>
      </c>
      <c r="I201" s="3"/>
    </row>
    <row r="202" spans="1:9" ht="15">
      <c r="A202" t="s">
        <v>221</v>
      </c>
      <c r="B202" t="s">
        <v>214</v>
      </c>
      <c r="C202">
        <v>0</v>
      </c>
      <c r="E202">
        <v>0</v>
      </c>
      <c r="I202" s="3"/>
    </row>
    <row r="203" spans="1:9" ht="15">
      <c r="A203" t="s">
        <v>221</v>
      </c>
      <c r="B203" t="s">
        <v>216</v>
      </c>
      <c r="C203">
        <v>0</v>
      </c>
      <c r="E203">
        <v>0</v>
      </c>
      <c r="I203" s="3"/>
    </row>
    <row r="204" spans="1:12" ht="15">
      <c r="A204" s="3" t="s">
        <v>221</v>
      </c>
      <c r="B204" s="3"/>
      <c r="C204" s="3"/>
      <c r="D204" s="3"/>
      <c r="E204" s="3">
        <f>SUM(E197:E203)</f>
        <v>172.48000000000002</v>
      </c>
      <c r="F204" s="3">
        <f>172.48*1.13</f>
        <v>194.90239999999997</v>
      </c>
      <c r="G204" s="3">
        <v>4</v>
      </c>
      <c r="H204" s="3"/>
      <c r="I204" s="3">
        <f aca="true" t="shared" si="3" ref="I200:I228">ROUND(F204+G204,0)</f>
        <v>199</v>
      </c>
      <c r="J204" s="3"/>
      <c r="K204" s="3"/>
      <c r="L204" s="3"/>
    </row>
    <row r="205" spans="1:9" ht="15">
      <c r="A205" t="s">
        <v>56</v>
      </c>
      <c r="B205" t="s">
        <v>53</v>
      </c>
      <c r="C205">
        <v>0</v>
      </c>
      <c r="I205" s="3"/>
    </row>
    <row r="206" spans="1:9" ht="15">
      <c r="A206" t="s">
        <v>56</v>
      </c>
      <c r="B206" t="s">
        <v>54</v>
      </c>
      <c r="C206">
        <v>0</v>
      </c>
      <c r="I206" s="3"/>
    </row>
    <row r="207" spans="1:9" ht="15">
      <c r="A207" t="s">
        <v>56</v>
      </c>
      <c r="B207" t="s">
        <v>55</v>
      </c>
      <c r="C207">
        <v>0</v>
      </c>
      <c r="I207" s="3"/>
    </row>
    <row r="208" spans="1:11" ht="15">
      <c r="A208" s="3" t="s">
        <v>56</v>
      </c>
      <c r="B208" s="3"/>
      <c r="C208" s="3"/>
      <c r="D208" s="3"/>
      <c r="E208" s="3"/>
      <c r="F208" s="3">
        <v>0</v>
      </c>
      <c r="G208" s="3"/>
      <c r="H208" s="3"/>
      <c r="I208" s="3"/>
      <c r="J208" s="3"/>
      <c r="K208" s="3"/>
    </row>
    <row r="209" spans="1:9" ht="15">
      <c r="A209" t="s">
        <v>223</v>
      </c>
      <c r="B209" t="s">
        <v>225</v>
      </c>
      <c r="C209">
        <v>0</v>
      </c>
      <c r="E209">
        <v>0</v>
      </c>
      <c r="I209" s="3"/>
    </row>
    <row r="210" spans="1:9" ht="15">
      <c r="A210" t="s">
        <v>223</v>
      </c>
      <c r="B210" t="s">
        <v>226</v>
      </c>
      <c r="C210">
        <v>452.76</v>
      </c>
      <c r="E210">
        <v>452.76</v>
      </c>
      <c r="G210">
        <v>2</v>
      </c>
      <c r="I210" s="3"/>
    </row>
    <row r="211" spans="1:9" ht="15">
      <c r="A211" t="s">
        <v>223</v>
      </c>
      <c r="B211" t="s">
        <v>224</v>
      </c>
      <c r="C211">
        <v>0</v>
      </c>
      <c r="E211">
        <v>0</v>
      </c>
      <c r="I211" s="3"/>
    </row>
    <row r="212" spans="1:12" ht="15">
      <c r="A212" s="3" t="s">
        <v>223</v>
      </c>
      <c r="B212" s="3"/>
      <c r="C212" s="3"/>
      <c r="D212" s="3"/>
      <c r="E212" s="3">
        <f>SUM(E209:E211)</f>
        <v>452.76</v>
      </c>
      <c r="F212" s="3">
        <f>452.76*1.13</f>
        <v>511.61879999999996</v>
      </c>
      <c r="G212" s="3">
        <v>2</v>
      </c>
      <c r="H212" s="3"/>
      <c r="I212" s="3">
        <f t="shared" si="3"/>
        <v>514</v>
      </c>
      <c r="J212" s="3"/>
      <c r="K212" s="3"/>
      <c r="L212" s="3"/>
    </row>
    <row r="213" spans="1:9" ht="15">
      <c r="A213" t="s">
        <v>190</v>
      </c>
      <c r="B213" t="s">
        <v>175</v>
      </c>
      <c r="C213">
        <v>0</v>
      </c>
      <c r="E213">
        <v>0</v>
      </c>
      <c r="I213" s="3"/>
    </row>
    <row r="214" spans="1:9" ht="15">
      <c r="A214" t="s">
        <v>190</v>
      </c>
      <c r="B214" t="s">
        <v>176</v>
      </c>
      <c r="C214">
        <v>0</v>
      </c>
      <c r="E214">
        <v>0</v>
      </c>
      <c r="I214" s="3"/>
    </row>
    <row r="215" spans="1:9" ht="15">
      <c r="A215" t="s">
        <v>190</v>
      </c>
      <c r="B215" t="s">
        <v>186</v>
      </c>
      <c r="C215">
        <v>0</v>
      </c>
      <c r="E215">
        <v>0</v>
      </c>
      <c r="I215" s="3"/>
    </row>
    <row r="216" spans="1:9" ht="15">
      <c r="A216" t="s">
        <v>190</v>
      </c>
      <c r="B216" t="s">
        <v>177</v>
      </c>
      <c r="C216">
        <v>0</v>
      </c>
      <c r="E216">
        <v>0</v>
      </c>
      <c r="I216" s="3"/>
    </row>
    <row r="217" spans="1:9" ht="15">
      <c r="A217" t="s">
        <v>190</v>
      </c>
      <c r="B217" t="s">
        <v>178</v>
      </c>
      <c r="C217">
        <v>0</v>
      </c>
      <c r="E217">
        <v>0</v>
      </c>
      <c r="I217" s="3"/>
    </row>
    <row r="218" spans="1:9" ht="15">
      <c r="A218" t="s">
        <v>190</v>
      </c>
      <c r="B218" t="s">
        <v>179</v>
      </c>
      <c r="C218">
        <v>0</v>
      </c>
      <c r="E218">
        <v>0</v>
      </c>
      <c r="I218" s="3"/>
    </row>
    <row r="219" spans="1:9" ht="15">
      <c r="A219" t="s">
        <v>190</v>
      </c>
      <c r="B219" t="s">
        <v>187</v>
      </c>
      <c r="D219">
        <v>4</v>
      </c>
      <c r="E219">
        <v>98</v>
      </c>
      <c r="G219">
        <v>4</v>
      </c>
      <c r="I219" s="3"/>
    </row>
    <row r="220" spans="1:9" ht="15">
      <c r="A220" t="s">
        <v>190</v>
      </c>
      <c r="B220" t="s">
        <v>188</v>
      </c>
      <c r="C220">
        <v>0</v>
      </c>
      <c r="E220">
        <v>0</v>
      </c>
      <c r="I220" s="3"/>
    </row>
    <row r="221" spans="1:9" ht="15">
      <c r="A221" t="s">
        <v>190</v>
      </c>
      <c r="B221" t="s">
        <v>189</v>
      </c>
      <c r="D221">
        <v>5</v>
      </c>
      <c r="E221">
        <v>82.81</v>
      </c>
      <c r="G221">
        <v>5</v>
      </c>
      <c r="I221" s="3"/>
    </row>
    <row r="222" spans="1:9" ht="15">
      <c r="A222" t="s">
        <v>190</v>
      </c>
      <c r="B222" t="s">
        <v>183</v>
      </c>
      <c r="C222">
        <v>0</v>
      </c>
      <c r="E222">
        <v>0</v>
      </c>
      <c r="I222" s="3"/>
    </row>
    <row r="223" spans="1:9" ht="15">
      <c r="A223" t="s">
        <v>190</v>
      </c>
      <c r="B223" t="s">
        <v>184</v>
      </c>
      <c r="C223">
        <v>0</v>
      </c>
      <c r="E223">
        <v>0</v>
      </c>
      <c r="I223" s="3"/>
    </row>
    <row r="224" spans="1:9" ht="15">
      <c r="A224" t="s">
        <v>190</v>
      </c>
      <c r="B224" t="s">
        <v>182</v>
      </c>
      <c r="C224">
        <v>0</v>
      </c>
      <c r="E224">
        <v>0</v>
      </c>
      <c r="I224" s="3"/>
    </row>
    <row r="225" spans="1:9" ht="15">
      <c r="A225" t="s">
        <v>190</v>
      </c>
      <c r="B225" t="s">
        <v>185</v>
      </c>
      <c r="C225">
        <v>0</v>
      </c>
      <c r="E225">
        <v>0</v>
      </c>
      <c r="I225" s="3"/>
    </row>
    <row r="226" spans="1:9" ht="15">
      <c r="A226" t="s">
        <v>190</v>
      </c>
      <c r="B226" t="s">
        <v>180</v>
      </c>
      <c r="C226">
        <v>0</v>
      </c>
      <c r="E226">
        <v>0</v>
      </c>
      <c r="I226" s="3"/>
    </row>
    <row r="227" spans="1:9" ht="15">
      <c r="A227" t="s">
        <v>190</v>
      </c>
      <c r="B227" t="s">
        <v>181</v>
      </c>
      <c r="C227">
        <v>0</v>
      </c>
      <c r="E227">
        <v>0</v>
      </c>
      <c r="I227" s="3"/>
    </row>
    <row r="228" spans="1:12" ht="15">
      <c r="A228" s="3" t="s">
        <v>190</v>
      </c>
      <c r="B228" s="3"/>
      <c r="C228" s="3"/>
      <c r="D228" s="3"/>
      <c r="E228" s="3">
        <f>SUM(E213:E227)</f>
        <v>180.81</v>
      </c>
      <c r="F228" s="3">
        <f>180.81*1.13</f>
        <v>204.31529999999998</v>
      </c>
      <c r="G228" s="3">
        <f>SUM(G219:G227)</f>
        <v>9</v>
      </c>
      <c r="H228" s="3"/>
      <c r="I228" s="3">
        <f t="shared" si="3"/>
        <v>213</v>
      </c>
      <c r="J228" s="3"/>
      <c r="K228" s="3"/>
      <c r="L228" s="3"/>
    </row>
    <row r="250" ht="15">
      <c r="A250" t="s">
        <v>84</v>
      </c>
    </row>
    <row r="253" ht="15">
      <c r="A253" t="s">
        <v>98</v>
      </c>
    </row>
    <row r="275" ht="15">
      <c r="A275" t="s">
        <v>213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2"/>
  <sheetViews>
    <sheetView zoomScalePageLayoutView="0" workbookViewId="0" topLeftCell="A91">
      <selection activeCell="A1" sqref="A1:A183"/>
    </sheetView>
  </sheetViews>
  <sheetFormatPr defaultColWidth="9.140625" defaultRowHeight="15"/>
  <cols>
    <col min="1" max="1" width="45.57421875" style="0" customWidth="1"/>
  </cols>
  <sheetData>
    <row r="1" ht="15">
      <c r="A1" t="s">
        <v>222</v>
      </c>
    </row>
    <row r="2" ht="15">
      <c r="A2" t="s">
        <v>210</v>
      </c>
    </row>
    <row r="3" ht="15">
      <c r="A3" t="s">
        <v>211</v>
      </c>
    </row>
    <row r="4" ht="15">
      <c r="A4" t="s">
        <v>212</v>
      </c>
    </row>
    <row r="5" ht="15">
      <c r="A5" t="s">
        <v>175</v>
      </c>
    </row>
    <row r="6" ht="15">
      <c r="A6" t="s">
        <v>208</v>
      </c>
    </row>
    <row r="7" ht="15">
      <c r="A7" t="s">
        <v>230</v>
      </c>
    </row>
    <row r="8" ht="15">
      <c r="A8" t="s">
        <v>21</v>
      </c>
    </row>
    <row r="9" ht="15">
      <c r="A9" t="s">
        <v>44</v>
      </c>
    </row>
    <row r="10" ht="15">
      <c r="A10" t="s">
        <v>79</v>
      </c>
    </row>
    <row r="11" ht="15">
      <c r="A11" t="s">
        <v>192</v>
      </c>
    </row>
    <row r="12" ht="15">
      <c r="A12" t="s">
        <v>33</v>
      </c>
    </row>
    <row r="13" ht="15">
      <c r="A13" t="s">
        <v>151</v>
      </c>
    </row>
    <row r="14" ht="15">
      <c r="A14" t="s">
        <v>277</v>
      </c>
    </row>
    <row r="15" ht="15">
      <c r="A15" t="s">
        <v>20</v>
      </c>
    </row>
    <row r="16" ht="15">
      <c r="A16" t="s">
        <v>36</v>
      </c>
    </row>
    <row r="17" ht="15">
      <c r="A17" t="s">
        <v>23</v>
      </c>
    </row>
    <row r="18" ht="15">
      <c r="A18" t="s">
        <v>121</v>
      </c>
    </row>
    <row r="19" ht="15">
      <c r="A19" t="s">
        <v>231</v>
      </c>
    </row>
    <row r="20" ht="15">
      <c r="A20" t="s">
        <v>40</v>
      </c>
    </row>
    <row r="21" ht="15">
      <c r="A21" t="s">
        <v>232</v>
      </c>
    </row>
    <row r="22" ht="15">
      <c r="A22" t="s">
        <v>86</v>
      </c>
    </row>
    <row r="23" ht="15">
      <c r="A23" t="s">
        <v>195</v>
      </c>
    </row>
    <row r="24" ht="15">
      <c r="A24" t="s">
        <v>149</v>
      </c>
    </row>
    <row r="25" ht="15">
      <c r="A25" t="s">
        <v>43</v>
      </c>
    </row>
    <row r="26" ht="15">
      <c r="A26" t="s">
        <v>115</v>
      </c>
    </row>
    <row r="27" ht="15">
      <c r="A27" t="s">
        <v>82</v>
      </c>
    </row>
    <row r="28" ht="15">
      <c r="A28" t="s">
        <v>116</v>
      </c>
    </row>
    <row r="29" ht="15">
      <c r="A29" t="s">
        <v>10</v>
      </c>
    </row>
    <row r="30" ht="15">
      <c r="A30" t="s">
        <v>83</v>
      </c>
    </row>
    <row r="31" ht="15">
      <c r="A31" t="s">
        <v>123</v>
      </c>
    </row>
    <row r="32" ht="15">
      <c r="A32" t="s">
        <v>122</v>
      </c>
    </row>
    <row r="33" ht="15">
      <c r="A33" t="s">
        <v>81</v>
      </c>
    </row>
    <row r="34" ht="15">
      <c r="A34" t="s">
        <v>80</v>
      </c>
    </row>
    <row r="35" ht="15">
      <c r="A35" t="s">
        <v>150</v>
      </c>
    </row>
    <row r="36" ht="15">
      <c r="A36" t="s">
        <v>202</v>
      </c>
    </row>
    <row r="37" ht="15">
      <c r="A37" t="s">
        <v>233</v>
      </c>
    </row>
    <row r="38" ht="15">
      <c r="A38" t="s">
        <v>278</v>
      </c>
    </row>
    <row r="39" ht="15">
      <c r="A39" t="s">
        <v>206</v>
      </c>
    </row>
    <row r="40" ht="15">
      <c r="A40" t="s">
        <v>58</v>
      </c>
    </row>
    <row r="41" ht="15">
      <c r="A41" t="s">
        <v>85</v>
      </c>
    </row>
    <row r="42" ht="15">
      <c r="A42" t="s">
        <v>158</v>
      </c>
    </row>
    <row r="43" ht="15">
      <c r="A43" t="s">
        <v>32</v>
      </c>
    </row>
    <row r="44" ht="15">
      <c r="A44" t="s">
        <v>87</v>
      </c>
    </row>
    <row r="45" ht="15">
      <c r="A45" t="s">
        <v>165</v>
      </c>
    </row>
    <row r="46" ht="15">
      <c r="A46" t="s">
        <v>207</v>
      </c>
    </row>
    <row r="47" ht="15">
      <c r="A47" t="s">
        <v>24</v>
      </c>
    </row>
    <row r="48" ht="15">
      <c r="A48" t="s">
        <v>170</v>
      </c>
    </row>
    <row r="49" ht="15">
      <c r="A49" t="s">
        <v>120</v>
      </c>
    </row>
    <row r="50" ht="15">
      <c r="A50" t="s">
        <v>18</v>
      </c>
    </row>
    <row r="51" ht="15">
      <c r="A51" t="s">
        <v>171</v>
      </c>
    </row>
    <row r="52" ht="15">
      <c r="A52" t="s">
        <v>172</v>
      </c>
    </row>
    <row r="53" ht="15">
      <c r="A53" t="s">
        <v>11</v>
      </c>
    </row>
    <row r="54" ht="15">
      <c r="A54" t="s">
        <v>12</v>
      </c>
    </row>
    <row r="55" ht="15">
      <c r="A55" t="s">
        <v>13</v>
      </c>
    </row>
    <row r="56" ht="15">
      <c r="A56" t="s">
        <v>14</v>
      </c>
    </row>
    <row r="57" ht="15">
      <c r="A57" t="s">
        <v>113</v>
      </c>
    </row>
    <row r="58" ht="15">
      <c r="A58" t="s">
        <v>114</v>
      </c>
    </row>
    <row r="59" ht="15">
      <c r="A59" t="s">
        <v>163</v>
      </c>
    </row>
    <row r="60" ht="15">
      <c r="A60" t="s">
        <v>119</v>
      </c>
    </row>
    <row r="61" ht="15">
      <c r="A61" t="s">
        <v>17</v>
      </c>
    </row>
    <row r="62" ht="15">
      <c r="A62" t="s">
        <v>147</v>
      </c>
    </row>
    <row r="63" ht="15">
      <c r="A63" t="s">
        <v>111</v>
      </c>
    </row>
    <row r="64" ht="15">
      <c r="A64" t="s">
        <v>16</v>
      </c>
    </row>
    <row r="65" ht="15">
      <c r="A65" t="s">
        <v>263</v>
      </c>
    </row>
    <row r="66" ht="15">
      <c r="A66" t="s">
        <v>110</v>
      </c>
    </row>
    <row r="67" ht="15">
      <c r="A67" t="s">
        <v>236</v>
      </c>
    </row>
    <row r="68" ht="15">
      <c r="A68" t="s">
        <v>273</v>
      </c>
    </row>
    <row r="69" ht="15">
      <c r="A69" t="s">
        <v>154</v>
      </c>
    </row>
    <row r="70" ht="15">
      <c r="A70" t="s">
        <v>253</v>
      </c>
    </row>
    <row r="71" ht="15">
      <c r="A71" t="s">
        <v>252</v>
      </c>
    </row>
    <row r="72" ht="15">
      <c r="A72" t="s">
        <v>237</v>
      </c>
    </row>
    <row r="73" ht="15">
      <c r="A73" t="s">
        <v>235</v>
      </c>
    </row>
    <row r="74" ht="15">
      <c r="A74" t="s">
        <v>234</v>
      </c>
    </row>
    <row r="75" ht="15">
      <c r="A75" t="s">
        <v>159</v>
      </c>
    </row>
    <row r="76" ht="15">
      <c r="A76" t="s">
        <v>264</v>
      </c>
    </row>
    <row r="77" ht="15">
      <c r="A77" t="s">
        <v>160</v>
      </c>
    </row>
    <row r="78" ht="15">
      <c r="A78" t="s">
        <v>161</v>
      </c>
    </row>
    <row r="79" ht="15">
      <c r="A79" t="s">
        <v>162</v>
      </c>
    </row>
    <row r="80" ht="15">
      <c r="A80" t="s">
        <v>173</v>
      </c>
    </row>
    <row r="81" ht="15">
      <c r="A81" t="s">
        <v>61</v>
      </c>
    </row>
    <row r="82" ht="15">
      <c r="A82" t="s">
        <v>176</v>
      </c>
    </row>
    <row r="83" ht="15">
      <c r="A83" t="s">
        <v>117</v>
      </c>
    </row>
    <row r="84" ht="15">
      <c r="A84" t="s">
        <v>274</v>
      </c>
    </row>
    <row r="85" ht="15">
      <c r="A85" t="s">
        <v>118</v>
      </c>
    </row>
    <row r="86" ht="15">
      <c r="A86" t="s">
        <v>112</v>
      </c>
    </row>
    <row r="87" ht="15">
      <c r="A87" t="s">
        <v>275</v>
      </c>
    </row>
    <row r="88" ht="15">
      <c r="A88" t="s">
        <v>105</v>
      </c>
    </row>
    <row r="89" ht="15">
      <c r="A89" t="s">
        <v>103</v>
      </c>
    </row>
    <row r="90" ht="15">
      <c r="A90" t="s">
        <v>64</v>
      </c>
    </row>
    <row r="91" ht="15">
      <c r="A91" t="s">
        <v>101</v>
      </c>
    </row>
    <row r="92" ht="15">
      <c r="A92" t="s">
        <v>63</v>
      </c>
    </row>
    <row r="93" ht="15">
      <c r="A93" t="s">
        <v>238</v>
      </c>
    </row>
    <row r="94" ht="15">
      <c r="A94" t="s">
        <v>100</v>
      </c>
    </row>
    <row r="95" ht="15">
      <c r="A95" t="s">
        <v>108</v>
      </c>
    </row>
    <row r="96" ht="15">
      <c r="A96" t="s">
        <v>102</v>
      </c>
    </row>
    <row r="97" ht="15">
      <c r="A97" t="s">
        <v>220</v>
      </c>
    </row>
    <row r="98" ht="15">
      <c r="A98" t="s">
        <v>65</v>
      </c>
    </row>
    <row r="99" ht="15">
      <c r="A99" t="s">
        <v>239</v>
      </c>
    </row>
    <row r="100" ht="15">
      <c r="A100" t="s">
        <v>66</v>
      </c>
    </row>
    <row r="101" ht="15">
      <c r="A101" t="s">
        <v>240</v>
      </c>
    </row>
    <row r="102" ht="15">
      <c r="A102" t="s">
        <v>241</v>
      </c>
    </row>
    <row r="103" ht="15">
      <c r="A103" t="s">
        <v>242</v>
      </c>
    </row>
    <row r="104" ht="15">
      <c r="A104" t="s">
        <v>243</v>
      </c>
    </row>
    <row r="105" ht="15">
      <c r="A105" t="s">
        <v>225</v>
      </c>
    </row>
    <row r="106" ht="15">
      <c r="A106" t="s">
        <v>226</v>
      </c>
    </row>
    <row r="107" ht="15">
      <c r="A107" t="s">
        <v>244</v>
      </c>
    </row>
    <row r="108" ht="15">
      <c r="A108" t="s">
        <v>228</v>
      </c>
    </row>
    <row r="109" ht="15">
      <c r="A109" t="s">
        <v>227</v>
      </c>
    </row>
    <row r="110" ht="15">
      <c r="A110" t="s">
        <v>219</v>
      </c>
    </row>
    <row r="111" ht="15">
      <c r="A111" t="s">
        <v>245</v>
      </c>
    </row>
    <row r="112" ht="15">
      <c r="A112" t="s">
        <v>90</v>
      </c>
    </row>
    <row r="113" ht="15">
      <c r="A113" t="s">
        <v>204</v>
      </c>
    </row>
    <row r="114" ht="15">
      <c r="A114" t="s">
        <v>246</v>
      </c>
    </row>
    <row r="115" ht="15">
      <c r="A115" t="s">
        <v>28</v>
      </c>
    </row>
    <row r="116" ht="15">
      <c r="A116" t="s">
        <v>247</v>
      </c>
    </row>
    <row r="117" ht="15">
      <c r="A117" t="s">
        <v>248</v>
      </c>
    </row>
    <row r="118" ht="15">
      <c r="A118" t="s">
        <v>224</v>
      </c>
    </row>
    <row r="119" ht="15">
      <c r="A119" t="s">
        <v>104</v>
      </c>
    </row>
    <row r="120" ht="15">
      <c r="A120" t="s">
        <v>27</v>
      </c>
    </row>
    <row r="121" ht="15">
      <c r="A121" t="s">
        <v>249</v>
      </c>
    </row>
    <row r="122" ht="15">
      <c r="A122" t="s">
        <v>250</v>
      </c>
    </row>
    <row r="123" ht="15">
      <c r="A123" t="s">
        <v>254</v>
      </c>
    </row>
    <row r="124" ht="15">
      <c r="A124" t="s">
        <v>255</v>
      </c>
    </row>
    <row r="125" ht="15">
      <c r="A125" t="s">
        <v>251</v>
      </c>
    </row>
    <row r="126" ht="15">
      <c r="A126" t="s">
        <v>256</v>
      </c>
    </row>
    <row r="127" ht="15">
      <c r="A127" t="s">
        <v>257</v>
      </c>
    </row>
    <row r="128" ht="15">
      <c r="A128" t="s">
        <v>167</v>
      </c>
    </row>
    <row r="129" ht="15">
      <c r="A129" t="s">
        <v>267</v>
      </c>
    </row>
    <row r="130" ht="15">
      <c r="A130" t="s">
        <v>169</v>
      </c>
    </row>
    <row r="131" ht="15">
      <c r="A131" t="s">
        <v>258</v>
      </c>
    </row>
    <row r="132" ht="15">
      <c r="A132" t="s">
        <v>200</v>
      </c>
    </row>
    <row r="133" ht="15">
      <c r="A133" t="s">
        <v>266</v>
      </c>
    </row>
    <row r="134" ht="15">
      <c r="A134" t="s">
        <v>259</v>
      </c>
    </row>
    <row r="135" ht="15">
      <c r="A135" t="s">
        <v>51</v>
      </c>
    </row>
    <row r="136" ht="15">
      <c r="A136" t="s">
        <v>260</v>
      </c>
    </row>
    <row r="137" ht="15">
      <c r="A137" t="s">
        <v>261</v>
      </c>
    </row>
    <row r="138" ht="15">
      <c r="A138" t="s">
        <v>50</v>
      </c>
    </row>
    <row r="139" ht="15">
      <c r="A139" t="s">
        <v>262</v>
      </c>
    </row>
    <row r="140" ht="15">
      <c r="A140" t="s">
        <v>197</v>
      </c>
    </row>
    <row r="141" ht="15">
      <c r="A141" t="s">
        <v>133</v>
      </c>
    </row>
    <row r="142" ht="15">
      <c r="A142" t="s">
        <v>53</v>
      </c>
    </row>
    <row r="143" ht="15">
      <c r="A143" t="s">
        <v>54</v>
      </c>
    </row>
    <row r="144" ht="15">
      <c r="A144" t="s">
        <v>99</v>
      </c>
    </row>
    <row r="145" ht="15">
      <c r="A145" t="s">
        <v>183</v>
      </c>
    </row>
    <row r="146" ht="15">
      <c r="A146" t="s">
        <v>184</v>
      </c>
    </row>
    <row r="147" ht="15">
      <c r="A147" t="s">
        <v>182</v>
      </c>
    </row>
    <row r="148" ht="15">
      <c r="A148" t="s">
        <v>185</v>
      </c>
    </row>
    <row r="149" ht="15">
      <c r="A149" t="s">
        <v>55</v>
      </c>
    </row>
    <row r="150" ht="15">
      <c r="A150" t="s">
        <v>59</v>
      </c>
    </row>
    <row r="151" ht="15">
      <c r="A151" t="s">
        <v>73</v>
      </c>
    </row>
    <row r="152" ht="15">
      <c r="A152" t="s">
        <v>265</v>
      </c>
    </row>
    <row r="153" ht="15">
      <c r="A153" t="s">
        <v>107</v>
      </c>
    </row>
    <row r="154" ht="15">
      <c r="A154" t="s">
        <v>89</v>
      </c>
    </row>
    <row r="155" ht="15">
      <c r="A155" t="s">
        <v>70</v>
      </c>
    </row>
    <row r="156" ht="15">
      <c r="A156" t="s">
        <v>71</v>
      </c>
    </row>
    <row r="157" ht="15">
      <c r="A157" t="s">
        <v>218</v>
      </c>
    </row>
    <row r="158" ht="15">
      <c r="A158" t="s">
        <v>217</v>
      </c>
    </row>
    <row r="159" ht="15">
      <c r="A159" t="s">
        <v>215</v>
      </c>
    </row>
    <row r="160" ht="15">
      <c r="A160" t="s">
        <v>214</v>
      </c>
    </row>
    <row r="161" ht="15">
      <c r="A161" t="s">
        <v>268</v>
      </c>
    </row>
    <row r="162" ht="15">
      <c r="A162" t="s">
        <v>216</v>
      </c>
    </row>
    <row r="163" ht="15">
      <c r="A163" t="s">
        <v>76</v>
      </c>
    </row>
    <row r="164" ht="15">
      <c r="A164" t="s">
        <v>269</v>
      </c>
    </row>
    <row r="165" ht="15">
      <c r="A165" t="s">
        <v>62</v>
      </c>
    </row>
    <row r="166" ht="15">
      <c r="A166" t="s">
        <v>97</v>
      </c>
    </row>
    <row r="167" ht="15">
      <c r="A167" t="s">
        <v>135</v>
      </c>
    </row>
    <row r="168" ht="15">
      <c r="A168" t="s">
        <v>270</v>
      </c>
    </row>
    <row r="169" ht="15">
      <c r="A169" t="s">
        <v>271</v>
      </c>
    </row>
    <row r="170" ht="15">
      <c r="A170" t="s">
        <v>272</v>
      </c>
    </row>
    <row r="171" ht="15">
      <c r="A171" t="s">
        <v>134</v>
      </c>
    </row>
    <row r="172" ht="15">
      <c r="A172" t="s">
        <v>31</v>
      </c>
    </row>
    <row r="173" ht="15">
      <c r="A173" t="s">
        <v>67</v>
      </c>
    </row>
    <row r="174" ht="15">
      <c r="A174" t="s">
        <v>68</v>
      </c>
    </row>
    <row r="175" ht="15">
      <c r="A175" t="s">
        <v>69</v>
      </c>
    </row>
    <row r="176" ht="15">
      <c r="A176" t="s">
        <v>137</v>
      </c>
    </row>
    <row r="177" ht="15">
      <c r="A177" t="s">
        <v>138</v>
      </c>
    </row>
    <row r="178" ht="15">
      <c r="A178" t="s">
        <v>94</v>
      </c>
    </row>
    <row r="179" ht="15">
      <c r="A179" t="s">
        <v>30</v>
      </c>
    </row>
    <row r="180" ht="15">
      <c r="A180" t="s">
        <v>276</v>
      </c>
    </row>
    <row r="181" ht="15">
      <c r="A181" t="s">
        <v>198</v>
      </c>
    </row>
    <row r="182" ht="15">
      <c r="A182" t="s">
        <v>199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2012-05-17T18:44:55Z</dcterms:modified>
  <cp:category/>
  <cp:version/>
  <cp:contentType/>
  <cp:contentStatus/>
</cp:coreProperties>
</file>