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<sst xmlns="http://schemas.openxmlformats.org/spreadsheetml/2006/main" count="64" uniqueCount="62">
  <si>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к.н.</t>
  </si>
  <si>
    <t>Eule</t>
  </si>
  <si>
    <t>39, 41</t>
  </si>
  <si>
    <t>Ирина1312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</si>
  <si>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</si>
  <si>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</si>
  <si>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</si>
  <si>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</si>
  <si>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</si>
  <si>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</si>
  <si>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</si>
  <si>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</si>
  <si>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</si>
  <si>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</si>
  <si>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</si>
  <si>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</si>
  <si>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</si>
  <si>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с.елена54</t>
  </si>
  <si>
    <t>Иришина мама</t>
  </si>
  <si>
    <t>22H</t>
  </si>
  <si>
    <t>41, 44, 45</t>
  </si>
  <si>
    <t>natago</t>
  </si>
  <si>
    <t>ТИ*шуля</t>
  </si>
  <si>
    <t>ww mama</t>
  </si>
  <si>
    <t>Sама по Sебе</t>
  </si>
  <si>
    <t>LesL</t>
  </si>
  <si>
    <t>40, 41</t>
  </si>
  <si>
    <t>T-382</t>
  </si>
  <si>
    <t>T-510</t>
  </si>
  <si>
    <t>trie</t>
  </si>
  <si>
    <t>Оксна</t>
  </si>
  <si>
    <t>маринаяяя</t>
  </si>
  <si>
    <t>Tatam</t>
  </si>
  <si>
    <t>Shuvaeva71</t>
  </si>
  <si>
    <t>Пандора777</t>
  </si>
  <si>
    <t>36, 37</t>
  </si>
  <si>
    <t>Рубинштейн</t>
  </si>
  <si>
    <t>Алюсик</t>
  </si>
  <si>
    <t>Марусель</t>
  </si>
  <si>
    <t>Йокс</t>
  </si>
  <si>
    <t>37, 40</t>
  </si>
  <si>
    <t>Erica</t>
  </si>
  <si>
    <t>L@n@ b!ond!</t>
  </si>
  <si>
    <t>Skasska</t>
  </si>
  <si>
    <t>Divia</t>
  </si>
  <si>
    <t>T-396</t>
  </si>
  <si>
    <t>19-340</t>
  </si>
  <si>
    <t>gvidon</t>
  </si>
  <si>
    <t>jolly girl</t>
  </si>
  <si>
    <t>Юлия одуванчик</t>
  </si>
  <si>
    <t>Aleksandri</t>
  </si>
  <si>
    <t>Надежда-Бийск</t>
  </si>
  <si>
    <t>35, 37, 38</t>
  </si>
  <si>
    <t>Nfyz</t>
  </si>
  <si>
    <t>Сапфира</t>
  </si>
  <si>
    <t>Kimberly</t>
  </si>
  <si>
    <t>Go-go</t>
  </si>
  <si>
    <t>олеся vish</t>
  </si>
  <si>
    <t>АлоЙа</t>
  </si>
  <si>
    <t>Оливия.нск</t>
  </si>
  <si>
    <t>Иренчик</t>
  </si>
  <si>
    <t>сумка 08880 сумка серый к-з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</si>
</sst>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  <xf numFmtId="0" fontId="2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6" sqref="E6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71.25" customHeight="1">
      <c r="A1" s="1" t="s">
        <v>7</v>
      </c>
      <c r="B1" s="2" t="s">
        <v>8</v>
      </c>
      <c r="C1" s="2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4" t="s">
        <v>15</v>
      </c>
      <c r="J1" s="3" t="s">
        <v>28</v>
      </c>
      <c r="K1" s="3" t="s">
        <v>19</v>
      </c>
      <c r="L1" s="3" t="s">
        <v>45</v>
      </c>
      <c r="M1" s="3" t="s">
        <v>27</v>
      </c>
      <c r="N1" s="3" t="s">
        <v>46</v>
      </c>
      <c r="O1" s="3" t="s">
        <v>61</v>
      </c>
      <c r="P1" s="3"/>
      <c r="Q1" s="3"/>
      <c r="R1" s="19"/>
    </row>
    <row r="2" spans="1:18" ht="15">
      <c r="A2" s="5" t="s">
        <v>16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550</v>
      </c>
      <c r="L2" s="8">
        <v>350</v>
      </c>
      <c r="M2" s="8">
        <v>350</v>
      </c>
      <c r="N2" s="8">
        <v>550</v>
      </c>
      <c r="O2" s="8">
        <v>250</v>
      </c>
      <c r="P2" s="8"/>
      <c r="Q2" s="8"/>
      <c r="R2" s="8"/>
    </row>
    <row r="3" spans="1:18" ht="15">
      <c r="A3" s="20" t="s">
        <v>50</v>
      </c>
      <c r="B3" s="9">
        <f aca="true" t="shared" si="0" ref="B3:B8">SUMIF($J3:$Y3,"&lt;&gt;",$J$2:$Y$2)</f>
        <v>550</v>
      </c>
      <c r="C3" s="9">
        <f aca="true" t="shared" si="1" ref="C3:C43">B3*1.15</f>
        <v>632.5</v>
      </c>
      <c r="D3" s="10"/>
      <c r="E3" s="10">
        <f aca="true" t="shared" si="2" ref="E3:E43">C3+D3</f>
        <v>632.5</v>
      </c>
      <c r="F3" s="10"/>
      <c r="G3" s="9"/>
      <c r="H3" s="9"/>
      <c r="I3" s="11">
        <f aca="true" t="shared" si="3" ref="I3:I43">E3-F3-G3+H3</f>
        <v>632.5</v>
      </c>
      <c r="J3" s="9"/>
      <c r="K3" s="9">
        <v>36</v>
      </c>
      <c r="L3" s="9"/>
      <c r="M3" s="9"/>
      <c r="N3" s="9"/>
      <c r="O3" s="17"/>
      <c r="P3" s="9"/>
      <c r="Q3" s="9"/>
      <c r="R3" s="9"/>
    </row>
    <row r="4" spans="1:18" ht="15">
      <c r="A4" s="20" t="s">
        <v>44</v>
      </c>
      <c r="B4" s="9">
        <f t="shared" si="0"/>
        <v>550</v>
      </c>
      <c r="C4" s="9">
        <f t="shared" si="1"/>
        <v>632.5</v>
      </c>
      <c r="D4" s="10"/>
      <c r="E4" s="10">
        <f t="shared" si="2"/>
        <v>632.5</v>
      </c>
      <c r="F4" s="10"/>
      <c r="G4" s="9"/>
      <c r="H4" s="9"/>
      <c r="I4" s="11">
        <f t="shared" si="3"/>
        <v>632.5</v>
      </c>
      <c r="J4" s="9"/>
      <c r="K4" s="9">
        <v>37</v>
      </c>
      <c r="L4" s="9"/>
      <c r="M4" s="9"/>
      <c r="N4" s="9"/>
      <c r="O4" s="9"/>
      <c r="P4" s="9"/>
      <c r="Q4" s="9"/>
      <c r="R4" s="9"/>
    </row>
    <row r="5" spans="1:18" ht="15">
      <c r="A5" s="20" t="s">
        <v>41</v>
      </c>
      <c r="B5" s="9">
        <f t="shared" si="0"/>
        <v>700</v>
      </c>
      <c r="C5" s="9">
        <f t="shared" si="1"/>
        <v>804.9999999999999</v>
      </c>
      <c r="D5" s="10"/>
      <c r="E5" s="10">
        <f t="shared" si="2"/>
        <v>804.9999999999999</v>
      </c>
      <c r="F5" s="10">
        <v>214.9</v>
      </c>
      <c r="G5" s="9"/>
      <c r="H5" s="9"/>
      <c r="I5" s="11">
        <f t="shared" si="3"/>
        <v>590.0999999999999</v>
      </c>
      <c r="J5" s="18"/>
      <c r="K5" s="9"/>
      <c r="L5" s="9">
        <v>38</v>
      </c>
      <c r="M5" s="9">
        <v>38</v>
      </c>
      <c r="N5" s="9"/>
      <c r="O5" s="9"/>
      <c r="P5" s="9"/>
      <c r="Q5" s="9"/>
      <c r="R5" s="9"/>
    </row>
    <row r="6" spans="1:18" ht="15">
      <c r="A6" s="20" t="s">
        <v>1</v>
      </c>
      <c r="B6" s="9">
        <f t="shared" si="0"/>
        <v>350</v>
      </c>
      <c r="C6" s="9">
        <f t="shared" si="1"/>
        <v>402.49999999999994</v>
      </c>
      <c r="D6" s="10"/>
      <c r="E6" s="10">
        <f t="shared" si="2"/>
        <v>402.49999999999994</v>
      </c>
      <c r="F6" s="10"/>
      <c r="G6" s="9"/>
      <c r="H6" s="9"/>
      <c r="I6" s="11">
        <f t="shared" si="3"/>
        <v>402.49999999999994</v>
      </c>
      <c r="J6" s="9"/>
      <c r="K6" s="9"/>
      <c r="L6" s="9"/>
      <c r="M6" s="9">
        <v>38</v>
      </c>
      <c r="N6" s="9"/>
      <c r="O6" s="9"/>
      <c r="P6" s="9"/>
      <c r="Q6" s="9"/>
      <c r="R6" s="9"/>
    </row>
    <row r="7" spans="1:18" ht="15">
      <c r="A7" s="20" t="s">
        <v>56</v>
      </c>
      <c r="B7" s="9">
        <f t="shared" si="0"/>
        <v>350</v>
      </c>
      <c r="C7" s="9">
        <f t="shared" si="1"/>
        <v>402.49999999999994</v>
      </c>
      <c r="D7" s="10"/>
      <c r="E7" s="10">
        <f t="shared" si="2"/>
        <v>402.49999999999994</v>
      </c>
      <c r="F7" s="10"/>
      <c r="G7" s="9"/>
      <c r="H7" s="9"/>
      <c r="I7" s="11">
        <f t="shared" si="3"/>
        <v>402.49999999999994</v>
      </c>
      <c r="J7" s="9"/>
      <c r="K7" s="9"/>
      <c r="L7" s="9">
        <v>37</v>
      </c>
      <c r="M7" s="9"/>
      <c r="N7" s="9"/>
      <c r="O7" s="9"/>
      <c r="P7" s="9"/>
      <c r="Q7" s="9"/>
      <c r="R7" s="9"/>
    </row>
    <row r="8" spans="1:18" ht="15">
      <c r="A8" s="20" t="s">
        <v>47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/>
      <c r="H8" s="9"/>
      <c r="I8" s="11">
        <f t="shared" si="3"/>
        <v>287.5</v>
      </c>
      <c r="J8" s="9">
        <v>39</v>
      </c>
      <c r="K8" s="9"/>
      <c r="L8" s="9"/>
      <c r="M8" s="9"/>
      <c r="N8" s="9"/>
      <c r="O8" s="9"/>
      <c r="P8" s="9"/>
      <c r="Q8" s="9"/>
      <c r="R8" s="9"/>
    </row>
    <row r="9" spans="1:18" ht="14.25">
      <c r="A9" s="9" t="s">
        <v>48</v>
      </c>
      <c r="B9" s="9">
        <f>SUMIF($J9:$Y9,"&lt;&gt;",$J$2:$Y$2)+250</f>
        <v>500</v>
      </c>
      <c r="C9" s="9">
        <f t="shared" si="1"/>
        <v>575</v>
      </c>
      <c r="D9" s="10"/>
      <c r="E9" s="10">
        <f t="shared" si="2"/>
        <v>575</v>
      </c>
      <c r="F9" s="10"/>
      <c r="G9" s="9">
        <v>575</v>
      </c>
      <c r="H9" s="9"/>
      <c r="I9" s="11">
        <f t="shared" si="3"/>
        <v>0</v>
      </c>
      <c r="J9" s="9" t="s">
        <v>26</v>
      </c>
      <c r="K9" s="9"/>
      <c r="L9" s="17"/>
      <c r="M9" s="9"/>
      <c r="N9" s="9"/>
      <c r="O9" s="18"/>
      <c r="P9" s="9"/>
      <c r="Q9" s="9"/>
      <c r="R9" s="9"/>
    </row>
    <row r="10" spans="1:18" ht="15">
      <c r="A10" s="20" t="s">
        <v>55</v>
      </c>
      <c r="B10" s="9">
        <f>SUMIF($J10:$Y10,"&lt;&gt;",$J$2:$Y$2)</f>
        <v>350</v>
      </c>
      <c r="C10" s="9">
        <f t="shared" si="1"/>
        <v>402.49999999999994</v>
      </c>
      <c r="D10" s="10"/>
      <c r="E10" s="10">
        <f t="shared" si="2"/>
        <v>402.49999999999994</v>
      </c>
      <c r="F10" s="10"/>
      <c r="G10" s="9"/>
      <c r="H10" s="9"/>
      <c r="I10" s="11">
        <f t="shared" si="3"/>
        <v>402.49999999999994</v>
      </c>
      <c r="J10" s="9"/>
      <c r="K10" s="9"/>
      <c r="L10" s="9">
        <v>36</v>
      </c>
      <c r="M10" s="9"/>
      <c r="N10" s="9"/>
      <c r="O10" s="9"/>
      <c r="P10" s="9"/>
      <c r="Q10" s="9"/>
      <c r="R10" s="9"/>
    </row>
    <row r="11" spans="1:18" ht="14.25">
      <c r="A11" s="9" t="s">
        <v>42</v>
      </c>
      <c r="B11" s="9">
        <f>SUMIF($J11:$Y11,"&lt;&gt;",$J$2:$Y$2)</f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>
        <v>632.5</v>
      </c>
      <c r="H11" s="9"/>
      <c r="I11" s="11">
        <f t="shared" si="3"/>
        <v>0</v>
      </c>
      <c r="J11" s="9"/>
      <c r="K11" s="9"/>
      <c r="L11" s="9"/>
      <c r="M11" s="9"/>
      <c r="N11" s="9">
        <v>43</v>
      </c>
      <c r="O11" s="9"/>
      <c r="P11" s="9"/>
      <c r="Q11" s="9"/>
      <c r="R11" s="9"/>
    </row>
    <row r="12" spans="1:18" ht="15">
      <c r="A12" s="20" t="s">
        <v>25</v>
      </c>
      <c r="B12" s="9">
        <f>SUMIF($J12:$Y12,"&lt;&gt;",$J$2:$Y$2)+350</f>
        <v>700</v>
      </c>
      <c r="C12" s="9">
        <f t="shared" si="1"/>
        <v>804.9999999999999</v>
      </c>
      <c r="D12" s="10"/>
      <c r="E12" s="10">
        <f t="shared" si="2"/>
        <v>804.9999999999999</v>
      </c>
      <c r="F12" s="10"/>
      <c r="G12" s="9"/>
      <c r="H12" s="9"/>
      <c r="I12" s="11">
        <f t="shared" si="3"/>
        <v>804.9999999999999</v>
      </c>
      <c r="J12" s="9"/>
      <c r="K12" s="9"/>
      <c r="L12" s="9"/>
      <c r="M12" s="9" t="s">
        <v>40</v>
      </c>
      <c r="N12" s="9"/>
      <c r="O12" s="9"/>
      <c r="P12" s="9"/>
      <c r="Q12" s="9"/>
      <c r="R12" s="9"/>
    </row>
    <row r="13" spans="1:18" ht="15">
      <c r="A13" s="20" t="s">
        <v>21</v>
      </c>
      <c r="B13" s="9">
        <f>SUMIF($J13:$Y13,"&lt;&gt;",$J$2:$Y$2)+350</f>
        <v>700</v>
      </c>
      <c r="C13" s="9">
        <f t="shared" si="1"/>
        <v>804.9999999999999</v>
      </c>
      <c r="D13" s="10"/>
      <c r="E13" s="10">
        <f t="shared" si="2"/>
        <v>804.9999999999999</v>
      </c>
      <c r="F13" s="10">
        <v>107</v>
      </c>
      <c r="G13" s="9"/>
      <c r="H13" s="9"/>
      <c r="I13" s="11">
        <f t="shared" si="3"/>
        <v>697.9999999999999</v>
      </c>
      <c r="J13" s="9"/>
      <c r="K13" s="9"/>
      <c r="L13" s="9"/>
      <c r="M13" s="9" t="s">
        <v>2</v>
      </c>
      <c r="N13" s="9"/>
      <c r="O13" s="9"/>
      <c r="P13" s="9"/>
      <c r="Q13" s="9"/>
      <c r="R13" s="9"/>
    </row>
    <row r="14" spans="1:18" ht="15">
      <c r="A14" s="20" t="s">
        <v>53</v>
      </c>
      <c r="B14" s="9">
        <f>SUMIF($J14:$Y14,"&lt;&gt;",$J$2:$Y$2)</f>
        <v>550</v>
      </c>
      <c r="C14" s="9">
        <f t="shared" si="1"/>
        <v>632.5</v>
      </c>
      <c r="D14" s="10"/>
      <c r="E14" s="10">
        <f t="shared" si="2"/>
        <v>632.5</v>
      </c>
      <c r="F14" s="10"/>
      <c r="G14" s="9"/>
      <c r="H14" s="9"/>
      <c r="I14" s="11">
        <f t="shared" si="3"/>
        <v>632.5</v>
      </c>
      <c r="J14" s="9"/>
      <c r="K14" s="9">
        <v>39</v>
      </c>
      <c r="L14" s="9"/>
      <c r="M14" s="9"/>
      <c r="N14" s="9"/>
      <c r="O14" s="9"/>
      <c r="P14" s="9"/>
      <c r="Q14" s="9"/>
      <c r="R14" s="9"/>
    </row>
    <row r="15" spans="1:18" ht="15">
      <c r="A15" s="20" t="s">
        <v>33</v>
      </c>
      <c r="B15" s="9">
        <f>SUMIF($J15:$Y15,"&lt;&gt;",$J$2:$Y$2)</f>
        <v>550</v>
      </c>
      <c r="C15" s="9">
        <f t="shared" si="1"/>
        <v>632.5</v>
      </c>
      <c r="D15" s="10"/>
      <c r="E15" s="10">
        <f t="shared" si="2"/>
        <v>632.5</v>
      </c>
      <c r="F15" s="10"/>
      <c r="G15" s="9"/>
      <c r="H15" s="9"/>
      <c r="I15" s="11">
        <f t="shared" si="3"/>
        <v>632.5</v>
      </c>
      <c r="J15" s="9"/>
      <c r="K15" s="9">
        <v>40</v>
      </c>
      <c r="L15" s="9"/>
      <c r="M15" s="9"/>
      <c r="N15" s="9"/>
      <c r="O15" s="9"/>
      <c r="P15" s="9"/>
      <c r="Q15" s="9"/>
      <c r="R15" s="9"/>
    </row>
    <row r="16" spans="1:18" ht="15">
      <c r="A16" s="20" t="s">
        <v>43</v>
      </c>
      <c r="B16" s="9">
        <f>SUMIF($J16:$Y16,"&lt;&gt;",$J$2:$Y$2)</f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/>
      <c r="H16" s="9"/>
      <c r="I16" s="11">
        <f t="shared" si="3"/>
        <v>287.5</v>
      </c>
      <c r="J16" s="9">
        <v>38</v>
      </c>
      <c r="K16" s="9"/>
      <c r="L16" s="9"/>
      <c r="M16" s="18"/>
      <c r="N16" s="9"/>
      <c r="O16" s="9"/>
      <c r="P16" s="9"/>
      <c r="Q16" s="9"/>
      <c r="R16" s="9"/>
    </row>
    <row r="17" spans="1:18" ht="15">
      <c r="A17" s="20" t="s">
        <v>24</v>
      </c>
      <c r="B17" s="9">
        <f>SUMIF($J17:$Y17,"&lt;&gt;",$J$2:$Y$2)+250</f>
        <v>500</v>
      </c>
      <c r="C17" s="9">
        <f t="shared" si="1"/>
        <v>575</v>
      </c>
      <c r="D17" s="10"/>
      <c r="E17" s="10">
        <f t="shared" si="2"/>
        <v>575</v>
      </c>
      <c r="F17" s="10">
        <v>330</v>
      </c>
      <c r="G17" s="9"/>
      <c r="H17" s="9"/>
      <c r="I17" s="11">
        <f t="shared" si="3"/>
        <v>245</v>
      </c>
      <c r="J17" s="9" t="s">
        <v>35</v>
      </c>
      <c r="K17" s="9"/>
      <c r="L17" s="18"/>
      <c r="M17" s="9"/>
      <c r="N17" s="9"/>
      <c r="O17" s="9"/>
      <c r="P17" s="9"/>
      <c r="Q17" s="9"/>
      <c r="R17" s="9"/>
    </row>
    <row r="18" spans="1:18" ht="14.25">
      <c r="A18" s="9" t="s">
        <v>32</v>
      </c>
      <c r="B18" s="9">
        <f aca="true" t="shared" si="4" ref="B18:B28">SUMIF($J18:$Y18,"&lt;&gt;",$J$2:$Y$2)</f>
        <v>550</v>
      </c>
      <c r="C18" s="9">
        <f t="shared" si="1"/>
        <v>632.5</v>
      </c>
      <c r="D18" s="10"/>
      <c r="E18" s="10">
        <f t="shared" si="2"/>
        <v>632.5</v>
      </c>
      <c r="F18" s="10"/>
      <c r="G18" s="9">
        <v>633</v>
      </c>
      <c r="H18" s="9"/>
      <c r="I18" s="11">
        <f t="shared" si="3"/>
        <v>-0.5</v>
      </c>
      <c r="J18" s="9"/>
      <c r="K18" s="9"/>
      <c r="L18" s="9"/>
      <c r="M18" s="9"/>
      <c r="N18" s="9">
        <v>42</v>
      </c>
      <c r="O18" s="9"/>
      <c r="P18" s="9"/>
      <c r="Q18" s="9"/>
      <c r="R18" s="9"/>
    </row>
    <row r="19" spans="1:18" ht="14.25">
      <c r="A19" s="9" t="s">
        <v>29</v>
      </c>
      <c r="B19" s="9">
        <f t="shared" si="4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287.5</v>
      </c>
      <c r="H19" s="9"/>
      <c r="I19" s="11">
        <f t="shared" si="3"/>
        <v>0</v>
      </c>
      <c r="J19" s="9">
        <v>39</v>
      </c>
      <c r="K19" s="9"/>
      <c r="L19" s="9"/>
      <c r="M19" s="9"/>
      <c r="N19" s="9"/>
      <c r="O19" s="18"/>
      <c r="P19" s="9"/>
      <c r="Q19" s="9"/>
      <c r="R19" s="9"/>
    </row>
    <row r="20" spans="1:18" ht="14.25">
      <c r="A20" s="9" t="s">
        <v>23</v>
      </c>
      <c r="B20" s="9">
        <f t="shared" si="4"/>
        <v>250</v>
      </c>
      <c r="C20" s="9">
        <f t="shared" si="1"/>
        <v>287.5</v>
      </c>
      <c r="D20" s="10"/>
      <c r="E20" s="10">
        <f t="shared" si="2"/>
        <v>287.5</v>
      </c>
      <c r="F20" s="10"/>
      <c r="G20" s="9">
        <v>300</v>
      </c>
      <c r="H20" s="9"/>
      <c r="I20" s="11">
        <f t="shared" si="3"/>
        <v>-12.5</v>
      </c>
      <c r="J20" s="9"/>
      <c r="K20" s="9"/>
      <c r="L20" s="9"/>
      <c r="M20" s="17"/>
      <c r="N20" s="9"/>
      <c r="O20" s="9">
        <v>1</v>
      </c>
      <c r="P20" s="9"/>
      <c r="Q20" s="9"/>
      <c r="R20" s="9"/>
    </row>
    <row r="21" spans="1:18" ht="15">
      <c r="A21" s="20" t="s">
        <v>58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/>
      <c r="G21" s="9"/>
      <c r="H21" s="9"/>
      <c r="I21" s="11">
        <f t="shared" si="3"/>
        <v>402.49999999999994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37</v>
      </c>
      <c r="B22" s="9">
        <f t="shared" si="4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290</v>
      </c>
      <c r="H22" s="9"/>
      <c r="I22" s="11">
        <f t="shared" si="3"/>
        <v>-2.5</v>
      </c>
      <c r="J22" s="9">
        <v>40</v>
      </c>
      <c r="K22" s="9"/>
      <c r="L22" s="9"/>
      <c r="M22" s="9"/>
      <c r="N22" s="9"/>
      <c r="O22" s="9"/>
      <c r="P22" s="9"/>
      <c r="Q22" s="9"/>
      <c r="R22" s="9"/>
    </row>
    <row r="23" spans="1:18" ht="15">
      <c r="A23" s="20" t="s">
        <v>60</v>
      </c>
      <c r="B23" s="9">
        <f t="shared" si="4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/>
      <c r="H23" s="9"/>
      <c r="I23" s="11">
        <f t="shared" si="3"/>
        <v>402.49999999999994</v>
      </c>
      <c r="J23" s="9"/>
      <c r="K23" s="9"/>
      <c r="L23" s="9"/>
      <c r="M23" s="9">
        <v>39</v>
      </c>
      <c r="N23" s="9"/>
      <c r="O23" s="17"/>
      <c r="P23" s="9"/>
      <c r="Q23" s="9"/>
      <c r="R23" s="9"/>
    </row>
    <row r="24" spans="1:18" ht="15">
      <c r="A24" s="20" t="s">
        <v>3</v>
      </c>
      <c r="B24" s="9">
        <f t="shared" si="4"/>
        <v>550</v>
      </c>
      <c r="C24" s="9">
        <f t="shared" si="1"/>
        <v>632.5</v>
      </c>
      <c r="D24" s="10"/>
      <c r="E24" s="10">
        <f t="shared" si="2"/>
        <v>632.5</v>
      </c>
      <c r="F24" s="10"/>
      <c r="G24" s="9"/>
      <c r="H24" s="9"/>
      <c r="I24" s="11">
        <f t="shared" si="3"/>
        <v>632.5</v>
      </c>
      <c r="J24" s="9"/>
      <c r="K24" s="9"/>
      <c r="L24" s="9"/>
      <c r="M24" s="9"/>
      <c r="N24" s="9">
        <v>43</v>
      </c>
      <c r="O24" s="9"/>
      <c r="P24" s="9"/>
      <c r="Q24" s="9"/>
      <c r="R24" s="9"/>
    </row>
    <row r="25" spans="1:18" ht="15">
      <c r="A25" s="20" t="s">
        <v>18</v>
      </c>
      <c r="B25" s="9">
        <f t="shared" si="4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/>
      <c r="H25" s="9"/>
      <c r="I25" s="11">
        <f t="shared" si="3"/>
        <v>402.49999999999994</v>
      </c>
      <c r="J25" s="9"/>
      <c r="K25" s="9"/>
      <c r="L25" s="9"/>
      <c r="M25" s="9">
        <v>40</v>
      </c>
      <c r="N25" s="9"/>
      <c r="O25" s="9"/>
      <c r="P25" s="9"/>
      <c r="Q25" s="9"/>
      <c r="R25" s="9"/>
    </row>
    <row r="26" spans="1:18" ht="15">
      <c r="A26" s="20" t="s">
        <v>39</v>
      </c>
      <c r="B26" s="9">
        <f t="shared" si="4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/>
      <c r="H26" s="9"/>
      <c r="I26" s="11">
        <f t="shared" si="3"/>
        <v>287.5</v>
      </c>
      <c r="J26" s="9">
        <v>38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0</v>
      </c>
      <c r="B27" s="9">
        <f t="shared" si="4"/>
        <v>550</v>
      </c>
      <c r="C27" s="9">
        <f t="shared" si="1"/>
        <v>632.5</v>
      </c>
      <c r="D27" s="10"/>
      <c r="E27" s="10">
        <f t="shared" si="2"/>
        <v>632.5</v>
      </c>
      <c r="F27" s="10"/>
      <c r="G27" s="9">
        <v>632</v>
      </c>
      <c r="H27" s="9"/>
      <c r="I27" s="11">
        <f t="shared" si="3"/>
        <v>0.5</v>
      </c>
      <c r="J27" s="9"/>
      <c r="K27" s="9">
        <v>36</v>
      </c>
      <c r="L27" s="9"/>
      <c r="M27" s="9"/>
      <c r="N27" s="9"/>
      <c r="O27" s="9"/>
      <c r="P27" s="9"/>
      <c r="Q27" s="9"/>
      <c r="R27" s="9"/>
    </row>
    <row r="28" spans="1:18" ht="14.25">
      <c r="A28" s="9" t="s">
        <v>31</v>
      </c>
      <c r="B28" s="9">
        <f t="shared" si="4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290</v>
      </c>
      <c r="H28" s="9"/>
      <c r="I28" s="11">
        <f t="shared" si="3"/>
        <v>-2.5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38</v>
      </c>
      <c r="B29" s="9">
        <f>SUMIF($J29:$Y29,"&lt;&gt;",$J$2:$Y$2)+550</f>
        <v>1100</v>
      </c>
      <c r="C29" s="9">
        <f t="shared" si="1"/>
        <v>1265</v>
      </c>
      <c r="D29" s="10"/>
      <c r="E29" s="10">
        <f t="shared" si="2"/>
        <v>1265</v>
      </c>
      <c r="F29" s="10"/>
      <c r="G29" s="9">
        <v>1265</v>
      </c>
      <c r="H29" s="9"/>
      <c r="I29" s="11">
        <f t="shared" si="3"/>
        <v>0</v>
      </c>
      <c r="J29" s="9"/>
      <c r="K29" s="9"/>
      <c r="L29" s="9"/>
      <c r="M29" s="9"/>
      <c r="N29" s="9" t="s">
        <v>26</v>
      </c>
      <c r="O29" s="9"/>
      <c r="P29" s="9"/>
      <c r="Q29" s="9"/>
      <c r="R29" s="9"/>
    </row>
    <row r="30" spans="1:18" ht="15">
      <c r="A30" s="20" t="s">
        <v>51</v>
      </c>
      <c r="B30" s="9">
        <f>SUMIF($J30:$Y30,"&lt;&gt;",$J$2:$Y$2)</f>
        <v>550</v>
      </c>
      <c r="C30" s="9">
        <f t="shared" si="1"/>
        <v>632.5</v>
      </c>
      <c r="D30" s="10"/>
      <c r="E30" s="10">
        <f t="shared" si="2"/>
        <v>632.5</v>
      </c>
      <c r="F30" s="10"/>
      <c r="G30" s="9"/>
      <c r="H30" s="9"/>
      <c r="I30" s="11">
        <f t="shared" si="3"/>
        <v>632.5</v>
      </c>
      <c r="J30" s="9"/>
      <c r="K30" s="9">
        <v>38</v>
      </c>
      <c r="L30" s="9"/>
      <c r="M30" s="9"/>
      <c r="N30" s="9"/>
      <c r="O30" s="9"/>
      <c r="P30" s="9"/>
      <c r="Q30" s="9"/>
      <c r="R30" s="9"/>
    </row>
    <row r="31" spans="1:18" ht="14.25">
      <c r="A31" s="9" t="s">
        <v>30</v>
      </c>
      <c r="B31" s="9">
        <f>SUMIF($J31:$Y31,"&lt;&gt;",$J$2:$Y$2)+350</f>
        <v>700</v>
      </c>
      <c r="C31" s="9">
        <f t="shared" si="1"/>
        <v>804.9999999999999</v>
      </c>
      <c r="D31" s="10"/>
      <c r="E31" s="10">
        <f t="shared" si="2"/>
        <v>804.9999999999999</v>
      </c>
      <c r="F31" s="10"/>
      <c r="G31" s="9">
        <v>805</v>
      </c>
      <c r="H31" s="9"/>
      <c r="I31" s="11">
        <f t="shared" si="3"/>
        <v>-1.1368683772161603E-13</v>
      </c>
      <c r="J31" s="9"/>
      <c r="K31" s="9"/>
      <c r="L31" s="9" t="s">
        <v>26</v>
      </c>
      <c r="M31" s="9"/>
      <c r="N31" s="9"/>
      <c r="O31" s="9"/>
      <c r="P31" s="9"/>
      <c r="Q31" s="9"/>
      <c r="R31" s="9"/>
    </row>
    <row r="32" spans="1:18" ht="14.25">
      <c r="A32" s="9" t="s">
        <v>57</v>
      </c>
      <c r="B32" s="9">
        <f>SUMIF($J32:$Y32,"&lt;&gt;",$J$2:$Y$2)</f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402.5</v>
      </c>
      <c r="H32" s="9"/>
      <c r="I32" s="11">
        <f t="shared" si="3"/>
        <v>-5.684341886080802E-14</v>
      </c>
      <c r="J32" s="9"/>
      <c r="K32" s="9"/>
      <c r="L32" s="9">
        <v>38</v>
      </c>
      <c r="M32" s="9"/>
      <c r="N32" s="9"/>
      <c r="O32" s="9"/>
      <c r="P32" s="9"/>
      <c r="Q32" s="9"/>
      <c r="R32" s="9"/>
    </row>
    <row r="33" spans="1:18" ht="15">
      <c r="A33" s="20" t="s">
        <v>59</v>
      </c>
      <c r="B33" s="9">
        <f>SUMIF($J33:$Y33,"&lt;&gt;",$J$2:$Y$2)</f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/>
      <c r="H33" s="9"/>
      <c r="I33" s="11">
        <f t="shared" si="3"/>
        <v>402.49999999999994</v>
      </c>
      <c r="J33" s="9"/>
      <c r="K33" s="9"/>
      <c r="L33" s="9">
        <v>40</v>
      </c>
      <c r="M33" s="9"/>
      <c r="N33" s="9"/>
      <c r="O33" s="9"/>
      <c r="P33" s="9"/>
      <c r="Q33" s="9"/>
      <c r="R33" s="9"/>
    </row>
    <row r="34" spans="1:18" ht="14.25">
      <c r="A34" s="9" t="s">
        <v>34</v>
      </c>
      <c r="B34" s="9">
        <f>SUMIF($J34:$Y34,"&lt;&gt;",$J$2:$Y$2)</f>
        <v>550</v>
      </c>
      <c r="C34" s="9">
        <f t="shared" si="1"/>
        <v>632.5</v>
      </c>
      <c r="D34" s="10"/>
      <c r="E34" s="10">
        <f t="shared" si="2"/>
        <v>632.5</v>
      </c>
      <c r="F34" s="10">
        <v>620.71</v>
      </c>
      <c r="G34" s="9"/>
      <c r="H34" s="9"/>
      <c r="I34" s="11">
        <f t="shared" si="3"/>
        <v>11.789999999999964</v>
      </c>
      <c r="J34" s="17"/>
      <c r="K34" s="9"/>
      <c r="L34" s="9"/>
      <c r="M34" s="9"/>
      <c r="N34" s="9">
        <v>42</v>
      </c>
      <c r="O34" s="9"/>
      <c r="P34" s="9"/>
      <c r="Q34" s="9"/>
      <c r="R34" s="9"/>
    </row>
    <row r="35" spans="1:18" ht="15">
      <c r="A35" s="20" t="s">
        <v>36</v>
      </c>
      <c r="B35" s="9">
        <f>SUMIF($J35:$Y35,"&lt;&gt;",$J$2:$Y$2)+550*2</f>
        <v>2000</v>
      </c>
      <c r="C35" s="9">
        <f t="shared" si="1"/>
        <v>2300</v>
      </c>
      <c r="D35" s="10"/>
      <c r="E35" s="10">
        <f t="shared" si="2"/>
        <v>2300</v>
      </c>
      <c r="F35" s="10"/>
      <c r="G35" s="9"/>
      <c r="H35" s="9"/>
      <c r="I35" s="11">
        <f t="shared" si="3"/>
        <v>2300</v>
      </c>
      <c r="J35" s="9"/>
      <c r="K35" s="9"/>
      <c r="L35" s="9">
        <v>39</v>
      </c>
      <c r="M35" s="9"/>
      <c r="N35" s="9" t="s">
        <v>20</v>
      </c>
      <c r="O35" s="9"/>
      <c r="P35" s="9"/>
      <c r="Q35" s="9"/>
      <c r="R35" s="9"/>
    </row>
    <row r="36" spans="1:18" ht="15">
      <c r="A36" s="20" t="s">
        <v>17</v>
      </c>
      <c r="B36" s="9">
        <f>SUMIF($J36:$Y36,"&lt;&gt;",$J$2:$Y$2)</f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/>
      <c r="H36" s="9"/>
      <c r="I36" s="11">
        <f t="shared" si="3"/>
        <v>402.49999999999994</v>
      </c>
      <c r="J36" s="9"/>
      <c r="K36" s="9"/>
      <c r="L36" s="9"/>
      <c r="M36" s="9">
        <v>37</v>
      </c>
      <c r="N36" s="9"/>
      <c r="O36" s="9"/>
      <c r="P36" s="9"/>
      <c r="Q36" s="9"/>
      <c r="R36" s="9"/>
    </row>
    <row r="37" spans="1:18" ht="15">
      <c r="A37" s="20" t="s">
        <v>54</v>
      </c>
      <c r="B37" s="9">
        <f>SUMIF($J37:$Y37,"&lt;&gt;",$J$2:$Y$2)</f>
        <v>550</v>
      </c>
      <c r="C37" s="9">
        <f t="shared" si="1"/>
        <v>632.5</v>
      </c>
      <c r="D37" s="10"/>
      <c r="E37" s="10">
        <f t="shared" si="2"/>
        <v>632.5</v>
      </c>
      <c r="F37" s="10"/>
      <c r="G37" s="9"/>
      <c r="H37" s="9"/>
      <c r="I37" s="11">
        <f t="shared" si="3"/>
        <v>632.5</v>
      </c>
      <c r="J37" s="9"/>
      <c r="K37" s="9">
        <v>39</v>
      </c>
      <c r="L37" s="9"/>
      <c r="M37" s="9"/>
      <c r="N37" s="9"/>
      <c r="O37" s="9"/>
      <c r="P37" s="9"/>
      <c r="Q37" s="9"/>
      <c r="R37" s="9"/>
    </row>
    <row r="38" spans="1:18" ht="14.25">
      <c r="A38" s="9" t="s">
        <v>22</v>
      </c>
      <c r="B38" s="9">
        <f>SUMIF($J38:$Y38,"&lt;&gt;",$J$2:$Y$2)</f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>
        <v>350</v>
      </c>
      <c r="H38" s="9"/>
      <c r="I38" s="11">
        <f t="shared" si="3"/>
        <v>52.49999999999994</v>
      </c>
      <c r="J38" s="9"/>
      <c r="K38" s="9"/>
      <c r="L38" s="9">
        <v>37</v>
      </c>
      <c r="M38" s="9"/>
      <c r="N38" s="9"/>
      <c r="O38" s="9"/>
      <c r="P38" s="9"/>
      <c r="Q38" s="9"/>
      <c r="R38" s="9"/>
    </row>
    <row r="39" spans="1:18" ht="15">
      <c r="A39" s="20" t="s">
        <v>49</v>
      </c>
      <c r="B39" s="9">
        <f>SUMIF($J39:$Y39,"&lt;&gt;",$J$2:$Y$2)+550+550</f>
        <v>1650</v>
      </c>
      <c r="C39" s="9">
        <f t="shared" si="1"/>
        <v>1897.4999999999998</v>
      </c>
      <c r="D39" s="10"/>
      <c r="E39" s="10">
        <f t="shared" si="2"/>
        <v>1897.4999999999998</v>
      </c>
      <c r="F39" s="10"/>
      <c r="G39" s="9"/>
      <c r="H39" s="9"/>
      <c r="I39" s="11">
        <f t="shared" si="3"/>
        <v>1897.4999999999998</v>
      </c>
      <c r="J39" s="9"/>
      <c r="K39" s="9" t="s">
        <v>52</v>
      </c>
      <c r="L39" s="9"/>
      <c r="M39" s="9"/>
      <c r="N39" s="9"/>
      <c r="O39" s="9"/>
      <c r="P39" s="9"/>
      <c r="Q39" s="9"/>
      <c r="R39" s="9"/>
    </row>
    <row r="40" spans="1:18" ht="14.25">
      <c r="A40" s="9"/>
      <c r="B40" s="9">
        <f>SUMIF($J40:$Y40,"&lt;&gt;",$J$2:$Y$2)</f>
        <v>0</v>
      </c>
      <c r="C40" s="9">
        <f t="shared" si="1"/>
        <v>0</v>
      </c>
      <c r="D40" s="10"/>
      <c r="E40" s="10">
        <f t="shared" si="2"/>
        <v>0</v>
      </c>
      <c r="F40" s="10"/>
      <c r="G40" s="9"/>
      <c r="H40" s="9"/>
      <c r="I40" s="11">
        <f t="shared" si="3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>
        <f>SUMIF($J41:$Y41,"&lt;&gt;",$J$2:$Y$2)</f>
        <v>0</v>
      </c>
      <c r="C41" s="9">
        <f t="shared" si="1"/>
        <v>0</v>
      </c>
      <c r="D41" s="10"/>
      <c r="E41" s="10">
        <f t="shared" si="2"/>
        <v>0</v>
      </c>
      <c r="F41" s="10"/>
      <c r="G41" s="9"/>
      <c r="H41" s="9"/>
      <c r="I41" s="11">
        <f t="shared" si="3"/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>
        <f>SUMIF($J42:$Y42,"&lt;&gt;",$J$2:$Y$2)</f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13" t="s">
        <v>4</v>
      </c>
      <c r="B43" s="9">
        <f>SUMIF($J43:$Y43,"&lt;&gt;",$J$2:$Y$2)</f>
        <v>900</v>
      </c>
      <c r="C43" s="9">
        <f t="shared" si="1"/>
        <v>1035</v>
      </c>
      <c r="D43" s="14"/>
      <c r="E43" s="14">
        <f t="shared" si="2"/>
        <v>1035</v>
      </c>
      <c r="F43" s="14"/>
      <c r="G43" s="14"/>
      <c r="H43" s="9"/>
      <c r="I43" s="15">
        <f t="shared" si="3"/>
        <v>1035</v>
      </c>
      <c r="J43" s="13"/>
      <c r="K43" s="13"/>
      <c r="L43" s="13"/>
      <c r="M43" s="13">
        <v>36</v>
      </c>
      <c r="N43" s="13">
        <v>39</v>
      </c>
      <c r="O43" s="13"/>
      <c r="P43" s="13"/>
      <c r="Q43" s="13"/>
      <c r="R43" s="13"/>
    </row>
    <row r="44" spans="1:18" ht="15">
      <c r="A44" s="9" t="s">
        <v>5</v>
      </c>
      <c r="B44" s="9"/>
      <c r="C44" s="9"/>
      <c r="D44" s="10"/>
      <c r="E44" s="10"/>
      <c r="F44" s="10"/>
      <c r="G44" s="10"/>
      <c r="H44" s="9"/>
      <c r="I44" s="11"/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</v>
      </c>
      <c r="P44" s="16"/>
      <c r="Q44" s="16"/>
      <c r="R44" s="16"/>
    </row>
    <row r="45" spans="1:18" ht="14.25">
      <c r="A45" s="9" t="s">
        <v>6</v>
      </c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2012-04-25T23:29:51Z</dcterms:modified>
  <cp:category/>
  <cp:version/>
  <cp:contentType/>
  <cp:contentStatus/>
</cp:coreProperties>
</file>