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65521" windowWidth="11340" windowHeight="10935" tabRatio="749" activeTab="0"/>
  </bookViews>
  <sheets>
    <sheet name="Заказ" sheetId="1" r:id="rId1"/>
  </sheets>
  <definedNames>
    <definedName name="_xlnm.Print_Area" localSheetId="0">'Заказ'!$A$1:$K$117</definedName>
  </definedNames>
  <calcPr fullCalcOnLoad="1" refMode="R1C1"/>
</workbook>
</file>

<file path=xl/sharedStrings.xml><?xml version="1.0" encoding="utf-8"?>
<sst xmlns="http://schemas.openxmlformats.org/spreadsheetml/2006/main" count="201" uniqueCount="149">
  <si>
    <t xml:space="preserve"> --</t>
  </si>
  <si>
    <t>004</t>
  </si>
  <si>
    <t>020</t>
  </si>
  <si>
    <t>700</t>
  </si>
  <si>
    <t>021</t>
  </si>
  <si>
    <t>025</t>
  </si>
  <si>
    <t>015</t>
  </si>
  <si>
    <t>720</t>
  </si>
  <si>
    <t>005</t>
  </si>
  <si>
    <t>Код пози-ции</t>
  </si>
  <si>
    <t>Вес нетто, кг</t>
  </si>
  <si>
    <t>Цилиндр, h=175 мм</t>
  </si>
  <si>
    <t>Цилиндр, d=77мм, h=130 мм</t>
  </si>
  <si>
    <t>Фигурное ассорти, пакет</t>
  </si>
  <si>
    <t>Фигурное ассорти, Цилиндр, d=77мм, h=130 мм</t>
  </si>
  <si>
    <t>за 1 шт.</t>
  </si>
  <si>
    <t>626</t>
  </si>
  <si>
    <t>"Змейка" (35 г), цил. h=175 мм</t>
  </si>
  <si>
    <t>016</t>
  </si>
  <si>
    <t>017</t>
  </si>
  <si>
    <t>"Пришельцы" фигурное ассорти 12г, бокс</t>
  </si>
  <si>
    <t>Ассорти, пакет</t>
  </si>
  <si>
    <t>Ассорти микро, пакет "веер"</t>
  </si>
  <si>
    <t>Ассорти шарик на палочке, пакет "веер"</t>
  </si>
  <si>
    <t>"Дом ужасов" фигурное ассорти 8,5г, бокс</t>
  </si>
  <si>
    <t>"Lollynames"-ракушка (126 г), коробка</t>
  </si>
  <si>
    <t>621</t>
  </si>
  <si>
    <t>622</t>
  </si>
  <si>
    <t>925</t>
  </si>
  <si>
    <t>625</t>
  </si>
  <si>
    <t>"Сердце" (126г) витое, блок</t>
  </si>
  <si>
    <t>"Lollynames"-сердце (126 г), коробка</t>
  </si>
  <si>
    <t>924А</t>
  </si>
  <si>
    <t>924В</t>
  </si>
  <si>
    <t>"Ракушка" (126 г), дисплей</t>
  </si>
  <si>
    <t>"Петюня", 23г., дисплей</t>
  </si>
  <si>
    <t>за бокс</t>
  </si>
  <si>
    <t>кор.</t>
  </si>
  <si>
    <t>Стоимость</t>
  </si>
  <si>
    <t>Итого:</t>
  </si>
  <si>
    <t>Вес нетто, гр.</t>
  </si>
  <si>
    <t>Штук в боксе</t>
  </si>
  <si>
    <t>Боксов в коробке</t>
  </si>
  <si>
    <t>бокс</t>
  </si>
  <si>
    <t>"Roks-Pop" на палочке, 24г, дисплей</t>
  </si>
  <si>
    <t>"Roks-Smile", 126г, дисплей</t>
  </si>
  <si>
    <t>Миди 25г, 150 мм, Цилиндр h=175 мм</t>
  </si>
  <si>
    <t>"Сердечко" 8,5 г, Цилиндр h=205 мм</t>
  </si>
  <si>
    <t>"Сердце" 50г, блок</t>
  </si>
  <si>
    <t>"Тюльпан" 50г, блок</t>
  </si>
  <si>
    <t>"Сердце" 82,5 г, блок</t>
  </si>
  <si>
    <t xml:space="preserve">"Ракушка" 34 г, цил. h=175 мм </t>
  </si>
  <si>
    <t>"Ракушка" 82,5 г, дисплей</t>
  </si>
  <si>
    <t xml:space="preserve">"Зигзаг" 36 г, цилиндр h=175 мм </t>
  </si>
  <si>
    <t xml:space="preserve">"Радуга" 19 г, цилиндр h=175 мм </t>
  </si>
  <si>
    <t>"Буравчик" 17 г, цилиндр h=175 мм</t>
  </si>
  <si>
    <t>за коробку</t>
  </si>
  <si>
    <t>Наименование, упаковка, высота</t>
  </si>
  <si>
    <t>Заказ коробок</t>
  </si>
  <si>
    <t>"Звери", 126г, дисплей</t>
  </si>
  <si>
    <t>"Макси" на палочке, 13,5г, Цилиндр</t>
  </si>
  <si>
    <t>"Миди" на палочке, 7г, Цилиндр</t>
  </si>
  <si>
    <t>"Мультифрут"</t>
  </si>
  <si>
    <t>"Еврогол"</t>
  </si>
  <si>
    <t>"Забава"</t>
  </si>
  <si>
    <t>"Америка"</t>
  </si>
  <si>
    <t>"Сосарик"</t>
  </si>
  <si>
    <t xml:space="preserve">"Арбузик" </t>
  </si>
  <si>
    <t>"Фруктовый микс"</t>
  </si>
  <si>
    <t>Мини 15г, 90 мм, Цилиндр, h=110 мм</t>
  </si>
  <si>
    <t>104С</t>
  </si>
  <si>
    <t>Ассорти микро, подарочный бокс</t>
  </si>
  <si>
    <t>110</t>
  </si>
  <si>
    <t>Ассорти микро, экран</t>
  </si>
  <si>
    <t>018</t>
  </si>
  <si>
    <t>"Роза" (150 г.)</t>
  </si>
  <si>
    <t>Ассорти "Пираты", 8,5г. цил. h=205 мм</t>
  </si>
  <si>
    <t>Ассорти на стойке</t>
  </si>
  <si>
    <t>Холодок без сахара, коробочка 30 г.</t>
  </si>
  <si>
    <t>Без сахара, пакет 60 г.</t>
  </si>
  <si>
    <t>"Роза" 80 г, дисплей</t>
  </si>
  <si>
    <t>"Яблоко" 80 г, дисплей</t>
  </si>
  <si>
    <t>"Радуга" 60 г, дисплей</t>
  </si>
  <si>
    <t>112</t>
  </si>
  <si>
    <t>113</t>
  </si>
  <si>
    <t>Кислобум, коробка</t>
  </si>
  <si>
    <t>Милкобум, коробка</t>
  </si>
  <si>
    <t>Яйцо с динозавром (Dino Eggs)</t>
  </si>
  <si>
    <t>Сказочный домик (Candicraft-конструктор)</t>
  </si>
  <si>
    <t>Вес, кг :</t>
  </si>
  <si>
    <t>"Корзина с розами" (300 г.)</t>
  </si>
  <si>
    <t xml:space="preserve">                                               ШАРИК НА ПАЛОЧКЕ (Вес нетто 1 шт. - 12 гр., Цилиндр, h=205 мм )</t>
  </si>
  <si>
    <t xml:space="preserve">                                                    КАРАМЕЛЬ "БЕЗ САХАРА"</t>
  </si>
  <si>
    <t xml:space="preserve">                                                    "КАРАНДАШ"  </t>
  </si>
  <si>
    <t xml:space="preserve">                                                    ФИГУРНАЯ КАРАМЕЛЬ НА ПАЛОЧКЕ</t>
  </si>
  <si>
    <t xml:space="preserve">                                                    АССОРТИ</t>
  </si>
  <si>
    <t xml:space="preserve">                             Вафельные трубочки с фундуковым кремом ТМ "ZENO", Турция</t>
  </si>
  <si>
    <t>вафельные трубочки с фундуковым кремом (апельсин)</t>
  </si>
  <si>
    <t>вафельные трубочки с фундуковым кремом (банан)</t>
  </si>
  <si>
    <t>вафельные трубочки с фундуковым кремом (ваниль)</t>
  </si>
  <si>
    <t>вафельные трубочки с фундуковым кремом (клубника)</t>
  </si>
  <si>
    <t>"Привет Пони" зефир 10 г, с игрушкой (бокс)</t>
  </si>
  <si>
    <t>"Давай играть" (собачки) марм.жев, 10г, с игрушкой (бокс)</t>
  </si>
  <si>
    <t>"Давай играть" (котята) марм.жев, 10г, с игрушкой (бокс)</t>
  </si>
  <si>
    <t>"Mango Girls" зефир 10г, с игрушкой (бокс)</t>
  </si>
  <si>
    <t xml:space="preserve">                                        Карамель ТМ "РОКС", Украина</t>
  </si>
  <si>
    <t xml:space="preserve">                                          Карамель ТМ "Candicraft", Испания</t>
  </si>
  <si>
    <t>"Elexi Феи" марм.жев. 10г, с игрушкой (бокс)</t>
  </si>
  <si>
    <t>"История побед" (танки) марм.жев. 10г, с игрушкой (бокс)</t>
  </si>
  <si>
    <t>"В гостях у принцессы" марм.жев. 10г, с игрушкой (бокс)</t>
  </si>
  <si>
    <t>615</t>
  </si>
  <si>
    <t xml:space="preserve">                                          "СОСКА" (Цилиндр, h=205 мм)</t>
  </si>
  <si>
    <t>"Малибу" 12г.</t>
  </si>
  <si>
    <t>"Малибу" 15г.</t>
  </si>
  <si>
    <t>"Арбуз" (80 г), блок</t>
  </si>
  <si>
    <t>"Петушок на палочке", (130 г.), блок</t>
  </si>
  <si>
    <t>031</t>
  </si>
  <si>
    <t>034</t>
  </si>
  <si>
    <t>цена/руб</t>
  </si>
  <si>
    <t>Объем, м3:</t>
  </si>
  <si>
    <t>Шоколадное яйцо с сюрпр. ANGRY BIRDS 20 г.</t>
  </si>
  <si>
    <t>Шоколадное яйцо с сюрпр. Минни бел. И пол. Шок. 20 г.</t>
  </si>
  <si>
    <t>Шоколадное яйцо с сюрпр. В кор. DISNEY Винни Пух 20 г.</t>
  </si>
  <si>
    <t>Шоколадное яйцо с сюрпр. В кор. DISNEY Тачки 20 г.</t>
  </si>
  <si>
    <t>Шоколадное яйцо с сюрпр. В кор. DISNEY Финес и Шерб 20 г.</t>
  </si>
  <si>
    <t>Шоколадное яйцо с сюрпр. В кор. DISNEY Король Лев 20 г.</t>
  </si>
  <si>
    <t xml:space="preserve">Шоколадное яйцо с игрушкой "Безумные утки" </t>
  </si>
  <si>
    <t xml:space="preserve">Шоколадное яйцо с игрушкой "Бони. Космо мир" </t>
  </si>
  <si>
    <t>Шоколадное яйцо с игрушкой "Бони. Планета Бони"</t>
  </si>
  <si>
    <t xml:space="preserve">Шоколадное яйцо с игрушкой "Бони. Формула Х3" </t>
  </si>
  <si>
    <t xml:space="preserve">Шоколадное яйцо с игрушкой "Бони. Шапито" </t>
  </si>
  <si>
    <r>
      <t xml:space="preserve">                             </t>
    </r>
    <r>
      <rPr>
        <b/>
        <sz val="20"/>
        <color indexed="10"/>
        <rFont val="Arial"/>
        <family val="2"/>
      </rPr>
      <t xml:space="preserve">                        </t>
    </r>
    <r>
      <rPr>
        <b/>
        <sz val="20"/>
        <color indexed="8"/>
        <rFont val="Arial"/>
        <family val="2"/>
      </rPr>
      <t>Шоколадные яйца ТМ "Disney", "Бони", Италия, Россия</t>
    </r>
  </si>
  <si>
    <t xml:space="preserve"> Мармелад жевательный (зефир) с игрушкой ТМ "FRESH TOYS", Китай</t>
  </si>
  <si>
    <t xml:space="preserve">Шоколадное яйцо с сюрпр. В кор. DISNEY Хелло Китти 20 г. </t>
  </si>
  <si>
    <t>Заказ     боксы</t>
  </si>
  <si>
    <t>"История побед" (пираты) марм.жев. 10г, с игрушкой (бокс)</t>
  </si>
  <si>
    <r>
      <t xml:space="preserve">"Веселушки" 8,5 гр. дисплей </t>
    </r>
    <r>
      <rPr>
        <b/>
        <sz val="14"/>
        <color indexed="10"/>
        <rFont val="Arial"/>
        <family val="2"/>
      </rPr>
      <t>NEW</t>
    </r>
  </si>
  <si>
    <r>
      <t xml:space="preserve">"Цветы 3D" (110) г, дисплей </t>
    </r>
    <r>
      <rPr>
        <b/>
        <sz val="14"/>
        <color indexed="10"/>
        <rFont val="Arial"/>
        <family val="2"/>
      </rPr>
      <t>NEW</t>
    </r>
  </si>
  <si>
    <r>
      <t xml:space="preserve">"Зверята" (60 г), дисплей </t>
    </r>
    <r>
      <rPr>
        <b/>
        <sz val="14"/>
        <color indexed="10"/>
        <rFont val="Arial"/>
        <family val="2"/>
      </rPr>
      <t>NEW</t>
    </r>
  </si>
  <si>
    <r>
      <t xml:space="preserve">"Елка" (80г), блок </t>
    </r>
    <r>
      <rPr>
        <b/>
        <sz val="14"/>
        <color indexed="10"/>
        <rFont val="Arial"/>
        <family val="2"/>
      </rPr>
      <t>NEW</t>
    </r>
  </si>
  <si>
    <r>
      <t>"Миди" на палочке, 7г, дисплей</t>
    </r>
    <r>
      <rPr>
        <b/>
        <sz val="14"/>
        <color indexed="10"/>
        <rFont val="Arial"/>
        <family val="2"/>
      </rPr>
      <t xml:space="preserve"> NEW</t>
    </r>
  </si>
  <si>
    <r>
      <t xml:space="preserve">"Макси" на палочке, 13,5г, Дисплей </t>
    </r>
    <r>
      <rPr>
        <b/>
        <sz val="14"/>
        <color indexed="10"/>
        <rFont val="Arial"/>
        <family val="2"/>
      </rPr>
      <t>NEW</t>
    </r>
  </si>
  <si>
    <t>623</t>
  </si>
  <si>
    <r>
      <t xml:space="preserve">"Сердечко" 8,5 г, Дисплей </t>
    </r>
    <r>
      <rPr>
        <b/>
        <sz val="14"/>
        <color indexed="10"/>
        <rFont val="Arial"/>
        <family val="2"/>
      </rPr>
      <t>NEW</t>
    </r>
  </si>
  <si>
    <r>
      <t xml:space="preserve">"Миди на палочке", (7 г.)., блистер с лентой </t>
    </r>
    <r>
      <rPr>
        <b/>
        <sz val="14"/>
        <color indexed="10"/>
        <rFont val="Arial"/>
        <family val="2"/>
      </rPr>
      <t>NEW</t>
    </r>
  </si>
  <si>
    <r>
      <t xml:space="preserve">"Пираты на палочке", (8,5 г.)., блистер с лентой </t>
    </r>
    <r>
      <rPr>
        <b/>
        <sz val="14"/>
        <color indexed="10"/>
        <rFont val="Arial"/>
        <family val="2"/>
      </rPr>
      <t>NEW</t>
    </r>
  </si>
  <si>
    <t xml:space="preserve">                                                КАРАМЕЛЬ НА ПАЛОЧКЕ</t>
  </si>
  <si>
    <t xml:space="preserve">Шоколадное яйцо с игрушкой "Лошадки" </t>
  </si>
  <si>
    <t xml:space="preserve">Шоколадное яйцо с игрушкой "Новогодняя сказка"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</si>
</sst>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00"/>
    <numFmt numFmtId="181" formatCode="0.0"/>
    <numFmt numFmtId="182" formatCode="0.0000"/>
    <numFmt numFmtId="183" formatCode="0.000000"/>
    <numFmt numFmtId="184" formatCode="0.00000"/>
    <numFmt numFmtId="185" formatCode="0.0000000"/>
    <numFmt numFmtId="186" formatCode="#,##0.00&quot;р.&quot;"/>
    <numFmt numFmtId="187" formatCode="#,##0.0&quot;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[$р.-419]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i/>
      <sz val="16"/>
      <color indexed="10"/>
      <name val="Arial"/>
      <family val="2"/>
    </font>
    <font>
      <i/>
      <sz val="16"/>
      <color indexed="10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8"/>
      <name val="Times New Roman Cyr"/>
      <family val="0"/>
    </font>
    <font>
      <b/>
      <sz val="20"/>
      <color indexed="8"/>
      <name val="Times New Roman Cyr"/>
      <family val="0"/>
    </font>
    <font>
      <b/>
      <sz val="16"/>
      <color indexed="8"/>
      <name val="Times New Roman Cyr"/>
      <family val="0"/>
    </font>
    <font>
      <sz val="16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4"/>
      <color indexed="8"/>
      <name val="Times New Roman Cyr"/>
      <family val="0"/>
    </font>
    <font>
      <b/>
      <sz val="24"/>
      <color indexed="8"/>
      <name val="Bookman Old Style"/>
      <family val="0"/>
    </font>
    <font>
      <b/>
      <i/>
      <sz val="16"/>
      <color indexed="8"/>
      <name val="Times New Roman Cyr"/>
      <family val="0"/>
    </font>
    <font>
      <i/>
      <sz val="12"/>
      <color indexed="8"/>
      <name val="Times New Roman Cyr"/>
      <family val="0"/>
    </font>
    <font>
      <i/>
      <sz val="12"/>
      <color indexed="8"/>
      <name val="Times New Roman"/>
      <family val="0"/>
    </font>
    <font>
      <sz val="12"/>
      <color indexed="8"/>
      <name val="Times New Roman Cyr"/>
      <family val="0"/>
    </font>
    <font>
      <b/>
      <sz val="20"/>
      <color indexed="8"/>
      <name val="Bookman Old Style"/>
      <family val="0"/>
    </font>
    <font>
      <b/>
      <sz val="36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Border="1" applyAlignment="1">
      <alignment/>
    </xf>
    <xf numFmtId="0" fontId="3" fillId="24" borderId="0" xfId="0" applyFont="1" applyFill="1" applyAlignment="1">
      <alignment/>
    </xf>
    <xf numFmtId="0" fontId="5" fillId="2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/>
      <protection/>
    </xf>
    <xf numFmtId="0" fontId="0" fillId="24" borderId="12" xfId="0" applyFill="1" applyBorder="1" applyAlignment="1" applyProtection="1">
      <alignment horizontal="center"/>
      <protection/>
    </xf>
    <xf numFmtId="2" fontId="5" fillId="20" borderId="11" xfId="0" applyNumberFormat="1" applyFont="1" applyFill="1" applyBorder="1" applyAlignment="1" applyProtection="1">
      <alignment horizontal="center" vertical="center" wrapText="1"/>
      <protection/>
    </xf>
    <xf numFmtId="0" fontId="4" fillId="7" borderId="11" xfId="0" applyFont="1" applyFill="1" applyBorder="1" applyAlignment="1" applyProtection="1">
      <alignment horizontal="center" vertical="center"/>
      <protection/>
    </xf>
    <xf numFmtId="0" fontId="9" fillId="24" borderId="0" xfId="0" applyFont="1" applyFill="1" applyBorder="1" applyAlignment="1" applyProtection="1">
      <alignment horizontal="center" vertical="center"/>
      <protection/>
    </xf>
    <xf numFmtId="0" fontId="9" fillId="24" borderId="0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80" fontId="8" fillId="24" borderId="11" xfId="0" applyNumberFormat="1" applyFont="1" applyFill="1" applyBorder="1" applyAlignment="1" applyProtection="1">
      <alignment horizontal="center" vertical="center"/>
      <protection/>
    </xf>
    <xf numFmtId="2" fontId="8" fillId="24" borderId="11" xfId="0" applyNumberFormat="1" applyFont="1" applyFill="1" applyBorder="1" applyAlignment="1" applyProtection="1">
      <alignment horizontal="center" vertical="center"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2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24" borderId="11" xfId="0" applyFont="1" applyFill="1" applyBorder="1" applyAlignment="1" applyProtection="1">
      <alignment horizontal="center" vertical="center"/>
      <protection/>
    </xf>
    <xf numFmtId="49" fontId="4" fillId="24" borderId="15" xfId="0" applyNumberFormat="1" applyFont="1" applyFill="1" applyBorder="1" applyAlignment="1" applyProtection="1">
      <alignment horizontal="center" vertical="center"/>
      <protection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180" fontId="8" fillId="0" borderId="11" xfId="0" applyNumberFormat="1" applyFont="1" applyFill="1" applyBorder="1" applyAlignment="1" applyProtection="1">
      <alignment horizontal="center" vertical="center"/>
      <protection/>
    </xf>
    <xf numFmtId="2" fontId="8" fillId="0" borderId="11" xfId="0" applyNumberFormat="1" applyFont="1" applyBorder="1" applyAlignment="1" applyProtection="1">
      <alignment horizontal="center" vertical="center"/>
      <protection/>
    </xf>
    <xf numFmtId="2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15" borderId="11" xfId="0" applyFont="1" applyFill="1" applyBorder="1" applyAlignment="1" applyProtection="1">
      <alignment horizontal="center" vertical="center"/>
      <protection/>
    </xf>
    <xf numFmtId="180" fontId="4" fillId="0" borderId="11" xfId="0" applyNumberFormat="1" applyFont="1" applyBorder="1" applyAlignment="1" applyProtection="1">
      <alignment horizontal="center" vertical="center"/>
      <protection/>
    </xf>
    <xf numFmtId="0" fontId="9" fillId="20" borderId="0" xfId="0" applyFont="1" applyFill="1" applyAlignment="1" applyProtection="1">
      <alignment horizontal="center" vertical="center"/>
      <protection/>
    </xf>
    <xf numFmtId="0" fontId="4" fillId="7" borderId="11" xfId="0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 quotePrefix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2" fontId="8" fillId="0" borderId="16" xfId="0" applyNumberFormat="1" applyFont="1" applyFill="1" applyBorder="1" applyAlignment="1" applyProtection="1">
      <alignment horizontal="center" vertical="center"/>
      <protection/>
    </xf>
    <xf numFmtId="0" fontId="4" fillId="22" borderId="11" xfId="0" applyFont="1" applyFill="1" applyBorder="1" applyAlignment="1" applyProtection="1">
      <alignment horizontal="left" vertical="center" wrapText="1"/>
      <protection/>
    </xf>
    <xf numFmtId="0" fontId="4" fillId="22" borderId="15" xfId="0" applyFont="1" applyFill="1" applyBorder="1" applyAlignment="1" applyProtection="1">
      <alignment horizontal="center" vertical="center"/>
      <protection/>
    </xf>
    <xf numFmtId="49" fontId="4" fillId="22" borderId="11" xfId="0" applyNumberFormat="1" applyFont="1" applyFill="1" applyBorder="1" applyAlignment="1" applyProtection="1">
      <alignment horizontal="left" vertical="center"/>
      <protection/>
    </xf>
    <xf numFmtId="49" fontId="4" fillId="22" borderId="15" xfId="0" applyNumberFormat="1" applyFont="1" applyFill="1" applyBorder="1" applyAlignment="1" applyProtection="1">
      <alignment horizontal="center" vertical="center"/>
      <protection/>
    </xf>
    <xf numFmtId="0" fontId="4" fillId="22" borderId="17" xfId="0" applyFont="1" applyFill="1" applyBorder="1" applyAlignment="1" applyProtection="1">
      <alignment horizontal="center" vertical="center"/>
      <protection/>
    </xf>
    <xf numFmtId="0" fontId="4" fillId="22" borderId="16" xfId="0" applyFont="1" applyFill="1" applyBorder="1" applyAlignment="1" applyProtection="1">
      <alignment horizontal="left" vertical="center" wrapText="1"/>
      <protection/>
    </xf>
    <xf numFmtId="0" fontId="4" fillId="25" borderId="17" xfId="0" applyFont="1" applyFill="1" applyBorder="1" applyAlignment="1" applyProtection="1">
      <alignment horizontal="center" vertical="center"/>
      <protection/>
    </xf>
    <xf numFmtId="0" fontId="4" fillId="25" borderId="16" xfId="0" applyFont="1" applyFill="1" applyBorder="1" applyAlignment="1" applyProtection="1">
      <alignment horizontal="center" vertical="center" wrapText="1"/>
      <protection/>
    </xf>
    <xf numFmtId="0" fontId="8" fillId="25" borderId="16" xfId="0" applyFont="1" applyFill="1" applyBorder="1" applyAlignment="1" applyProtection="1">
      <alignment horizontal="center" vertical="center"/>
      <protection/>
    </xf>
    <xf numFmtId="180" fontId="8" fillId="25" borderId="16" xfId="0" applyNumberFormat="1" applyFont="1" applyFill="1" applyBorder="1" applyAlignment="1" applyProtection="1">
      <alignment horizontal="center" vertical="center"/>
      <protection/>
    </xf>
    <xf numFmtId="2" fontId="8" fillId="25" borderId="16" xfId="0" applyNumberFormat="1" applyFont="1" applyFill="1" applyBorder="1" applyAlignment="1" applyProtection="1">
      <alignment horizontal="center" vertical="center"/>
      <protection/>
    </xf>
    <xf numFmtId="2" fontId="4" fillId="25" borderId="18" xfId="0" applyNumberFormat="1" applyFont="1" applyFill="1" applyBorder="1" applyAlignment="1" applyProtection="1">
      <alignment horizontal="center" vertical="center"/>
      <protection/>
    </xf>
    <xf numFmtId="2" fontId="4" fillId="25" borderId="16" xfId="0" applyNumberFormat="1" applyFont="1" applyFill="1" applyBorder="1" applyAlignment="1" applyProtection="1">
      <alignment horizontal="center" vertical="center"/>
      <protection/>
    </xf>
    <xf numFmtId="2" fontId="8" fillId="25" borderId="19" xfId="0" applyNumberFormat="1" applyFont="1" applyFill="1" applyBorder="1" applyAlignment="1" applyProtection="1">
      <alignment horizontal="center" vertical="center"/>
      <protection/>
    </xf>
    <xf numFmtId="49" fontId="4" fillId="22" borderId="11" xfId="0" applyNumberFormat="1" applyFont="1" applyFill="1" applyBorder="1" applyAlignment="1" applyProtection="1">
      <alignment horizontal="center" vertical="center"/>
      <protection/>
    </xf>
    <xf numFmtId="0" fontId="4" fillId="22" borderId="11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>
      <alignment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top" wrapText="1"/>
    </xf>
    <xf numFmtId="0" fontId="3" fillId="24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16" fillId="22" borderId="11" xfId="0" applyFont="1" applyFill="1" applyBorder="1" applyAlignment="1" applyProtection="1">
      <alignment horizontal="left" vertical="center" wrapText="1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180" fontId="17" fillId="0" borderId="11" xfId="0" applyNumberFormat="1" applyFont="1" applyFill="1" applyBorder="1" applyAlignment="1" applyProtection="1">
      <alignment horizontal="center" vertical="center"/>
      <protection/>
    </xf>
    <xf numFmtId="2" fontId="17" fillId="0" borderId="11" xfId="0" applyNumberFormat="1" applyFont="1" applyFill="1" applyBorder="1" applyAlignment="1" applyProtection="1">
      <alignment horizontal="center" vertical="center"/>
      <protection/>
    </xf>
    <xf numFmtId="2" fontId="16" fillId="0" borderId="11" xfId="0" applyNumberFormat="1" applyFont="1" applyBorder="1" applyAlignment="1">
      <alignment horizontal="center" vertical="center"/>
    </xf>
    <xf numFmtId="0" fontId="16" fillId="7" borderId="11" xfId="0" applyFont="1" applyFill="1" applyBorder="1" applyAlignment="1" applyProtection="1">
      <alignment horizontal="center" vertical="center"/>
      <protection locked="0"/>
    </xf>
    <xf numFmtId="0" fontId="16" fillId="7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4" fillId="22" borderId="11" xfId="42" applyNumberFormat="1" applyFont="1" applyFill="1" applyBorder="1" applyAlignment="1" applyProtection="1">
      <alignment vertical="center"/>
      <protection/>
    </xf>
    <xf numFmtId="49" fontId="12" fillId="0" borderId="20" xfId="0" applyNumberFormat="1" applyFont="1" applyFill="1" applyBorder="1" applyAlignment="1" applyProtection="1">
      <alignment vertical="center"/>
      <protection/>
    </xf>
    <xf numFmtId="0" fontId="4" fillId="7" borderId="16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18" fillId="20" borderId="0" xfId="0" applyFont="1" applyFill="1" applyAlignment="1" applyProtection="1">
      <alignment horizontal="center" vertical="center"/>
      <protection/>
    </xf>
    <xf numFmtId="0" fontId="19" fillId="20" borderId="0" xfId="0" applyFont="1" applyFill="1" applyAlignment="1" applyProtection="1">
      <alignment horizontal="center" vertical="center"/>
      <protection/>
    </xf>
    <xf numFmtId="180" fontId="19" fillId="20" borderId="0" xfId="0" applyNumberFormat="1" applyFont="1" applyFill="1" applyAlignment="1" applyProtection="1">
      <alignment horizontal="left" vertical="center"/>
      <protection/>
    </xf>
    <xf numFmtId="2" fontId="19" fillId="20" borderId="0" xfId="0" applyNumberFormat="1" applyFont="1" applyFill="1" applyAlignment="1" applyProtection="1">
      <alignment horizontal="center" vertical="center"/>
      <protection/>
    </xf>
    <xf numFmtId="0" fontId="15" fillId="20" borderId="0" xfId="0" applyFont="1" applyFill="1" applyAlignment="1" applyProtection="1">
      <alignment horizontal="center" vertical="center"/>
      <protection/>
    </xf>
    <xf numFmtId="0" fontId="16" fillId="7" borderId="21" xfId="0" applyFont="1" applyFill="1" applyBorder="1" applyAlignment="1" applyProtection="1">
      <alignment horizontal="center" vertical="center"/>
      <protection/>
    </xf>
    <xf numFmtId="0" fontId="11" fillId="21" borderId="20" xfId="0" applyFont="1" applyFill="1" applyBorder="1" applyAlignment="1" applyProtection="1">
      <alignment/>
      <protection/>
    </xf>
    <xf numFmtId="0" fontId="11" fillId="21" borderId="22" xfId="0" applyFont="1" applyFill="1" applyBorder="1" applyAlignment="1" applyProtection="1">
      <alignment/>
      <protection/>
    </xf>
    <xf numFmtId="0" fontId="11" fillId="21" borderId="20" xfId="0" applyFont="1" applyFill="1" applyBorder="1" applyAlignment="1" applyProtection="1">
      <alignment vertical="center"/>
      <protection/>
    </xf>
    <xf numFmtId="0" fontId="11" fillId="21" borderId="22" xfId="0" applyFont="1" applyFill="1" applyBorder="1" applyAlignment="1" applyProtection="1">
      <alignment vertical="center"/>
      <protection/>
    </xf>
    <xf numFmtId="0" fontId="11" fillId="21" borderId="0" xfId="0" applyFont="1" applyFill="1" applyBorder="1" applyAlignment="1" applyProtection="1">
      <alignment vertical="center"/>
      <protection/>
    </xf>
    <xf numFmtId="0" fontId="11" fillId="21" borderId="23" xfId="0" applyFont="1" applyFill="1" applyBorder="1" applyAlignment="1" applyProtection="1">
      <alignment vertical="center"/>
      <protection/>
    </xf>
    <xf numFmtId="2" fontId="16" fillId="0" borderId="14" xfId="0" applyNumberFormat="1" applyFont="1" applyFill="1" applyBorder="1" applyAlignment="1" applyProtection="1">
      <alignment horizontal="center" vertical="center"/>
      <protection/>
    </xf>
    <xf numFmtId="2" fontId="16" fillId="0" borderId="20" xfId="0" applyNumberFormat="1" applyFont="1" applyFill="1" applyBorder="1" applyAlignment="1" applyProtection="1">
      <alignment horizontal="center" vertical="center"/>
      <protection/>
    </xf>
    <xf numFmtId="2" fontId="16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5" fillId="20" borderId="11" xfId="0" applyFont="1" applyFill="1" applyBorder="1" applyAlignment="1" applyProtection="1">
      <alignment horizontal="center" vertical="top" wrapText="1"/>
      <protection/>
    </xf>
    <xf numFmtId="0" fontId="4" fillId="20" borderId="11" xfId="0" applyFont="1" applyFill="1" applyBorder="1" applyAlignment="1" applyProtection="1">
      <alignment/>
      <protection/>
    </xf>
    <xf numFmtId="0" fontId="5" fillId="20" borderId="11" xfId="0" applyFont="1" applyFill="1" applyBorder="1" applyAlignment="1" applyProtection="1">
      <alignment horizontal="center" vertical="center" wrapText="1"/>
      <protection/>
    </xf>
    <xf numFmtId="0" fontId="4" fillId="20" borderId="11" xfId="0" applyFont="1" applyFill="1" applyBorder="1" applyAlignment="1" applyProtection="1">
      <alignment horizontal="center" vertical="center"/>
      <protection/>
    </xf>
    <xf numFmtId="0" fontId="6" fillId="20" borderId="11" xfId="0" applyFont="1" applyFill="1" applyBorder="1" applyAlignment="1" applyProtection="1">
      <alignment horizontal="center" vertical="center" wrapText="1"/>
      <protection/>
    </xf>
    <xf numFmtId="0" fontId="7" fillId="20" borderId="11" xfId="0" applyFont="1" applyFill="1" applyBorder="1" applyAlignment="1" applyProtection="1">
      <alignment horizontal="center" vertical="center"/>
      <protection/>
    </xf>
    <xf numFmtId="0" fontId="4" fillId="2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5" fillId="20" borderId="14" xfId="0" applyFont="1" applyFill="1" applyBorder="1" applyAlignment="1" applyProtection="1">
      <alignment horizontal="center" vertical="center" wrapText="1"/>
      <protection/>
    </xf>
    <xf numFmtId="0" fontId="5" fillId="20" borderId="22" xfId="0" applyFont="1" applyFill="1" applyBorder="1" applyAlignment="1" applyProtection="1">
      <alignment horizontal="center" vertical="center" wrapText="1"/>
      <protection/>
    </xf>
    <xf numFmtId="0" fontId="0" fillId="24" borderId="24" xfId="0" applyFill="1" applyBorder="1" applyAlignment="1" applyProtection="1">
      <alignment/>
      <protection/>
    </xf>
    <xf numFmtId="0" fontId="0" fillId="24" borderId="12" xfId="0" applyFill="1" applyBorder="1" applyAlignment="1" applyProtection="1">
      <alignment/>
      <protection/>
    </xf>
    <xf numFmtId="49" fontId="12" fillId="0" borderId="20" xfId="0" applyNumberFormat="1" applyFont="1" applyFill="1" applyBorder="1" applyAlignment="1" applyProtection="1">
      <alignment horizontal="center" vertical="center"/>
      <protection/>
    </xf>
    <xf numFmtId="0" fontId="13" fillId="24" borderId="25" xfId="0" applyFont="1" applyFill="1" applyBorder="1" applyAlignment="1" applyProtection="1">
      <alignment horizontal="center" vertical="center"/>
      <protection/>
    </xf>
    <xf numFmtId="0" fontId="13" fillId="24" borderId="20" xfId="0" applyFont="1" applyFill="1" applyBorder="1" applyAlignment="1" applyProtection="1">
      <alignment horizontal="center" vertical="center"/>
      <protection/>
    </xf>
    <xf numFmtId="0" fontId="10" fillId="20" borderId="26" xfId="0" applyFont="1" applyFill="1" applyBorder="1" applyAlignment="1" applyProtection="1">
      <alignment horizontal="center" vertical="center" wrapText="1"/>
      <protection/>
    </xf>
    <xf numFmtId="0" fontId="10" fillId="20" borderId="20" xfId="0" applyFont="1" applyFill="1" applyBorder="1" applyAlignment="1" applyProtection="1">
      <alignment horizontal="center" vertical="center" wrapText="1"/>
      <protection/>
    </xf>
    <xf numFmtId="0" fontId="4" fillId="20" borderId="16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10" fillId="21" borderId="20" xfId="0" applyFont="1" applyFill="1" applyBorder="1" applyAlignment="1" applyProtection="1">
      <alignment horizontal="center" vertical="center" wrapText="1"/>
      <protection/>
    </xf>
    <xf numFmtId="0" fontId="10" fillId="20" borderId="11" xfId="0" applyFont="1" applyFill="1" applyBorder="1" applyAlignment="1" applyProtection="1">
      <alignment horizontal="center" vertical="center" wrapText="1"/>
      <protection/>
    </xf>
    <xf numFmtId="0" fontId="10" fillId="2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1925" y="0"/>
          <a:ext cx="13506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Карамель “Рокс”</a:t>
          </a:r>
          <a:r>
            <a:rPr lang="en-US" cap="none" sz="2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      </a:t>
          </a:r>
          <a:r>
            <a:rPr lang="en-US" cap="none" sz="16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Прайс-лист на  10.01.2005 р.             </a:t>
          </a:r>
          <a:r>
            <a:rPr lang="en-US" cap="none" sz="16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Стор. 1</a:t>
          </a:r>
        </a:p>
      </xdr:txBody>
    </xdr:sp>
    <xdr:clientData/>
  </xdr:twoCellAnchor>
  <xdr:twoCellAnchor>
    <xdr:from>
      <xdr:col>2</xdr:col>
      <xdr:colOff>809625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7762875" y="0"/>
          <a:ext cx="5905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Україна, 20700, Черкаська обл., м. Сміла, вул. Леніна, 60
</a:t>
          </a:r>
          <a:r>
            <a:rPr lang="en-US" cap="none" sz="14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тел. (04733) 4-21-83, 4-03-14, факс 4-50-49
</a:t>
          </a:r>
          <a:r>
            <a:rPr lang="en-US" cap="none" sz="14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моб. (067) 4-703-703, (067) 4-707-776
</a:t>
          </a:r>
          <a:r>
            <a:rPr lang="en-US" cap="none" sz="14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Представництво в м. Київ :  моб.  (068) 321-71-06 
</a:t>
          </a:r>
          <a:r>
            <a:rPr lang="en-US" cap="none" sz="14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E-mail : roks@roks.ua ; admin@roks.ua    www.roks.ua</a:t>
          </a:r>
        </a:p>
      </xdr:txBody>
    </xdr:sp>
    <xdr:clientData/>
  </xdr:twoCellAnchor>
  <xdr:twoCellAnchor>
    <xdr:from>
      <xdr:col>2</xdr:col>
      <xdr:colOff>809625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7762875" y="0"/>
          <a:ext cx="5905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0292" rIns="73152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ТОВ ФІРМА "МЕРКУРІЙ"</a:t>
          </a:r>
        </a:p>
      </xdr:txBody>
    </xdr:sp>
    <xdr:clientData/>
  </xdr:twoCellAnchor>
  <xdr:twoCellAnchor>
    <xdr:from>
      <xdr:col>0</xdr:col>
      <xdr:colOff>190500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190500" y="0"/>
          <a:ext cx="13477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----------------------------- Основний асортимент ------------------------------
</a:t>
          </a:r>
          <a:r>
            <a:rPr lang="en-US" cap="none" sz="1600" b="1" i="1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(завжди в наявності на складі)</a:t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23825" y="0"/>
          <a:ext cx="13544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----------------------------- Додатковий асортимент ------------------------------
</a:t>
          </a:r>
          <a:r>
            <a:rPr lang="en-US" cap="none" sz="1600" b="1" i="1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(під замовлення, передплата 100 %, строк виготовлення від 7 до 14 днів)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09550" y="0"/>
          <a:ext cx="13458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----------------------------- Основний асортимент------------------------------
</a:t>
          </a:r>
          <a:r>
            <a:rPr lang="en-US" cap="none" sz="1600" b="1" i="1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(завжди в наявності на складі)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676275" y="0"/>
          <a:ext cx="12992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Енергетична цінність карамелі – 370 ккал/100 г . Строк зберігання – 9 місяців.
</a:t>
          </a:r>
          <a:r>
            <a:rPr lang="en-US" cap="none" sz="1200" b="0" i="1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Гігієнічний висновок Міністерства охорони здоров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’</a:t>
          </a:r>
          <a:r>
            <a:rPr lang="en-US" cap="none" sz="1200" b="0" i="1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я № 03/3-94 від 24.04.2000 р.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228600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28600" y="0"/>
          <a:ext cx="13439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Карамель “Рокс”</a:t>
          </a:r>
          <a:r>
            <a:rPr lang="en-US" cap="none" sz="2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      </a:t>
          </a:r>
          <a:r>
            <a:rPr lang="en-US" cap="none" sz="16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Прайс-лист на  10.01.2005 р.             </a:t>
          </a:r>
          <a:r>
            <a:rPr lang="en-US" cap="none" sz="16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Стор. 2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8</xdr:col>
      <xdr:colOff>485775</xdr:colOff>
      <xdr:row>0</xdr:row>
      <xdr:rowOff>0</xdr:rowOff>
    </xdr:to>
    <xdr:sp>
      <xdr:nvSpPr>
        <xdr:cNvPr id="10" name="Text Box 27"/>
        <xdr:cNvSpPr txBox="1">
          <a:spLocks noChangeArrowheads="1"/>
        </xdr:cNvSpPr>
      </xdr:nvSpPr>
      <xdr:spPr>
        <a:xfrm>
          <a:off x="133350" y="0"/>
          <a:ext cx="1277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Карамель </a:t>
          </a:r>
          <a:r>
            <a:rPr lang="en-US" cap="none" sz="2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TM "ROKS" </a:t>
          </a:r>
          <a:r>
            <a:rPr lang="en-US" cap="none" sz="14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Прайс-лист на 07.11.2012 (</a:t>
          </a:r>
          <a:r>
            <a:rPr lang="en-US" cap="none" sz="14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FCA </a:t>
          </a:r>
          <a:r>
            <a:rPr lang="en-US" cap="none" sz="14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Смела)</a:t>
          </a:r>
        </a:p>
      </xdr:txBody>
    </xdr:sp>
    <xdr:clientData/>
  </xdr:twoCellAnchor>
  <xdr:twoCellAnchor>
    <xdr:from>
      <xdr:col>1</xdr:col>
      <xdr:colOff>1990725</xdr:colOff>
      <xdr:row>0</xdr:row>
      <xdr:rowOff>0</xdr:rowOff>
    </xdr:from>
    <xdr:to>
      <xdr:col>8</xdr:col>
      <xdr:colOff>409575</xdr:colOff>
      <xdr:row>0</xdr:row>
      <xdr:rowOff>0</xdr:rowOff>
    </xdr:to>
    <xdr:sp>
      <xdr:nvSpPr>
        <xdr:cNvPr id="11" name="Text Box 28"/>
        <xdr:cNvSpPr txBox="1">
          <a:spLocks noChangeArrowheads="1"/>
        </xdr:cNvSpPr>
      </xdr:nvSpPr>
      <xdr:spPr>
        <a:xfrm>
          <a:off x="2552700" y="0"/>
          <a:ext cx="10277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ул. Ленина, 60, 20700, Смела, Черкасская обл., Украина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Телефон: (+38 04733) 4-03-14, 4-21-83, факс: 4-50-49 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E-mail : roks@roks.ua            www.roks.ua</a:t>
          </a:r>
        </a:p>
      </xdr:txBody>
    </xdr:sp>
    <xdr:clientData/>
  </xdr:twoCellAnchor>
  <xdr:twoCellAnchor>
    <xdr:from>
      <xdr:col>1</xdr:col>
      <xdr:colOff>1990725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12" name="Text Box 29"/>
        <xdr:cNvSpPr txBox="1">
          <a:spLocks noChangeArrowheads="1"/>
        </xdr:cNvSpPr>
      </xdr:nvSpPr>
      <xdr:spPr>
        <a:xfrm>
          <a:off x="2552700" y="0"/>
          <a:ext cx="10363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45720" rIns="64008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КОНДИТЕРСКАЯ ФАБРИКА "МЕРКУРИЙ"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1743075</xdr:colOff>
      <xdr:row>0</xdr:row>
      <xdr:rowOff>0</xdr:rowOff>
    </xdr:to>
    <xdr:pic>
      <xdr:nvPicPr>
        <xdr:cNvPr id="13" name="Picture 34" descr="8кол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0"/>
          <a:ext cx="2133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2324100</xdr:colOff>
      <xdr:row>0</xdr:row>
      <xdr:rowOff>276225</xdr:rowOff>
    </xdr:from>
    <xdr:to>
      <xdr:col>9</xdr:col>
      <xdr:colOff>838200</xdr:colOff>
      <xdr:row>0</xdr:row>
      <xdr:rowOff>2095500</xdr:rowOff>
    </xdr:to>
    <xdr:sp>
      <xdr:nvSpPr>
        <xdr:cNvPr id="14" name="Text Box 35"/>
        <xdr:cNvSpPr txBox="1">
          <a:spLocks noChangeArrowheads="1"/>
        </xdr:cNvSpPr>
      </xdr:nvSpPr>
      <xdr:spPr>
        <a:xfrm>
          <a:off x="2886075" y="276225"/>
          <a:ext cx="11620500" cy="1819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73152" rIns="91440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ООО “ВАЛЕНСИЯ“</a:t>
          </a:r>
          <a:r>
            <a:rPr lang="en-US" cap="none" sz="2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194156 ,г. Санкт-Петербург , пр. Энгельса д.32
</a:t>
          </a:r>
          <a:r>
            <a:rPr lang="en-US" cap="none" sz="2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Тел. (812)964-74-54, </a:t>
          </a:r>
          <a:r>
            <a:rPr lang="en-US" cap="none" sz="2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e-mail : info@td-valencia.ru , 
</a:t>
          </a:r>
          <a:r>
            <a:rPr lang="en-US" cap="none" sz="2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www.td-valencia.ru
</a:t>
          </a:r>
          <a:r>
            <a:rPr lang="en-US" cap="none" sz="1600" b="1" i="1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</a:p>
      </xdr:txBody>
    </xdr:sp>
    <xdr:clientData/>
  </xdr:twoCellAnchor>
  <xdr:twoCellAnchor>
    <xdr:from>
      <xdr:col>0</xdr:col>
      <xdr:colOff>171450</xdr:colOff>
      <xdr:row>34</xdr:row>
      <xdr:rowOff>9525</xdr:rowOff>
    </xdr:from>
    <xdr:to>
      <xdr:col>8</xdr:col>
      <xdr:colOff>533400</xdr:colOff>
      <xdr:row>34</xdr:row>
      <xdr:rowOff>9525</xdr:rowOff>
    </xdr:to>
    <xdr:sp>
      <xdr:nvSpPr>
        <xdr:cNvPr id="15" name="Text Box 36"/>
        <xdr:cNvSpPr txBox="1">
          <a:spLocks noChangeArrowheads="1"/>
        </xdr:cNvSpPr>
      </xdr:nvSpPr>
      <xdr:spPr>
        <a:xfrm>
          <a:off x="171450" y="13925550"/>
          <a:ext cx="12782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Карамель </a:t>
          </a:r>
          <a:r>
            <a:rPr lang="en-US" cap="none" sz="2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TM "ROKS" </a:t>
          </a:r>
          <a:r>
            <a:rPr lang="en-US" cap="none" sz="14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Прайс-лист на 07.11.2012 (</a:t>
          </a:r>
          <a:r>
            <a:rPr lang="en-US" cap="none" sz="14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FCA </a:t>
          </a:r>
          <a:r>
            <a:rPr lang="en-US" cap="none" sz="14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Смела)</a:t>
          </a:r>
        </a:p>
      </xdr:txBody>
    </xdr:sp>
    <xdr:clientData/>
  </xdr:twoCellAnchor>
  <xdr:twoCellAnchor>
    <xdr:from>
      <xdr:col>0</xdr:col>
      <xdr:colOff>95250</xdr:colOff>
      <xdr:row>34</xdr:row>
      <xdr:rowOff>9525</xdr:rowOff>
    </xdr:from>
    <xdr:to>
      <xdr:col>8</xdr:col>
      <xdr:colOff>571500</xdr:colOff>
      <xdr:row>34</xdr:row>
      <xdr:rowOff>9525</xdr:rowOff>
    </xdr:to>
    <xdr:sp>
      <xdr:nvSpPr>
        <xdr:cNvPr id="16" name="Text Box 37"/>
        <xdr:cNvSpPr txBox="1">
          <a:spLocks noChangeArrowheads="1"/>
        </xdr:cNvSpPr>
      </xdr:nvSpPr>
      <xdr:spPr>
        <a:xfrm>
          <a:off x="95250" y="13925550"/>
          <a:ext cx="12896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*** Продукция изготовлена из натуральных красителей и ароматизаторов ***</a:t>
          </a:r>
          <a:r>
            <a:rPr lang="en-US" cap="none" sz="16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*** Срок годности - 24 месяца ***</a:t>
          </a:r>
        </a:p>
      </xdr:txBody>
    </xdr:sp>
    <xdr:clientData/>
  </xdr:twoCellAnchor>
  <xdr:twoCellAnchor>
    <xdr:from>
      <xdr:col>1</xdr:col>
      <xdr:colOff>142875</xdr:colOff>
      <xdr:row>0</xdr:row>
      <xdr:rowOff>28575</xdr:rowOff>
    </xdr:from>
    <xdr:to>
      <xdr:col>1</xdr:col>
      <xdr:colOff>3324225</xdr:colOff>
      <xdr:row>0</xdr:row>
      <xdr:rowOff>2266950</xdr:rowOff>
    </xdr:to>
    <xdr:pic>
      <xdr:nvPicPr>
        <xdr:cNvPr id="17" name="Picture 42" descr="girl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" y="28575"/>
          <a:ext cx="31813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304800</xdr:colOff>
      <xdr:row>7</xdr:row>
      <xdr:rowOff>371475</xdr:rowOff>
    </xdr:from>
    <xdr:to>
      <xdr:col>25</xdr:col>
      <xdr:colOff>600075</xdr:colOff>
      <xdr:row>9</xdr:row>
      <xdr:rowOff>85725</xdr:rowOff>
    </xdr:to>
    <xdr:sp>
      <xdr:nvSpPr>
        <xdr:cNvPr id="18" name="WordArt 44"/>
        <xdr:cNvSpPr>
          <a:spLocks/>
        </xdr:cNvSpPr>
      </xdr:nvSpPr>
      <xdr:spPr>
        <a:xfrm>
          <a:off x="20754975" y="5257800"/>
          <a:ext cx="441007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FF000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57150</xdr:colOff>
      <xdr:row>6</xdr:row>
      <xdr:rowOff>28575</xdr:rowOff>
    </xdr:from>
    <xdr:to>
      <xdr:col>25</xdr:col>
      <xdr:colOff>352425</xdr:colOff>
      <xdr:row>7</xdr:row>
      <xdr:rowOff>0</xdr:rowOff>
    </xdr:to>
    <xdr:sp>
      <xdr:nvSpPr>
        <xdr:cNvPr id="19" name="WordArt 45"/>
        <xdr:cNvSpPr>
          <a:spLocks/>
        </xdr:cNvSpPr>
      </xdr:nvSpPr>
      <xdr:spPr>
        <a:xfrm>
          <a:off x="20507325" y="4267200"/>
          <a:ext cx="4410075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FF0000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9"/>
  <sheetViews>
    <sheetView tabSelected="1" zoomScale="70" zoomScaleNormal="70" zoomScalePageLayoutView="0" workbookViewId="0" topLeftCell="A1">
      <selection activeCell="O84" sqref="O84:O85"/>
    </sheetView>
  </sheetViews>
  <sheetFormatPr defaultColWidth="9.00390625" defaultRowHeight="12.75"/>
  <cols>
    <col min="1" max="1" width="7.375" style="9" customWidth="1"/>
    <col min="2" max="2" width="83.875" style="9" customWidth="1"/>
    <col min="3" max="3" width="10.625" style="9" customWidth="1"/>
    <col min="4" max="4" width="10.875" style="9" customWidth="1"/>
    <col min="5" max="5" width="11.00390625" style="9" customWidth="1"/>
    <col min="6" max="6" width="13.25390625" style="9" bestFit="1" customWidth="1"/>
    <col min="7" max="7" width="13.375" style="10" customWidth="1"/>
    <col min="8" max="8" width="12.625" style="9" customWidth="1"/>
    <col min="9" max="9" width="16.375" style="9" customWidth="1"/>
    <col min="10" max="10" width="18.00390625" style="11" customWidth="1"/>
    <col min="11" max="11" width="17.00390625" style="12" customWidth="1"/>
    <col min="12" max="12" width="27.625" style="60" hidden="1" customWidth="1"/>
    <col min="13" max="13" width="8.875" style="60" hidden="1" customWidth="1"/>
  </cols>
  <sheetData>
    <row r="1" spans="1:26" s="5" customFormat="1" ht="182.25" customHeight="1" thickBot="1">
      <c r="A1" s="110"/>
      <c r="B1" s="111"/>
      <c r="C1" s="111"/>
      <c r="D1" s="111"/>
      <c r="E1" s="111"/>
      <c r="F1" s="111"/>
      <c r="G1" s="111"/>
      <c r="H1" s="111"/>
      <c r="I1" s="111"/>
      <c r="J1" s="13"/>
      <c r="K1" s="14"/>
      <c r="L1" s="56"/>
      <c r="M1" s="5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13" s="6" customFormat="1" ht="51" customHeight="1">
      <c r="A2" s="113" t="s">
        <v>106</v>
      </c>
      <c r="B2" s="113"/>
      <c r="C2" s="113"/>
      <c r="D2" s="113"/>
      <c r="E2" s="113"/>
      <c r="F2" s="113"/>
      <c r="G2" s="113"/>
      <c r="H2" s="113"/>
      <c r="I2" s="113"/>
      <c r="J2" s="13"/>
      <c r="K2" s="15"/>
      <c r="L2" s="56"/>
      <c r="M2" s="56"/>
    </row>
    <row r="3" spans="1:13" s="1" customFormat="1" ht="21" customHeight="1">
      <c r="A3" s="97" t="s">
        <v>9</v>
      </c>
      <c r="B3" s="99" t="s">
        <v>57</v>
      </c>
      <c r="C3" s="101" t="s">
        <v>41</v>
      </c>
      <c r="D3" s="101" t="s">
        <v>42</v>
      </c>
      <c r="E3" s="99" t="s">
        <v>40</v>
      </c>
      <c r="F3" s="99"/>
      <c r="G3" s="99" t="s">
        <v>118</v>
      </c>
      <c r="H3" s="103"/>
      <c r="I3" s="103"/>
      <c r="J3" s="117" t="s">
        <v>58</v>
      </c>
      <c r="K3" s="103" t="s">
        <v>38</v>
      </c>
      <c r="L3" s="57"/>
      <c r="M3" s="58"/>
    </row>
    <row r="4" spans="1:12" ht="30" customHeight="1">
      <c r="A4" s="98"/>
      <c r="B4" s="100"/>
      <c r="C4" s="102"/>
      <c r="D4" s="102"/>
      <c r="E4" s="8" t="s">
        <v>43</v>
      </c>
      <c r="F4" s="8" t="s">
        <v>37</v>
      </c>
      <c r="G4" s="16" t="s">
        <v>15</v>
      </c>
      <c r="H4" s="8" t="s">
        <v>36</v>
      </c>
      <c r="I4" s="8" t="s">
        <v>56</v>
      </c>
      <c r="J4" s="119"/>
      <c r="K4" s="105"/>
      <c r="L4" s="59"/>
    </row>
    <row r="5" spans="1:13" s="2" customFormat="1" ht="24.75" customHeight="1">
      <c r="A5" s="55"/>
      <c r="B5" s="40" t="s">
        <v>88</v>
      </c>
      <c r="C5" s="28">
        <v>12</v>
      </c>
      <c r="D5" s="28">
        <v>6</v>
      </c>
      <c r="E5" s="29">
        <f>F5/D5</f>
        <v>0.525</v>
      </c>
      <c r="F5" s="36">
        <v>3.15</v>
      </c>
      <c r="G5" s="31">
        <v>7.7</v>
      </c>
      <c r="H5" s="31">
        <f>G5*C5</f>
        <v>92.4</v>
      </c>
      <c r="I5" s="36">
        <f>H5*D5</f>
        <v>554.4000000000001</v>
      </c>
      <c r="J5" s="35"/>
      <c r="K5" s="17">
        <f>J5*I5</f>
        <v>0</v>
      </c>
      <c r="L5" s="61">
        <f>0.02*J5</f>
        <v>0</v>
      </c>
      <c r="M5" s="60">
        <f>F5*J5</f>
        <v>0</v>
      </c>
    </row>
    <row r="6" spans="1:14" s="2" customFormat="1" ht="24.75" customHeight="1">
      <c r="A6" s="55"/>
      <c r="B6" s="40" t="s">
        <v>87</v>
      </c>
      <c r="C6" s="37">
        <v>12</v>
      </c>
      <c r="D6" s="28">
        <v>12</v>
      </c>
      <c r="E6" s="29">
        <f>F6/D6</f>
        <v>0.3941666666666667</v>
      </c>
      <c r="F6" s="36">
        <v>4.73</v>
      </c>
      <c r="G6" s="31">
        <v>27.5</v>
      </c>
      <c r="H6" s="31">
        <f>G6*C6</f>
        <v>330</v>
      </c>
      <c r="I6" s="36">
        <f>H6*D6</f>
        <v>3960</v>
      </c>
      <c r="J6" s="35"/>
      <c r="K6" s="17">
        <f>J6*I6</f>
        <v>0</v>
      </c>
      <c r="L6" s="61">
        <f>0.03*J6</f>
        <v>0</v>
      </c>
      <c r="M6" s="60">
        <f>F6*J6</f>
        <v>0</v>
      </c>
      <c r="N6" s="7"/>
    </row>
    <row r="7" spans="1:13" s="6" customFormat="1" ht="51" customHeight="1">
      <c r="A7" s="114" t="s">
        <v>105</v>
      </c>
      <c r="B7" s="114"/>
      <c r="C7" s="114"/>
      <c r="D7" s="114"/>
      <c r="E7" s="114"/>
      <c r="F7" s="114"/>
      <c r="G7" s="114"/>
      <c r="H7" s="114"/>
      <c r="I7" s="114"/>
      <c r="J7" s="18"/>
      <c r="K7" s="19"/>
      <c r="L7" s="56"/>
      <c r="M7" s="56"/>
    </row>
    <row r="8" spans="1:13" s="1" customFormat="1" ht="31.5" customHeight="1">
      <c r="A8" s="97" t="s">
        <v>9</v>
      </c>
      <c r="B8" s="99" t="s">
        <v>57</v>
      </c>
      <c r="C8" s="101" t="s">
        <v>41</v>
      </c>
      <c r="D8" s="101" t="s">
        <v>42</v>
      </c>
      <c r="E8" s="97" t="s">
        <v>10</v>
      </c>
      <c r="F8" s="97"/>
      <c r="G8" s="99" t="s">
        <v>118</v>
      </c>
      <c r="H8" s="103"/>
      <c r="I8" s="103"/>
      <c r="J8" s="117" t="s">
        <v>58</v>
      </c>
      <c r="K8" s="117" t="s">
        <v>38</v>
      </c>
      <c r="L8" s="57"/>
      <c r="M8" s="58"/>
    </row>
    <row r="9" spans="1:12" ht="27.75" customHeight="1">
      <c r="A9" s="98"/>
      <c r="B9" s="100"/>
      <c r="C9" s="102"/>
      <c r="D9" s="102"/>
      <c r="E9" s="8" t="s">
        <v>43</v>
      </c>
      <c r="F9" s="8" t="s">
        <v>37</v>
      </c>
      <c r="G9" s="16" t="s">
        <v>15</v>
      </c>
      <c r="H9" s="8" t="s">
        <v>36</v>
      </c>
      <c r="I9" s="8" t="s">
        <v>56</v>
      </c>
      <c r="J9" s="119"/>
      <c r="K9" s="118"/>
      <c r="L9" s="59"/>
    </row>
    <row r="10" spans="1:13" s="2" customFormat="1" ht="31.5" customHeight="1">
      <c r="A10" s="120" t="s">
        <v>146</v>
      </c>
      <c r="B10" s="120"/>
      <c r="C10" s="120"/>
      <c r="D10" s="120"/>
      <c r="E10" s="120"/>
      <c r="F10" s="120"/>
      <c r="G10" s="120"/>
      <c r="H10" s="120"/>
      <c r="I10" s="120"/>
      <c r="J10" s="86"/>
      <c r="K10" s="87"/>
      <c r="L10" s="61"/>
      <c r="M10" s="60"/>
    </row>
    <row r="11" spans="1:13" s="2" customFormat="1" ht="24.75" customHeight="1">
      <c r="A11" s="41">
        <v>403</v>
      </c>
      <c r="B11" s="40" t="s">
        <v>61</v>
      </c>
      <c r="C11" s="28">
        <v>150</v>
      </c>
      <c r="D11" s="28">
        <v>6</v>
      </c>
      <c r="E11" s="29">
        <f>F11/D11</f>
        <v>1.25</v>
      </c>
      <c r="F11" s="36">
        <v>7.5</v>
      </c>
      <c r="G11" s="31">
        <v>2.2</v>
      </c>
      <c r="H11" s="31">
        <f aca="true" t="shared" si="0" ref="H11:I17">G11*C11</f>
        <v>330</v>
      </c>
      <c r="I11" s="24">
        <f t="shared" si="0"/>
        <v>1980</v>
      </c>
      <c r="J11" s="35"/>
      <c r="K11" s="17">
        <f>J11*I11</f>
        <v>0</v>
      </c>
      <c r="L11" s="61">
        <f>0.028*J11</f>
        <v>0</v>
      </c>
      <c r="M11" s="60">
        <f aca="true" t="shared" si="1" ref="M11:M17">F11*J11</f>
        <v>0</v>
      </c>
    </row>
    <row r="12" spans="1:13" s="2" customFormat="1" ht="24.75" customHeight="1">
      <c r="A12" s="41">
        <v>400</v>
      </c>
      <c r="B12" s="40" t="s">
        <v>140</v>
      </c>
      <c r="C12" s="28">
        <v>40</v>
      </c>
      <c r="D12" s="28">
        <v>4</v>
      </c>
      <c r="E12" s="29">
        <v>0.28</v>
      </c>
      <c r="F12" s="36">
        <v>1.12</v>
      </c>
      <c r="G12" s="31">
        <v>3.5</v>
      </c>
      <c r="H12" s="31">
        <v>140</v>
      </c>
      <c r="I12" s="24">
        <f t="shared" si="0"/>
        <v>560</v>
      </c>
      <c r="J12" s="35"/>
      <c r="K12" s="17">
        <f>J12*I12</f>
        <v>0</v>
      </c>
      <c r="L12" s="61">
        <f>0.028*J12</f>
        <v>0</v>
      </c>
      <c r="M12" s="60">
        <f t="shared" si="1"/>
        <v>0</v>
      </c>
    </row>
    <row r="13" spans="1:13" s="2" customFormat="1" ht="24.75" customHeight="1">
      <c r="A13" s="41">
        <v>500</v>
      </c>
      <c r="B13" s="40" t="s">
        <v>141</v>
      </c>
      <c r="C13" s="28">
        <v>40</v>
      </c>
      <c r="D13" s="28">
        <v>4</v>
      </c>
      <c r="E13" s="29">
        <v>0.54</v>
      </c>
      <c r="F13" s="36">
        <v>2.16</v>
      </c>
      <c r="G13" s="31">
        <v>4.8</v>
      </c>
      <c r="H13" s="31">
        <v>192</v>
      </c>
      <c r="I13" s="24">
        <f t="shared" si="0"/>
        <v>768</v>
      </c>
      <c r="J13" s="35"/>
      <c r="K13" s="17">
        <f>J13*I13</f>
        <v>0</v>
      </c>
      <c r="L13" s="61">
        <f>0.028*J13</f>
        <v>0</v>
      </c>
      <c r="M13" s="60">
        <f t="shared" si="1"/>
        <v>0</v>
      </c>
    </row>
    <row r="14" spans="1:14" s="2" customFormat="1" ht="24.75" customHeight="1">
      <c r="A14" s="41">
        <v>503</v>
      </c>
      <c r="B14" s="40" t="s">
        <v>60</v>
      </c>
      <c r="C14" s="37">
        <v>100</v>
      </c>
      <c r="D14" s="28">
        <v>6</v>
      </c>
      <c r="E14" s="29">
        <f>F14/D14</f>
        <v>1.5883333333333332</v>
      </c>
      <c r="F14" s="36">
        <v>9.53</v>
      </c>
      <c r="G14" s="31">
        <v>3.7399999999999998</v>
      </c>
      <c r="H14" s="31">
        <f t="shared" si="0"/>
        <v>374</v>
      </c>
      <c r="I14" s="24">
        <f t="shared" si="0"/>
        <v>2244</v>
      </c>
      <c r="J14" s="35"/>
      <c r="K14" s="17">
        <f aca="true" t="shared" si="2" ref="K14:K25">J14*I14</f>
        <v>0</v>
      </c>
      <c r="L14" s="61">
        <f>0.028*J14</f>
        <v>0</v>
      </c>
      <c r="M14" s="60">
        <f t="shared" si="1"/>
        <v>0</v>
      </c>
      <c r="N14" s="7"/>
    </row>
    <row r="15" spans="1:13" s="2" customFormat="1" ht="24.75" customHeight="1">
      <c r="A15" s="41">
        <v>551</v>
      </c>
      <c r="B15" s="42" t="s">
        <v>44</v>
      </c>
      <c r="C15" s="28">
        <v>30</v>
      </c>
      <c r="D15" s="28">
        <v>4</v>
      </c>
      <c r="E15" s="29">
        <f>F15/D15</f>
        <v>0.925</v>
      </c>
      <c r="F15" s="36">
        <v>3.7</v>
      </c>
      <c r="G15" s="31">
        <v>7.15</v>
      </c>
      <c r="H15" s="31">
        <f t="shared" si="0"/>
        <v>214.5</v>
      </c>
      <c r="I15" s="24">
        <f t="shared" si="0"/>
        <v>858</v>
      </c>
      <c r="J15" s="35"/>
      <c r="K15" s="17">
        <f t="shared" si="2"/>
        <v>0</v>
      </c>
      <c r="L15" s="61">
        <f>0.021*J15</f>
        <v>0</v>
      </c>
      <c r="M15" s="60">
        <f t="shared" si="1"/>
        <v>0</v>
      </c>
    </row>
    <row r="16" spans="1:13" s="2" customFormat="1" ht="24.75" customHeight="1">
      <c r="A16" s="41">
        <v>555</v>
      </c>
      <c r="B16" s="40" t="s">
        <v>45</v>
      </c>
      <c r="C16" s="28">
        <v>20</v>
      </c>
      <c r="D16" s="28">
        <v>2</v>
      </c>
      <c r="E16" s="29">
        <f>F16/D16</f>
        <v>2.72</v>
      </c>
      <c r="F16" s="36">
        <v>5.44</v>
      </c>
      <c r="G16" s="31">
        <v>32.45</v>
      </c>
      <c r="H16" s="31">
        <f t="shared" si="0"/>
        <v>649</v>
      </c>
      <c r="I16" s="24">
        <f t="shared" si="0"/>
        <v>1298</v>
      </c>
      <c r="J16" s="35"/>
      <c r="K16" s="17">
        <f t="shared" si="2"/>
        <v>0</v>
      </c>
      <c r="L16" s="61">
        <f>0.01*J16</f>
        <v>0</v>
      </c>
      <c r="M16" s="60">
        <f t="shared" si="1"/>
        <v>0</v>
      </c>
    </row>
    <row r="17" spans="1:13" s="2" customFormat="1" ht="24.75" customHeight="1">
      <c r="A17" s="41">
        <v>556</v>
      </c>
      <c r="B17" s="40" t="s">
        <v>59</v>
      </c>
      <c r="C17" s="28">
        <v>20</v>
      </c>
      <c r="D17" s="28">
        <v>2</v>
      </c>
      <c r="E17" s="29">
        <f>F17/D17</f>
        <v>2.72</v>
      </c>
      <c r="F17" s="36">
        <v>5.44</v>
      </c>
      <c r="G17" s="31">
        <v>32.45</v>
      </c>
      <c r="H17" s="31">
        <f t="shared" si="0"/>
        <v>649</v>
      </c>
      <c r="I17" s="24">
        <f t="shared" si="0"/>
        <v>1298</v>
      </c>
      <c r="J17" s="35"/>
      <c r="K17" s="17">
        <f>J17*I17</f>
        <v>0</v>
      </c>
      <c r="L17" s="61">
        <f>0.01*J17</f>
        <v>0</v>
      </c>
      <c r="M17" s="60">
        <f t="shared" si="1"/>
        <v>0</v>
      </c>
    </row>
    <row r="18" spans="1:12" ht="31.5" customHeight="1">
      <c r="A18" s="115" t="s">
        <v>91</v>
      </c>
      <c r="B18" s="116"/>
      <c r="C18" s="116"/>
      <c r="D18" s="116"/>
      <c r="E18" s="116"/>
      <c r="F18" s="116"/>
      <c r="G18" s="116"/>
      <c r="H18" s="116"/>
      <c r="I18" s="116"/>
      <c r="J18" s="88"/>
      <c r="K18" s="89"/>
      <c r="L18" s="61"/>
    </row>
    <row r="19" spans="1:13" s="2" customFormat="1" ht="24.75" customHeight="1">
      <c r="A19" s="41">
        <v>601</v>
      </c>
      <c r="B19" s="40" t="s">
        <v>62</v>
      </c>
      <c r="C19" s="28">
        <v>120</v>
      </c>
      <c r="D19" s="28">
        <v>6</v>
      </c>
      <c r="E19" s="29">
        <f aca="true" t="shared" si="3" ref="E19:E34">F19/D19</f>
        <v>1.5250000000000001</v>
      </c>
      <c r="F19" s="36">
        <v>9.15</v>
      </c>
      <c r="G19" s="31">
        <v>1.9</v>
      </c>
      <c r="H19" s="31">
        <f aca="true" t="shared" si="4" ref="H19:I25">G19*C19</f>
        <v>228</v>
      </c>
      <c r="I19" s="24">
        <f t="shared" si="4"/>
        <v>1368</v>
      </c>
      <c r="J19" s="35"/>
      <c r="K19" s="17">
        <f t="shared" si="2"/>
        <v>0</v>
      </c>
      <c r="L19" s="61">
        <f aca="true" t="shared" si="5" ref="L19:L25">0.028*J19</f>
        <v>0</v>
      </c>
      <c r="M19" s="60">
        <f aca="true" t="shared" si="6" ref="M19:M25">F19*J19</f>
        <v>0</v>
      </c>
    </row>
    <row r="20" spans="1:13" s="2" customFormat="1" ht="24.75" customHeight="1">
      <c r="A20" s="41">
        <v>602</v>
      </c>
      <c r="B20" s="40" t="s">
        <v>63</v>
      </c>
      <c r="C20" s="28">
        <v>120</v>
      </c>
      <c r="D20" s="28">
        <v>6</v>
      </c>
      <c r="E20" s="29">
        <f t="shared" si="3"/>
        <v>1.6466666666666667</v>
      </c>
      <c r="F20" s="36">
        <v>9.88</v>
      </c>
      <c r="G20" s="31">
        <v>1.9</v>
      </c>
      <c r="H20" s="31">
        <f t="shared" si="4"/>
        <v>228</v>
      </c>
      <c r="I20" s="24">
        <f t="shared" si="4"/>
        <v>1368</v>
      </c>
      <c r="J20" s="35"/>
      <c r="K20" s="17">
        <f t="shared" si="2"/>
        <v>0</v>
      </c>
      <c r="L20" s="61">
        <f t="shared" si="5"/>
        <v>0</v>
      </c>
      <c r="M20" s="60">
        <f t="shared" si="6"/>
        <v>0</v>
      </c>
    </row>
    <row r="21" spans="1:13" s="2" customFormat="1" ht="24.75" customHeight="1">
      <c r="A21" s="41">
        <v>603</v>
      </c>
      <c r="B21" s="40" t="s">
        <v>64</v>
      </c>
      <c r="C21" s="28">
        <v>120</v>
      </c>
      <c r="D21" s="28">
        <v>6</v>
      </c>
      <c r="E21" s="29">
        <f t="shared" si="3"/>
        <v>1.5250000000000001</v>
      </c>
      <c r="F21" s="36">
        <v>9.15</v>
      </c>
      <c r="G21" s="31">
        <v>1.9</v>
      </c>
      <c r="H21" s="31">
        <f t="shared" si="4"/>
        <v>228</v>
      </c>
      <c r="I21" s="24">
        <f t="shared" si="4"/>
        <v>1368</v>
      </c>
      <c r="J21" s="35"/>
      <c r="K21" s="17">
        <f t="shared" si="2"/>
        <v>0</v>
      </c>
      <c r="L21" s="61">
        <f t="shared" si="5"/>
        <v>0</v>
      </c>
      <c r="M21" s="60">
        <f t="shared" si="6"/>
        <v>0</v>
      </c>
    </row>
    <row r="22" spans="1:13" s="2" customFormat="1" ht="24.75" customHeight="1">
      <c r="A22" s="41">
        <v>604</v>
      </c>
      <c r="B22" s="40" t="s">
        <v>65</v>
      </c>
      <c r="C22" s="28">
        <v>120</v>
      </c>
      <c r="D22" s="28">
        <v>6</v>
      </c>
      <c r="E22" s="29">
        <f t="shared" si="3"/>
        <v>1.5250000000000001</v>
      </c>
      <c r="F22" s="36">
        <f>ROUND(E22*D22,2)</f>
        <v>8.4</v>
      </c>
      <c r="G22" s="31">
        <v>1.9</v>
      </c>
      <c r="H22" s="31">
        <f t="shared" si="4"/>
        <v>228</v>
      </c>
      <c r="I22" s="24">
        <f t="shared" si="4"/>
        <v>1368</v>
      </c>
      <c r="J22" s="35"/>
      <c r="K22" s="17">
        <f t="shared" si="2"/>
        <v>0</v>
      </c>
      <c r="L22" s="61">
        <f t="shared" si="5"/>
        <v>0</v>
      </c>
      <c r="M22" s="60">
        <f t="shared" si="6"/>
        <v>0</v>
      </c>
    </row>
    <row r="23" spans="1:13" s="2" customFormat="1" ht="24.75" customHeight="1">
      <c r="A23" s="41">
        <v>605</v>
      </c>
      <c r="B23" s="40" t="s">
        <v>66</v>
      </c>
      <c r="C23" s="28">
        <v>120</v>
      </c>
      <c r="D23" s="28">
        <v>6</v>
      </c>
      <c r="E23" s="29">
        <f t="shared" si="3"/>
        <v>1.4000000000000001</v>
      </c>
      <c r="F23" s="36">
        <v>8.4</v>
      </c>
      <c r="G23" s="31">
        <v>1.9</v>
      </c>
      <c r="H23" s="31">
        <f t="shared" si="4"/>
        <v>228</v>
      </c>
      <c r="I23" s="24">
        <f t="shared" si="4"/>
        <v>1368</v>
      </c>
      <c r="J23" s="35"/>
      <c r="K23" s="17">
        <f t="shared" si="2"/>
        <v>0</v>
      </c>
      <c r="L23" s="61">
        <f t="shared" si="5"/>
        <v>0</v>
      </c>
      <c r="M23" s="60">
        <f t="shared" si="6"/>
        <v>0</v>
      </c>
    </row>
    <row r="24" spans="1:13" s="2" customFormat="1" ht="24.75" customHeight="1">
      <c r="A24" s="41">
        <v>606</v>
      </c>
      <c r="B24" s="40" t="s">
        <v>67</v>
      </c>
      <c r="C24" s="28">
        <v>120</v>
      </c>
      <c r="D24" s="28">
        <v>6</v>
      </c>
      <c r="E24" s="29">
        <f t="shared" si="3"/>
        <v>1.655</v>
      </c>
      <c r="F24" s="36">
        <v>9.93</v>
      </c>
      <c r="G24" s="31">
        <v>1.9</v>
      </c>
      <c r="H24" s="31">
        <f t="shared" si="4"/>
        <v>228</v>
      </c>
      <c r="I24" s="24">
        <f t="shared" si="4"/>
        <v>1368</v>
      </c>
      <c r="J24" s="35"/>
      <c r="K24" s="17">
        <f t="shared" si="2"/>
        <v>0</v>
      </c>
      <c r="L24" s="61">
        <f t="shared" si="5"/>
        <v>0</v>
      </c>
      <c r="M24" s="60">
        <f t="shared" si="6"/>
        <v>0</v>
      </c>
    </row>
    <row r="25" spans="1:13" s="2" customFormat="1" ht="24.75" customHeight="1">
      <c r="A25" s="43">
        <v>608</v>
      </c>
      <c r="B25" s="40" t="s">
        <v>68</v>
      </c>
      <c r="C25" s="28">
        <v>120</v>
      </c>
      <c r="D25" s="28">
        <v>6</v>
      </c>
      <c r="E25" s="29">
        <f t="shared" si="3"/>
        <v>1.6416666666666666</v>
      </c>
      <c r="F25" s="36">
        <v>9.85</v>
      </c>
      <c r="G25" s="31">
        <v>1.9</v>
      </c>
      <c r="H25" s="31">
        <f t="shared" si="4"/>
        <v>228</v>
      </c>
      <c r="I25" s="24">
        <f t="shared" si="4"/>
        <v>1368</v>
      </c>
      <c r="J25" s="35"/>
      <c r="K25" s="17">
        <f t="shared" si="2"/>
        <v>0</v>
      </c>
      <c r="L25" s="61">
        <f t="shared" si="5"/>
        <v>0</v>
      </c>
      <c r="M25" s="60">
        <f t="shared" si="6"/>
        <v>0</v>
      </c>
    </row>
    <row r="26" spans="1:12" ht="31.5" customHeight="1">
      <c r="A26" s="115" t="s">
        <v>111</v>
      </c>
      <c r="B26" s="116"/>
      <c r="C26" s="116"/>
      <c r="D26" s="116"/>
      <c r="E26" s="116"/>
      <c r="F26" s="116"/>
      <c r="G26" s="116"/>
      <c r="H26" s="116"/>
      <c r="I26" s="116"/>
      <c r="J26" s="88"/>
      <c r="K26" s="89"/>
      <c r="L26" s="61"/>
    </row>
    <row r="27" spans="1:13" s="2" customFormat="1" ht="24.75" customHeight="1">
      <c r="A27" s="43">
        <v>610</v>
      </c>
      <c r="B27" s="40" t="s">
        <v>113</v>
      </c>
      <c r="C27" s="28">
        <v>80</v>
      </c>
      <c r="D27" s="28">
        <v>6</v>
      </c>
      <c r="E27" s="29">
        <f t="shared" si="3"/>
        <v>1.3283333333333334</v>
      </c>
      <c r="F27" s="36">
        <v>7.97</v>
      </c>
      <c r="G27" s="31">
        <v>4.62</v>
      </c>
      <c r="H27" s="31">
        <f>G27*C27</f>
        <v>369.6</v>
      </c>
      <c r="I27" s="24">
        <f>H27*D27</f>
        <v>2217.6000000000004</v>
      </c>
      <c r="J27" s="35"/>
      <c r="K27" s="17">
        <f>J27*I27</f>
        <v>0</v>
      </c>
      <c r="L27" s="61">
        <f>0.028*J27</f>
        <v>0</v>
      </c>
      <c r="M27" s="60">
        <f>F27*J27</f>
        <v>0</v>
      </c>
    </row>
    <row r="28" spans="1:13" s="2" customFormat="1" ht="24.75" customHeight="1">
      <c r="A28" s="43" t="s">
        <v>110</v>
      </c>
      <c r="B28" s="40" t="s">
        <v>112</v>
      </c>
      <c r="C28" s="28">
        <v>40</v>
      </c>
      <c r="D28" s="28">
        <v>12</v>
      </c>
      <c r="E28" s="29">
        <f t="shared" si="3"/>
        <v>0.5916666666666667</v>
      </c>
      <c r="F28" s="36">
        <v>7.1</v>
      </c>
      <c r="G28" s="31">
        <v>4.4</v>
      </c>
      <c r="H28" s="31">
        <f>G28*C28</f>
        <v>176</v>
      </c>
      <c r="I28" s="24">
        <f>ROUND(H28*D28,2)</f>
        <v>2112</v>
      </c>
      <c r="J28" s="35"/>
      <c r="K28" s="17">
        <f>J28*I28</f>
        <v>0</v>
      </c>
      <c r="L28" s="61">
        <f>0.028*J28</f>
        <v>0</v>
      </c>
      <c r="M28" s="60">
        <f>F28*J28</f>
        <v>0</v>
      </c>
    </row>
    <row r="29" spans="1:12" ht="31.5" customHeight="1">
      <c r="A29" s="115" t="s">
        <v>92</v>
      </c>
      <c r="B29" s="116"/>
      <c r="C29" s="116"/>
      <c r="D29" s="116"/>
      <c r="E29" s="116"/>
      <c r="F29" s="116"/>
      <c r="G29" s="116"/>
      <c r="H29" s="116"/>
      <c r="I29" s="116"/>
      <c r="J29" s="88"/>
      <c r="K29" s="89"/>
      <c r="L29" s="61"/>
    </row>
    <row r="30" spans="1:13" s="2" customFormat="1" ht="24.75" customHeight="1">
      <c r="A30" s="41" t="s">
        <v>3</v>
      </c>
      <c r="B30" s="40" t="s">
        <v>79</v>
      </c>
      <c r="C30" s="28">
        <v>1</v>
      </c>
      <c r="D30" s="28">
        <v>100</v>
      </c>
      <c r="E30" s="29">
        <f t="shared" si="3"/>
        <v>0.06480000000000001</v>
      </c>
      <c r="F30" s="36">
        <v>6.48</v>
      </c>
      <c r="G30" s="31">
        <v>24.2</v>
      </c>
      <c r="H30" s="31">
        <f>G30*C30</f>
        <v>24.2</v>
      </c>
      <c r="I30" s="24">
        <f>H30*D30</f>
        <v>2420</v>
      </c>
      <c r="J30" s="35"/>
      <c r="K30" s="17">
        <f>J30*I30</f>
        <v>0</v>
      </c>
      <c r="L30" s="61">
        <f>0.028*J30</f>
        <v>0</v>
      </c>
      <c r="M30" s="60">
        <f>F30*J30</f>
        <v>0</v>
      </c>
    </row>
    <row r="31" spans="1:13" s="2" customFormat="1" ht="24.75" customHeight="1">
      <c r="A31" s="44" t="s">
        <v>7</v>
      </c>
      <c r="B31" s="45" t="s">
        <v>78</v>
      </c>
      <c r="C31" s="38">
        <v>18</v>
      </c>
      <c r="D31" s="38">
        <v>6</v>
      </c>
      <c r="E31" s="29">
        <f t="shared" si="3"/>
        <v>0.735</v>
      </c>
      <c r="F31" s="39">
        <v>4.41</v>
      </c>
      <c r="G31" s="31">
        <v>17.05</v>
      </c>
      <c r="H31" s="31">
        <f>G31*C31</f>
        <v>306.90000000000003</v>
      </c>
      <c r="I31" s="24">
        <f>H31*D31</f>
        <v>1841.4</v>
      </c>
      <c r="J31" s="35"/>
      <c r="K31" s="17">
        <f>J31*I31</f>
        <v>0</v>
      </c>
      <c r="L31" s="61">
        <f>0.012*J31</f>
        <v>0</v>
      </c>
      <c r="M31" s="60">
        <f>F31*J31</f>
        <v>0</v>
      </c>
    </row>
    <row r="32" spans="1:12" ht="31.5" customHeight="1">
      <c r="A32" s="115" t="s">
        <v>93</v>
      </c>
      <c r="B32" s="116"/>
      <c r="C32" s="116"/>
      <c r="D32" s="116"/>
      <c r="E32" s="116"/>
      <c r="F32" s="116"/>
      <c r="G32" s="116"/>
      <c r="H32" s="116"/>
      <c r="I32" s="116"/>
      <c r="J32" s="88"/>
      <c r="K32" s="89"/>
      <c r="L32" s="61"/>
    </row>
    <row r="33" spans="1:13" s="3" customFormat="1" ht="24.75" customHeight="1">
      <c r="A33" s="41">
        <v>802</v>
      </c>
      <c r="B33" s="40" t="s">
        <v>46</v>
      </c>
      <c r="C33" s="28">
        <v>75</v>
      </c>
      <c r="D33" s="28">
        <v>6</v>
      </c>
      <c r="E33" s="29">
        <f t="shared" si="3"/>
        <v>1.9833333333333334</v>
      </c>
      <c r="F33" s="36">
        <v>11.9</v>
      </c>
      <c r="G33" s="31">
        <v>6.05</v>
      </c>
      <c r="H33" s="31">
        <f>G33*C33</f>
        <v>453.75</v>
      </c>
      <c r="I33" s="24">
        <f>H33*D33</f>
        <v>2722.5</v>
      </c>
      <c r="J33" s="35"/>
      <c r="K33" s="17">
        <f>J33*I33</f>
        <v>0</v>
      </c>
      <c r="L33" s="61">
        <f>0.028*J33</f>
        <v>0</v>
      </c>
      <c r="M33" s="60">
        <f>F33*J33</f>
        <v>0</v>
      </c>
    </row>
    <row r="34" spans="1:13" s="2" customFormat="1" ht="24.75" customHeight="1">
      <c r="A34" s="41">
        <v>804</v>
      </c>
      <c r="B34" s="40" t="s">
        <v>69</v>
      </c>
      <c r="C34" s="28">
        <v>75</v>
      </c>
      <c r="D34" s="28">
        <v>12</v>
      </c>
      <c r="E34" s="29">
        <f t="shared" si="3"/>
        <v>1.2016666666666667</v>
      </c>
      <c r="F34" s="36">
        <v>14.42</v>
      </c>
      <c r="G34" s="31">
        <v>3.85</v>
      </c>
      <c r="H34" s="31">
        <f>G34*C34</f>
        <v>288.75</v>
      </c>
      <c r="I34" s="24">
        <f>H34*D34</f>
        <v>3465</v>
      </c>
      <c r="J34" s="35"/>
      <c r="K34" s="17">
        <f>J34*I34</f>
        <v>0</v>
      </c>
      <c r="L34" s="61">
        <f>0.028*J34</f>
        <v>0</v>
      </c>
      <c r="M34" s="60">
        <f>F34*J34</f>
        <v>0</v>
      </c>
    </row>
    <row r="35" spans="1:13" s="2" customFormat="1" ht="31.5" customHeight="1" hidden="1" thickBot="1">
      <c r="A35" s="46">
        <v>820</v>
      </c>
      <c r="B35" s="47" t="s">
        <v>11</v>
      </c>
      <c r="C35" s="48">
        <v>100</v>
      </c>
      <c r="D35" s="48">
        <v>6</v>
      </c>
      <c r="E35" s="49">
        <v>1.1</v>
      </c>
      <c r="F35" s="50">
        <f>E35*D35</f>
        <v>6.6000000000000005</v>
      </c>
      <c r="G35" s="51"/>
      <c r="H35" s="52">
        <v>280</v>
      </c>
      <c r="I35" s="53">
        <f>ROUND(H35*D35,2)</f>
        <v>1680</v>
      </c>
      <c r="J35" s="77"/>
      <c r="K35" s="17">
        <f>J35*I35</f>
        <v>0</v>
      </c>
      <c r="L35" s="61"/>
      <c r="M35" s="60"/>
    </row>
    <row r="36" spans="1:12" ht="31.5" customHeight="1">
      <c r="A36" s="121" t="s">
        <v>94</v>
      </c>
      <c r="B36" s="121"/>
      <c r="C36" s="121"/>
      <c r="D36" s="121"/>
      <c r="E36" s="121"/>
      <c r="F36" s="121"/>
      <c r="G36" s="121"/>
      <c r="H36" s="121"/>
      <c r="I36" s="122"/>
      <c r="J36" s="90"/>
      <c r="K36" s="91"/>
      <c r="L36" s="61"/>
    </row>
    <row r="37" spans="1:13" s="2" customFormat="1" ht="24.75" customHeight="1">
      <c r="A37" s="41">
        <v>620</v>
      </c>
      <c r="B37" s="40" t="s">
        <v>47</v>
      </c>
      <c r="C37" s="28">
        <v>130</v>
      </c>
      <c r="D37" s="28">
        <v>6</v>
      </c>
      <c r="E37" s="29">
        <f aca="true" t="shared" si="7" ref="E37:E64">F37/D37</f>
        <v>1.2249999999999999</v>
      </c>
      <c r="F37" s="36">
        <v>7.35</v>
      </c>
      <c r="G37" s="31">
        <v>2.2</v>
      </c>
      <c r="H37" s="31">
        <f aca="true" t="shared" si="8" ref="H37:H64">G37*C37</f>
        <v>286</v>
      </c>
      <c r="I37" s="24">
        <f aca="true" t="shared" si="9" ref="I37:I64">H37*D37</f>
        <v>1716</v>
      </c>
      <c r="J37" s="35"/>
      <c r="K37" s="17">
        <f aca="true" t="shared" si="10" ref="K37:K59">J37*I37</f>
        <v>0</v>
      </c>
      <c r="L37" s="61">
        <f>0.028*J37</f>
        <v>0</v>
      </c>
      <c r="M37" s="60">
        <f>F37*J37</f>
        <v>0</v>
      </c>
    </row>
    <row r="38" spans="1:13" s="2" customFormat="1" ht="24.75" customHeight="1">
      <c r="A38" s="43" t="s">
        <v>26</v>
      </c>
      <c r="B38" s="40" t="s">
        <v>48</v>
      </c>
      <c r="C38" s="28">
        <v>48</v>
      </c>
      <c r="D38" s="28">
        <v>2</v>
      </c>
      <c r="E38" s="29">
        <f t="shared" si="7"/>
        <v>2.7</v>
      </c>
      <c r="F38" s="36">
        <v>5.4</v>
      </c>
      <c r="G38" s="31">
        <v>17.6</v>
      </c>
      <c r="H38" s="31">
        <f t="shared" si="8"/>
        <v>844.8000000000001</v>
      </c>
      <c r="I38" s="24">
        <f t="shared" si="9"/>
        <v>1689.6000000000001</v>
      </c>
      <c r="J38" s="35"/>
      <c r="K38" s="17">
        <f t="shared" si="10"/>
        <v>0</v>
      </c>
      <c r="L38" s="61">
        <f>0.01*J38</f>
        <v>0</v>
      </c>
      <c r="M38" s="60">
        <f>F38*J38</f>
        <v>0</v>
      </c>
    </row>
    <row r="39" spans="1:13" s="2" customFormat="1" ht="24.75" customHeight="1">
      <c r="A39" s="43" t="s">
        <v>27</v>
      </c>
      <c r="B39" s="40" t="s">
        <v>49</v>
      </c>
      <c r="C39" s="28">
        <v>40</v>
      </c>
      <c r="D39" s="28">
        <v>2</v>
      </c>
      <c r="E39" s="29">
        <f t="shared" si="7"/>
        <v>2.275</v>
      </c>
      <c r="F39" s="36">
        <v>4.55</v>
      </c>
      <c r="G39" s="31">
        <v>17.6</v>
      </c>
      <c r="H39" s="31">
        <f t="shared" si="8"/>
        <v>704</v>
      </c>
      <c r="I39" s="24">
        <f t="shared" si="9"/>
        <v>1408</v>
      </c>
      <c r="J39" s="35"/>
      <c r="K39" s="17">
        <f>J39*I39</f>
        <v>0</v>
      </c>
      <c r="L39" s="61">
        <f>0.01*J39</f>
        <v>0</v>
      </c>
      <c r="M39" s="60">
        <f>F39*J39</f>
        <v>0</v>
      </c>
    </row>
    <row r="40" spans="1:13" s="2" customFormat="1" ht="24.75" customHeight="1">
      <c r="A40" s="43" t="s">
        <v>142</v>
      </c>
      <c r="B40" s="40" t="s">
        <v>143</v>
      </c>
      <c r="C40" s="28">
        <v>40</v>
      </c>
      <c r="D40" s="28">
        <v>4</v>
      </c>
      <c r="E40" s="29">
        <v>0.34</v>
      </c>
      <c r="F40" s="36">
        <v>1.36</v>
      </c>
      <c r="G40" s="31">
        <v>3.3</v>
      </c>
      <c r="H40" s="31">
        <f>G40*C40</f>
        <v>132</v>
      </c>
      <c r="I40" s="24">
        <f>H40*D40</f>
        <v>528</v>
      </c>
      <c r="J40" s="35"/>
      <c r="K40" s="17">
        <f>J40*I40</f>
        <v>0</v>
      </c>
      <c r="L40" s="61">
        <f>0.01*J40</f>
        <v>0</v>
      </c>
      <c r="M40" s="60">
        <f>F40*J40</f>
        <v>0</v>
      </c>
    </row>
    <row r="41" spans="1:13" s="2" customFormat="1" ht="24.75" customHeight="1">
      <c r="A41" s="43" t="s">
        <v>29</v>
      </c>
      <c r="B41" s="40" t="s">
        <v>50</v>
      </c>
      <c r="C41" s="28">
        <v>20</v>
      </c>
      <c r="D41" s="28">
        <v>2</v>
      </c>
      <c r="E41" s="29">
        <f t="shared" si="7"/>
        <v>1.895</v>
      </c>
      <c r="F41" s="36">
        <v>3.79</v>
      </c>
      <c r="G41" s="31">
        <v>19.8</v>
      </c>
      <c r="H41" s="31">
        <f t="shared" si="8"/>
        <v>396</v>
      </c>
      <c r="I41" s="24">
        <f t="shared" si="9"/>
        <v>792</v>
      </c>
      <c r="J41" s="35"/>
      <c r="K41" s="17">
        <f t="shared" si="10"/>
        <v>0</v>
      </c>
      <c r="L41" s="61">
        <f>0.01*J41</f>
        <v>0</v>
      </c>
      <c r="M41" s="60">
        <f>F41*J41</f>
        <v>0</v>
      </c>
    </row>
    <row r="42" spans="1:13" s="4" customFormat="1" ht="24.75" customHeight="1" hidden="1">
      <c r="A42" s="43" t="s">
        <v>16</v>
      </c>
      <c r="B42" s="40" t="s">
        <v>30</v>
      </c>
      <c r="C42" s="28">
        <v>20</v>
      </c>
      <c r="D42" s="28">
        <v>2</v>
      </c>
      <c r="E42" s="29">
        <f t="shared" si="7"/>
        <v>1.2249999999999999</v>
      </c>
      <c r="F42" s="36">
        <f>ROUND(E42*D42,2)</f>
        <v>5.04</v>
      </c>
      <c r="G42" s="31">
        <v>33</v>
      </c>
      <c r="H42" s="31">
        <f t="shared" si="8"/>
        <v>660</v>
      </c>
      <c r="I42" s="24">
        <f t="shared" si="9"/>
        <v>1320</v>
      </c>
      <c r="J42" s="35"/>
      <c r="K42" s="17">
        <f t="shared" si="10"/>
        <v>0</v>
      </c>
      <c r="L42" s="62"/>
      <c r="M42" s="63"/>
    </row>
    <row r="43" spans="1:13" s="2" customFormat="1" ht="24.75" customHeight="1">
      <c r="A43" s="41">
        <v>902</v>
      </c>
      <c r="B43" s="40" t="s">
        <v>75</v>
      </c>
      <c r="C43" s="28">
        <v>1</v>
      </c>
      <c r="D43" s="28">
        <v>12</v>
      </c>
      <c r="E43" s="29">
        <f t="shared" si="7"/>
        <v>0.21916666666666665</v>
      </c>
      <c r="F43" s="36">
        <v>2.63</v>
      </c>
      <c r="G43" s="31">
        <v>132</v>
      </c>
      <c r="H43" s="31">
        <f t="shared" si="8"/>
        <v>132</v>
      </c>
      <c r="I43" s="24">
        <f t="shared" si="9"/>
        <v>1584</v>
      </c>
      <c r="J43" s="35"/>
      <c r="K43" s="17">
        <f t="shared" si="10"/>
        <v>0</v>
      </c>
      <c r="L43" s="61">
        <f>0.028*J43</f>
        <v>0</v>
      </c>
      <c r="M43" s="60">
        <f>F43*J43</f>
        <v>0</v>
      </c>
    </row>
    <row r="44" spans="1:13" s="2" customFormat="1" ht="24.75" customHeight="1">
      <c r="A44" s="41">
        <v>910</v>
      </c>
      <c r="B44" s="40" t="s">
        <v>90</v>
      </c>
      <c r="C44" s="28">
        <v>1</v>
      </c>
      <c r="D44" s="28">
        <v>24</v>
      </c>
      <c r="E44" s="29">
        <f t="shared" si="7"/>
        <v>0.34375</v>
      </c>
      <c r="F44" s="36">
        <v>8.25</v>
      </c>
      <c r="G44" s="31">
        <v>165</v>
      </c>
      <c r="H44" s="31">
        <f t="shared" si="8"/>
        <v>165</v>
      </c>
      <c r="I44" s="24">
        <f t="shared" si="9"/>
        <v>3960</v>
      </c>
      <c r="J44" s="35"/>
      <c r="K44" s="17">
        <f t="shared" si="10"/>
        <v>0</v>
      </c>
      <c r="L44" s="61">
        <f>0.028*J44</f>
        <v>0</v>
      </c>
      <c r="M44" s="60">
        <f>F44*J44</f>
        <v>0</v>
      </c>
    </row>
    <row r="45" spans="1:13" s="2" customFormat="1" ht="24.75" customHeight="1">
      <c r="A45" s="41">
        <v>920</v>
      </c>
      <c r="B45" s="40" t="s">
        <v>51</v>
      </c>
      <c r="C45" s="28">
        <v>32</v>
      </c>
      <c r="D45" s="28">
        <v>6</v>
      </c>
      <c r="E45" s="29">
        <f t="shared" si="7"/>
        <v>1.2666666666666666</v>
      </c>
      <c r="F45" s="36">
        <v>7.6</v>
      </c>
      <c r="G45" s="31">
        <v>11.55</v>
      </c>
      <c r="H45" s="31">
        <f t="shared" si="8"/>
        <v>369.6</v>
      </c>
      <c r="I45" s="24">
        <f t="shared" si="9"/>
        <v>2217.6000000000004</v>
      </c>
      <c r="J45" s="35"/>
      <c r="K45" s="17">
        <f t="shared" si="10"/>
        <v>0</v>
      </c>
      <c r="L45" s="61">
        <f>0.028*J45</f>
        <v>0</v>
      </c>
      <c r="M45" s="60">
        <f>F45*J45</f>
        <v>0</v>
      </c>
    </row>
    <row r="46" spans="1:13" s="2" customFormat="1" ht="24.75" customHeight="1" hidden="1">
      <c r="A46" s="41" t="s">
        <v>32</v>
      </c>
      <c r="B46" s="40" t="s">
        <v>31</v>
      </c>
      <c r="C46" s="28">
        <v>20</v>
      </c>
      <c r="D46" s="28">
        <v>2</v>
      </c>
      <c r="E46" s="29">
        <f t="shared" si="7"/>
        <v>1.2249999999999999</v>
      </c>
      <c r="F46" s="36">
        <f>ROUND(E46*D46,2)</f>
        <v>3.02</v>
      </c>
      <c r="G46" s="31">
        <v>33.55</v>
      </c>
      <c r="H46" s="31">
        <f t="shared" si="8"/>
        <v>671</v>
      </c>
      <c r="I46" s="24">
        <f t="shared" si="9"/>
        <v>1342</v>
      </c>
      <c r="J46" s="35"/>
      <c r="K46" s="17">
        <f t="shared" si="10"/>
        <v>0</v>
      </c>
      <c r="L46" s="61"/>
      <c r="M46" s="60"/>
    </row>
    <row r="47" spans="1:13" s="2" customFormat="1" ht="24.75" customHeight="1" hidden="1">
      <c r="A47" s="41" t="s">
        <v>33</v>
      </c>
      <c r="B47" s="40" t="s">
        <v>25</v>
      </c>
      <c r="C47" s="28">
        <v>20</v>
      </c>
      <c r="D47" s="28">
        <v>2</v>
      </c>
      <c r="E47" s="29">
        <f t="shared" si="7"/>
        <v>1.2249999999999999</v>
      </c>
      <c r="F47" s="36">
        <f>ROUND(E47*D47,2)</f>
        <v>3.02</v>
      </c>
      <c r="G47" s="31">
        <v>0</v>
      </c>
      <c r="H47" s="31">
        <f t="shared" si="8"/>
        <v>0</v>
      </c>
      <c r="I47" s="24">
        <f t="shared" si="9"/>
        <v>0</v>
      </c>
      <c r="J47" s="35"/>
      <c r="K47" s="17">
        <f t="shared" si="10"/>
        <v>0</v>
      </c>
      <c r="L47" s="61"/>
      <c r="M47" s="60"/>
    </row>
    <row r="48" spans="1:13" s="2" customFormat="1" ht="24.75" customHeight="1">
      <c r="A48" s="43" t="s">
        <v>28</v>
      </c>
      <c r="B48" s="40" t="s">
        <v>52</v>
      </c>
      <c r="C48" s="28">
        <v>20</v>
      </c>
      <c r="D48" s="28">
        <v>2</v>
      </c>
      <c r="E48" s="29">
        <f t="shared" si="7"/>
        <v>1.87</v>
      </c>
      <c r="F48" s="36">
        <v>3.74</v>
      </c>
      <c r="G48" s="31">
        <v>19.8</v>
      </c>
      <c r="H48" s="31">
        <f t="shared" si="8"/>
        <v>396</v>
      </c>
      <c r="I48" s="24">
        <f t="shared" si="9"/>
        <v>792</v>
      </c>
      <c r="J48" s="35"/>
      <c r="K48" s="17">
        <f t="shared" si="10"/>
        <v>0</v>
      </c>
      <c r="L48" s="61">
        <f>0.01*J48</f>
        <v>0</v>
      </c>
      <c r="M48" s="60">
        <f>F48*J48</f>
        <v>0</v>
      </c>
    </row>
    <row r="49" spans="1:13" s="2" customFormat="1" ht="24.75" customHeight="1" hidden="1">
      <c r="A49" s="41">
        <v>926</v>
      </c>
      <c r="B49" s="40" t="s">
        <v>34</v>
      </c>
      <c r="C49" s="28">
        <v>20</v>
      </c>
      <c r="D49" s="28">
        <v>2</v>
      </c>
      <c r="E49" s="29">
        <f t="shared" si="7"/>
        <v>1.2249999999999999</v>
      </c>
      <c r="F49" s="36">
        <f>ROUND(E49*D49,2)</f>
        <v>5.04</v>
      </c>
      <c r="G49" s="31">
        <v>0</v>
      </c>
      <c r="H49" s="31">
        <f t="shared" si="8"/>
        <v>0</v>
      </c>
      <c r="I49" s="24">
        <f t="shared" si="9"/>
        <v>0</v>
      </c>
      <c r="J49" s="35"/>
      <c r="K49" s="17">
        <f t="shared" si="10"/>
        <v>0</v>
      </c>
      <c r="L49" s="61"/>
      <c r="M49" s="60"/>
    </row>
    <row r="50" spans="1:13" s="2" customFormat="1" ht="24.75" customHeight="1">
      <c r="A50" s="41">
        <v>933</v>
      </c>
      <c r="B50" s="40" t="s">
        <v>53</v>
      </c>
      <c r="C50" s="28">
        <v>32</v>
      </c>
      <c r="D50" s="28">
        <v>6</v>
      </c>
      <c r="E50" s="29">
        <f t="shared" si="7"/>
        <v>1.2633333333333334</v>
      </c>
      <c r="F50" s="36">
        <v>7.58</v>
      </c>
      <c r="G50" s="31">
        <v>11.55</v>
      </c>
      <c r="H50" s="31">
        <f t="shared" si="8"/>
        <v>369.6</v>
      </c>
      <c r="I50" s="24">
        <f t="shared" si="9"/>
        <v>2217.6000000000004</v>
      </c>
      <c r="J50" s="35"/>
      <c r="K50" s="17">
        <f t="shared" si="10"/>
        <v>0</v>
      </c>
      <c r="L50" s="61">
        <f>0.028*J50</f>
        <v>0</v>
      </c>
      <c r="M50" s="60">
        <f aca="true" t="shared" si="11" ref="M50:M64">F50*J50</f>
        <v>0</v>
      </c>
    </row>
    <row r="51" spans="1:13" s="2" customFormat="1" ht="24.75" customHeight="1">
      <c r="A51" s="41">
        <v>940</v>
      </c>
      <c r="B51" s="40" t="s">
        <v>54</v>
      </c>
      <c r="C51" s="28">
        <v>72</v>
      </c>
      <c r="D51" s="28">
        <v>6</v>
      </c>
      <c r="E51" s="29">
        <f t="shared" si="7"/>
        <v>1.5350000000000001</v>
      </c>
      <c r="F51" s="36">
        <v>9.21</v>
      </c>
      <c r="G51" s="31">
        <v>6.05</v>
      </c>
      <c r="H51" s="31">
        <f t="shared" si="8"/>
        <v>435.59999999999997</v>
      </c>
      <c r="I51" s="24">
        <f t="shared" si="9"/>
        <v>2613.6</v>
      </c>
      <c r="J51" s="35"/>
      <c r="K51" s="17">
        <f t="shared" si="10"/>
        <v>0</v>
      </c>
      <c r="L51" s="61">
        <f>0.028*J51</f>
        <v>0</v>
      </c>
      <c r="M51" s="60">
        <f t="shared" si="11"/>
        <v>0</v>
      </c>
    </row>
    <row r="52" spans="1:13" s="2" customFormat="1" ht="24.75" customHeight="1">
      <c r="A52" s="41">
        <v>941</v>
      </c>
      <c r="B52" s="40" t="s">
        <v>82</v>
      </c>
      <c r="C52" s="28">
        <v>40</v>
      </c>
      <c r="D52" s="28">
        <v>2</v>
      </c>
      <c r="E52" s="29">
        <f t="shared" si="7"/>
        <v>2.675</v>
      </c>
      <c r="F52" s="36">
        <v>5.35</v>
      </c>
      <c r="G52" s="31">
        <v>19.8</v>
      </c>
      <c r="H52" s="31">
        <f t="shared" si="8"/>
        <v>792</v>
      </c>
      <c r="I52" s="24">
        <f t="shared" si="9"/>
        <v>1584</v>
      </c>
      <c r="J52" s="35"/>
      <c r="K52" s="17">
        <f t="shared" si="10"/>
        <v>0</v>
      </c>
      <c r="L52" s="61">
        <f>0.01*J52</f>
        <v>0</v>
      </c>
      <c r="M52" s="60">
        <f t="shared" si="11"/>
        <v>0</v>
      </c>
    </row>
    <row r="53" spans="1:13" s="2" customFormat="1" ht="24.75" customHeight="1">
      <c r="A53" s="41">
        <v>950</v>
      </c>
      <c r="B53" s="40" t="s">
        <v>55</v>
      </c>
      <c r="C53" s="28">
        <v>50</v>
      </c>
      <c r="D53" s="28">
        <v>6</v>
      </c>
      <c r="E53" s="29">
        <f t="shared" si="7"/>
        <v>0.9933333333333333</v>
      </c>
      <c r="F53" s="36">
        <v>5.96</v>
      </c>
      <c r="G53" s="31">
        <v>6.05</v>
      </c>
      <c r="H53" s="31">
        <f t="shared" si="8"/>
        <v>302.5</v>
      </c>
      <c r="I53" s="24">
        <f t="shared" si="9"/>
        <v>1815</v>
      </c>
      <c r="J53" s="35"/>
      <c r="K53" s="17">
        <f t="shared" si="10"/>
        <v>0</v>
      </c>
      <c r="L53" s="61">
        <f>0.028*J53</f>
        <v>0</v>
      </c>
      <c r="M53" s="60">
        <f t="shared" si="11"/>
        <v>0</v>
      </c>
    </row>
    <row r="54" spans="1:13" s="2" customFormat="1" ht="24.75" customHeight="1">
      <c r="A54" s="41">
        <v>960</v>
      </c>
      <c r="B54" s="40" t="s">
        <v>17</v>
      </c>
      <c r="C54" s="28">
        <v>32</v>
      </c>
      <c r="D54" s="28">
        <v>6</v>
      </c>
      <c r="E54" s="29">
        <f t="shared" si="7"/>
        <v>1.2333333333333334</v>
      </c>
      <c r="F54" s="36">
        <v>7.4</v>
      </c>
      <c r="G54" s="31">
        <v>11.55</v>
      </c>
      <c r="H54" s="31">
        <f t="shared" si="8"/>
        <v>369.6</v>
      </c>
      <c r="I54" s="24">
        <f t="shared" si="9"/>
        <v>2217.6000000000004</v>
      </c>
      <c r="J54" s="35"/>
      <c r="K54" s="17">
        <f t="shared" si="10"/>
        <v>0</v>
      </c>
      <c r="L54" s="61">
        <f>0.028*J54</f>
        <v>0</v>
      </c>
      <c r="M54" s="60">
        <f t="shared" si="11"/>
        <v>0</v>
      </c>
    </row>
    <row r="55" spans="1:13" s="2" customFormat="1" ht="24.75" customHeight="1">
      <c r="A55" s="41">
        <v>961</v>
      </c>
      <c r="B55" s="40" t="s">
        <v>139</v>
      </c>
      <c r="C55" s="28">
        <v>20</v>
      </c>
      <c r="D55" s="28">
        <v>2</v>
      </c>
      <c r="E55" s="29">
        <f t="shared" si="7"/>
        <v>1.935</v>
      </c>
      <c r="F55" s="36">
        <v>3.87</v>
      </c>
      <c r="G55" s="31">
        <v>31.9</v>
      </c>
      <c r="H55" s="31">
        <f t="shared" si="8"/>
        <v>638</v>
      </c>
      <c r="I55" s="24">
        <f t="shared" si="9"/>
        <v>1276</v>
      </c>
      <c r="J55" s="35"/>
      <c r="K55" s="17">
        <f t="shared" si="10"/>
        <v>0</v>
      </c>
      <c r="L55" s="61">
        <f>0.028*J55</f>
        <v>0</v>
      </c>
      <c r="M55" s="60">
        <f t="shared" si="11"/>
        <v>0</v>
      </c>
    </row>
    <row r="56" spans="1:13" s="2" customFormat="1" ht="24.75" customHeight="1">
      <c r="A56" s="41">
        <v>981</v>
      </c>
      <c r="B56" s="40" t="s">
        <v>138</v>
      </c>
      <c r="C56" s="28">
        <v>24</v>
      </c>
      <c r="D56" s="28">
        <v>2</v>
      </c>
      <c r="E56" s="29">
        <f t="shared" si="7"/>
        <v>1.7</v>
      </c>
      <c r="F56" s="36">
        <v>3.4</v>
      </c>
      <c r="G56" s="31">
        <v>19.8</v>
      </c>
      <c r="H56" s="31">
        <f t="shared" si="8"/>
        <v>475.20000000000005</v>
      </c>
      <c r="I56" s="24">
        <f t="shared" si="9"/>
        <v>950.4000000000001</v>
      </c>
      <c r="J56" s="35"/>
      <c r="K56" s="17">
        <f t="shared" si="10"/>
        <v>0</v>
      </c>
      <c r="L56" s="61">
        <f>0.028*J56</f>
        <v>0</v>
      </c>
      <c r="M56" s="60">
        <f t="shared" si="11"/>
        <v>0</v>
      </c>
    </row>
    <row r="57" spans="1:13" s="2" customFormat="1" ht="24.75" customHeight="1">
      <c r="A57" s="41">
        <v>982</v>
      </c>
      <c r="B57" s="40" t="s">
        <v>114</v>
      </c>
      <c r="C57" s="28">
        <v>24</v>
      </c>
      <c r="D57" s="28">
        <v>2</v>
      </c>
      <c r="E57" s="29">
        <f t="shared" si="7"/>
        <v>2.32</v>
      </c>
      <c r="F57" s="36">
        <v>4.64</v>
      </c>
      <c r="G57" s="31">
        <v>27.5</v>
      </c>
      <c r="H57" s="31">
        <f t="shared" si="8"/>
        <v>660</v>
      </c>
      <c r="I57" s="24">
        <f t="shared" si="9"/>
        <v>1320</v>
      </c>
      <c r="J57" s="35"/>
      <c r="K57" s="17">
        <f t="shared" si="10"/>
        <v>0</v>
      </c>
      <c r="L57" s="61">
        <f>0.01*J57</f>
        <v>0</v>
      </c>
      <c r="M57" s="60">
        <f t="shared" si="11"/>
        <v>0</v>
      </c>
    </row>
    <row r="58" spans="1:13" s="2" customFormat="1" ht="24.75" customHeight="1">
      <c r="A58" s="41">
        <v>984</v>
      </c>
      <c r="B58" s="40" t="s">
        <v>76</v>
      </c>
      <c r="C58" s="28">
        <v>130</v>
      </c>
      <c r="D58" s="28">
        <v>6</v>
      </c>
      <c r="E58" s="29">
        <f t="shared" si="7"/>
        <v>1.23</v>
      </c>
      <c r="F58" s="36">
        <v>7.38</v>
      </c>
      <c r="G58" s="31">
        <v>2.75</v>
      </c>
      <c r="H58" s="31">
        <f t="shared" si="8"/>
        <v>357.5</v>
      </c>
      <c r="I58" s="24">
        <f t="shared" si="9"/>
        <v>2145</v>
      </c>
      <c r="J58" s="35"/>
      <c r="K58" s="17">
        <f t="shared" si="10"/>
        <v>0</v>
      </c>
      <c r="L58" s="61">
        <f>0.028*J58</f>
        <v>0</v>
      </c>
      <c r="M58" s="60">
        <f t="shared" si="11"/>
        <v>0</v>
      </c>
    </row>
    <row r="59" spans="1:13" s="2" customFormat="1" ht="24.75" customHeight="1">
      <c r="A59" s="41">
        <v>985</v>
      </c>
      <c r="B59" s="40" t="s">
        <v>115</v>
      </c>
      <c r="C59" s="28">
        <v>16</v>
      </c>
      <c r="D59" s="28">
        <v>2</v>
      </c>
      <c r="E59" s="29">
        <f t="shared" si="7"/>
        <v>2.28</v>
      </c>
      <c r="F59" s="36">
        <v>4.56</v>
      </c>
      <c r="G59" s="31">
        <v>35</v>
      </c>
      <c r="H59" s="31">
        <f t="shared" si="8"/>
        <v>560</v>
      </c>
      <c r="I59" s="24">
        <f t="shared" si="9"/>
        <v>1120</v>
      </c>
      <c r="J59" s="35"/>
      <c r="K59" s="17">
        <f t="shared" si="10"/>
        <v>0</v>
      </c>
      <c r="L59" s="61">
        <f>0.028*J59</f>
        <v>0</v>
      </c>
      <c r="M59" s="60">
        <f t="shared" si="11"/>
        <v>0</v>
      </c>
    </row>
    <row r="60" spans="1:13" s="2" customFormat="1" ht="24.75" customHeight="1">
      <c r="A60" s="41">
        <v>988</v>
      </c>
      <c r="B60" s="40" t="s">
        <v>35</v>
      </c>
      <c r="C60" s="28">
        <v>30</v>
      </c>
      <c r="D60" s="28">
        <v>4</v>
      </c>
      <c r="E60" s="29">
        <f t="shared" si="7"/>
        <v>0.88</v>
      </c>
      <c r="F60" s="36">
        <v>3.52</v>
      </c>
      <c r="G60" s="31">
        <v>7.15</v>
      </c>
      <c r="H60" s="31">
        <f t="shared" si="8"/>
        <v>214.5</v>
      </c>
      <c r="I60" s="24">
        <f t="shared" si="9"/>
        <v>858</v>
      </c>
      <c r="J60" s="35"/>
      <c r="K60" s="17">
        <f>J60*I60</f>
        <v>0</v>
      </c>
      <c r="L60" s="61">
        <f>0.021*J60</f>
        <v>0</v>
      </c>
      <c r="M60" s="60">
        <f t="shared" si="11"/>
        <v>0</v>
      </c>
    </row>
    <row r="61" spans="1:13" s="2" customFormat="1" ht="24.75" customHeight="1">
      <c r="A61" s="41">
        <v>989</v>
      </c>
      <c r="B61" s="40" t="s">
        <v>80</v>
      </c>
      <c r="C61" s="28">
        <v>18</v>
      </c>
      <c r="D61" s="28">
        <v>2</v>
      </c>
      <c r="E61" s="29">
        <f t="shared" si="7"/>
        <v>1.695</v>
      </c>
      <c r="F61" s="36">
        <v>3.39</v>
      </c>
      <c r="G61" s="31">
        <v>27.5</v>
      </c>
      <c r="H61" s="31">
        <f t="shared" si="8"/>
        <v>495</v>
      </c>
      <c r="I61" s="24">
        <f t="shared" si="9"/>
        <v>990</v>
      </c>
      <c r="J61" s="35"/>
      <c r="K61" s="17">
        <f>J61*I61</f>
        <v>0</v>
      </c>
      <c r="L61" s="61">
        <f>0.01*J61</f>
        <v>0</v>
      </c>
      <c r="M61" s="60">
        <f t="shared" si="11"/>
        <v>0</v>
      </c>
    </row>
    <row r="62" spans="1:13" s="2" customFormat="1" ht="24.75" customHeight="1">
      <c r="A62" s="41">
        <v>990</v>
      </c>
      <c r="B62" s="40" t="s">
        <v>136</v>
      </c>
      <c r="C62" s="28">
        <v>40</v>
      </c>
      <c r="D62" s="28">
        <v>4</v>
      </c>
      <c r="E62" s="29">
        <v>0.34</v>
      </c>
      <c r="F62" s="36">
        <v>1.36</v>
      </c>
      <c r="G62" s="31">
        <v>3.3</v>
      </c>
      <c r="H62" s="31">
        <f t="shared" si="8"/>
        <v>132</v>
      </c>
      <c r="I62" s="24">
        <f t="shared" si="9"/>
        <v>528</v>
      </c>
      <c r="J62" s="35"/>
      <c r="K62" s="17">
        <f>J62*I62</f>
        <v>0</v>
      </c>
      <c r="L62" s="61">
        <f>0.01*J62</f>
        <v>0</v>
      </c>
      <c r="M62" s="60">
        <f>F62*J62</f>
        <v>0</v>
      </c>
    </row>
    <row r="63" spans="1:13" s="2" customFormat="1" ht="24.75" customHeight="1">
      <c r="A63" s="41">
        <v>991</v>
      </c>
      <c r="B63" s="40" t="s">
        <v>81</v>
      </c>
      <c r="C63" s="28">
        <v>20</v>
      </c>
      <c r="D63" s="28">
        <v>2</v>
      </c>
      <c r="E63" s="29">
        <f t="shared" si="7"/>
        <v>1.955</v>
      </c>
      <c r="F63" s="36">
        <v>3.91</v>
      </c>
      <c r="G63" s="31">
        <v>27.5</v>
      </c>
      <c r="H63" s="31">
        <f t="shared" si="8"/>
        <v>550</v>
      </c>
      <c r="I63" s="24">
        <f t="shared" si="9"/>
        <v>1100</v>
      </c>
      <c r="J63" s="35"/>
      <c r="K63" s="17">
        <f>J63*I63</f>
        <v>0</v>
      </c>
      <c r="L63" s="61">
        <f>0.01*J63</f>
        <v>0</v>
      </c>
      <c r="M63" s="60">
        <f t="shared" si="11"/>
        <v>0</v>
      </c>
    </row>
    <row r="64" spans="1:13" s="2" customFormat="1" ht="22.5" customHeight="1">
      <c r="A64" s="41">
        <v>992</v>
      </c>
      <c r="B64" s="40" t="s">
        <v>137</v>
      </c>
      <c r="C64" s="28">
        <v>20</v>
      </c>
      <c r="D64" s="28">
        <v>2</v>
      </c>
      <c r="E64" s="29">
        <f t="shared" si="7"/>
        <v>2.49</v>
      </c>
      <c r="F64" s="36">
        <v>4.98</v>
      </c>
      <c r="G64" s="31">
        <v>35</v>
      </c>
      <c r="H64" s="31">
        <f t="shared" si="8"/>
        <v>700</v>
      </c>
      <c r="I64" s="24">
        <f t="shared" si="9"/>
        <v>1400</v>
      </c>
      <c r="J64" s="35"/>
      <c r="K64" s="17">
        <f>J64*I64</f>
        <v>0</v>
      </c>
      <c r="L64" s="61">
        <f>0.01*J64</f>
        <v>0</v>
      </c>
      <c r="M64" s="60">
        <f t="shared" si="11"/>
        <v>0</v>
      </c>
    </row>
    <row r="65" spans="1:12" ht="31.5" customHeight="1">
      <c r="A65" s="115" t="s">
        <v>95</v>
      </c>
      <c r="B65" s="116"/>
      <c r="C65" s="116"/>
      <c r="D65" s="116"/>
      <c r="E65" s="116"/>
      <c r="F65" s="116"/>
      <c r="G65" s="116"/>
      <c r="H65" s="116"/>
      <c r="I65" s="116"/>
      <c r="J65" s="88"/>
      <c r="K65" s="89"/>
      <c r="L65" s="61"/>
    </row>
    <row r="66" spans="1:13" s="2" customFormat="1" ht="31.5" customHeight="1" hidden="1">
      <c r="A66" s="26" t="s">
        <v>6</v>
      </c>
      <c r="B66" s="20" t="s">
        <v>21</v>
      </c>
      <c r="C66" s="25" t="s">
        <v>0</v>
      </c>
      <c r="D66" s="25">
        <v>40</v>
      </c>
      <c r="E66" s="21">
        <v>0.063</v>
      </c>
      <c r="F66" s="22">
        <f>E66*D66</f>
        <v>2.52</v>
      </c>
      <c r="G66" s="23"/>
      <c r="H66" s="23"/>
      <c r="I66" s="24"/>
      <c r="J66" s="32"/>
      <c r="K66" s="32"/>
      <c r="L66" s="61"/>
      <c r="M66" s="60"/>
    </row>
    <row r="67" spans="1:13" s="2" customFormat="1" ht="31.5" customHeight="1" hidden="1">
      <c r="A67" s="26" t="s">
        <v>5</v>
      </c>
      <c r="B67" s="27" t="s">
        <v>13</v>
      </c>
      <c r="C67" s="25" t="s">
        <v>0</v>
      </c>
      <c r="D67" s="25">
        <v>40</v>
      </c>
      <c r="E67" s="21">
        <v>0.048</v>
      </c>
      <c r="F67" s="30">
        <f>ROUND(E67*D67,2)</f>
        <v>1.92</v>
      </c>
      <c r="G67" s="23"/>
      <c r="H67" s="33"/>
      <c r="I67" s="24"/>
      <c r="J67" s="32"/>
      <c r="K67" s="32"/>
      <c r="L67" s="61"/>
      <c r="M67" s="60"/>
    </row>
    <row r="68" spans="1:13" s="2" customFormat="1" ht="31.5" customHeight="1" hidden="1">
      <c r="A68" s="26" t="s">
        <v>2</v>
      </c>
      <c r="B68" s="20" t="s">
        <v>12</v>
      </c>
      <c r="C68" s="25" t="s">
        <v>0</v>
      </c>
      <c r="D68" s="25">
        <v>15</v>
      </c>
      <c r="E68" s="21">
        <v>0.2</v>
      </c>
      <c r="F68" s="30">
        <f>ROUND(E68*D68,2)</f>
        <v>3</v>
      </c>
      <c r="G68" s="23"/>
      <c r="H68" s="23"/>
      <c r="I68" s="24"/>
      <c r="J68" s="32"/>
      <c r="K68" s="32"/>
      <c r="L68" s="61"/>
      <c r="M68" s="60"/>
    </row>
    <row r="69" spans="1:13" s="2" customFormat="1" ht="31.5" customHeight="1" hidden="1">
      <c r="A69" s="26" t="s">
        <v>4</v>
      </c>
      <c r="B69" s="20" t="s">
        <v>14</v>
      </c>
      <c r="C69" s="25" t="s">
        <v>0</v>
      </c>
      <c r="D69" s="25">
        <v>15</v>
      </c>
      <c r="E69" s="21">
        <v>0.18</v>
      </c>
      <c r="F69" s="30">
        <f>ROUND(E69*D69,2)</f>
        <v>2.7</v>
      </c>
      <c r="G69" s="23"/>
      <c r="H69" s="23"/>
      <c r="I69" s="24"/>
      <c r="J69" s="32"/>
      <c r="K69" s="32"/>
      <c r="L69" s="61"/>
      <c r="M69" s="60"/>
    </row>
    <row r="70" spans="1:13" s="2" customFormat="1" ht="24.75" customHeight="1">
      <c r="A70" s="43" t="s">
        <v>18</v>
      </c>
      <c r="B70" s="40" t="s">
        <v>22</v>
      </c>
      <c r="C70" s="28">
        <v>1</v>
      </c>
      <c r="D70" s="28">
        <v>16</v>
      </c>
      <c r="E70" s="29">
        <f aca="true" t="shared" si="12" ref="E70:E80">F70/D70</f>
        <v>0.32625</v>
      </c>
      <c r="F70" s="36">
        <v>5.22</v>
      </c>
      <c r="G70" s="31">
        <v>66</v>
      </c>
      <c r="H70" s="31">
        <f aca="true" t="shared" si="13" ref="H70:I77">G70*C70</f>
        <v>66</v>
      </c>
      <c r="I70" s="24">
        <f t="shared" si="13"/>
        <v>1056</v>
      </c>
      <c r="J70" s="35"/>
      <c r="K70" s="17">
        <f aca="true" t="shared" si="14" ref="K70:K80">J70*I70</f>
        <v>0</v>
      </c>
      <c r="L70" s="61">
        <f>0.028*J70</f>
        <v>0</v>
      </c>
      <c r="M70" s="60">
        <f aca="true" t="shared" si="15" ref="M70:M77">F70*J70</f>
        <v>0</v>
      </c>
    </row>
    <row r="71" spans="1:13" s="2" customFormat="1" ht="24.75" customHeight="1">
      <c r="A71" s="43" t="s">
        <v>74</v>
      </c>
      <c r="B71" s="40" t="s">
        <v>77</v>
      </c>
      <c r="C71" s="28">
        <v>106</v>
      </c>
      <c r="D71" s="28">
        <v>6</v>
      </c>
      <c r="E71" s="29">
        <f t="shared" si="12"/>
        <v>1.4516666666666669</v>
      </c>
      <c r="F71" s="36">
        <v>8.71</v>
      </c>
      <c r="G71" s="31">
        <v>2.915</v>
      </c>
      <c r="H71" s="31">
        <f t="shared" si="13"/>
        <v>308.99</v>
      </c>
      <c r="I71" s="24">
        <f t="shared" si="13"/>
        <v>1853.94</v>
      </c>
      <c r="J71" s="35"/>
      <c r="K71" s="17">
        <f t="shared" si="14"/>
        <v>0</v>
      </c>
      <c r="L71" s="61">
        <f>0.038*J71</f>
        <v>0</v>
      </c>
      <c r="M71" s="60">
        <f t="shared" si="15"/>
        <v>0</v>
      </c>
    </row>
    <row r="72" spans="1:13" s="2" customFormat="1" ht="24.75" customHeight="1">
      <c r="A72" s="43" t="s">
        <v>116</v>
      </c>
      <c r="B72" s="40" t="s">
        <v>144</v>
      </c>
      <c r="C72" s="28">
        <v>8</v>
      </c>
      <c r="D72" s="28">
        <v>100</v>
      </c>
      <c r="E72" s="29">
        <f t="shared" si="12"/>
        <v>0.061</v>
      </c>
      <c r="F72" s="36">
        <v>6.1</v>
      </c>
      <c r="G72" s="31">
        <v>2.75</v>
      </c>
      <c r="H72" s="31">
        <f t="shared" si="13"/>
        <v>22</v>
      </c>
      <c r="I72" s="24">
        <f t="shared" si="13"/>
        <v>2200</v>
      </c>
      <c r="J72" s="35"/>
      <c r="K72" s="17">
        <f t="shared" si="14"/>
        <v>0</v>
      </c>
      <c r="L72" s="61">
        <f>0.038*J72</f>
        <v>0</v>
      </c>
      <c r="M72" s="60">
        <f t="shared" si="15"/>
        <v>0</v>
      </c>
    </row>
    <row r="73" spans="1:13" s="2" customFormat="1" ht="24.75" customHeight="1">
      <c r="A73" s="43" t="s">
        <v>117</v>
      </c>
      <c r="B73" s="40" t="s">
        <v>145</v>
      </c>
      <c r="C73" s="28">
        <v>8</v>
      </c>
      <c r="D73" s="28">
        <v>100</v>
      </c>
      <c r="E73" s="29">
        <f t="shared" si="12"/>
        <v>0.073</v>
      </c>
      <c r="F73" s="36">
        <v>7.3</v>
      </c>
      <c r="G73" s="31">
        <v>2.75</v>
      </c>
      <c r="H73" s="31">
        <f t="shared" si="13"/>
        <v>22</v>
      </c>
      <c r="I73" s="24">
        <f t="shared" si="13"/>
        <v>2200</v>
      </c>
      <c r="J73" s="35"/>
      <c r="K73" s="17">
        <f t="shared" si="14"/>
        <v>0</v>
      </c>
      <c r="L73" s="61">
        <f>0.038*J73</f>
        <v>0</v>
      </c>
      <c r="M73" s="60">
        <f t="shared" si="15"/>
        <v>0</v>
      </c>
    </row>
    <row r="74" spans="1:13" s="2" customFormat="1" ht="24.75" customHeight="1">
      <c r="A74" s="43" t="s">
        <v>70</v>
      </c>
      <c r="B74" s="40" t="s">
        <v>71</v>
      </c>
      <c r="C74" s="28">
        <v>64</v>
      </c>
      <c r="D74" s="28">
        <v>1</v>
      </c>
      <c r="E74" s="29">
        <f t="shared" si="12"/>
        <v>9.77</v>
      </c>
      <c r="F74" s="36">
        <v>9.77</v>
      </c>
      <c r="G74" s="31">
        <v>33</v>
      </c>
      <c r="H74" s="31">
        <f t="shared" si="13"/>
        <v>2112</v>
      </c>
      <c r="I74" s="24">
        <f t="shared" si="13"/>
        <v>2112</v>
      </c>
      <c r="J74" s="35"/>
      <c r="K74" s="17">
        <f t="shared" si="14"/>
        <v>0</v>
      </c>
      <c r="L74" s="61">
        <f>0.028*J74</f>
        <v>0</v>
      </c>
      <c r="M74" s="60">
        <f t="shared" si="15"/>
        <v>0</v>
      </c>
    </row>
    <row r="75" spans="1:13" s="2" customFormat="1" ht="24.75" customHeight="1">
      <c r="A75" s="43" t="s">
        <v>72</v>
      </c>
      <c r="B75" s="40" t="s">
        <v>73</v>
      </c>
      <c r="C75" s="28">
        <v>1</v>
      </c>
      <c r="D75" s="28">
        <v>1</v>
      </c>
      <c r="E75" s="29">
        <f t="shared" si="12"/>
        <v>3.6</v>
      </c>
      <c r="F75" s="36">
        <v>3.6</v>
      </c>
      <c r="G75" s="31">
        <v>715</v>
      </c>
      <c r="H75" s="31">
        <f t="shared" si="13"/>
        <v>715</v>
      </c>
      <c r="I75" s="24">
        <f t="shared" si="13"/>
        <v>715</v>
      </c>
      <c r="J75" s="35"/>
      <c r="K75" s="17">
        <f t="shared" si="14"/>
        <v>0</v>
      </c>
      <c r="L75" s="61">
        <f>0.02*J75</f>
        <v>0</v>
      </c>
      <c r="M75" s="60">
        <f t="shared" si="15"/>
        <v>0</v>
      </c>
    </row>
    <row r="76" spans="1:13" s="2" customFormat="1" ht="24.75" customHeight="1">
      <c r="A76" s="43" t="s">
        <v>83</v>
      </c>
      <c r="B76" s="40" t="s">
        <v>85</v>
      </c>
      <c r="C76" s="28">
        <v>1</v>
      </c>
      <c r="D76" s="28">
        <v>1</v>
      </c>
      <c r="E76" s="29">
        <f t="shared" si="12"/>
        <v>2.35</v>
      </c>
      <c r="F76" s="36">
        <v>2.35</v>
      </c>
      <c r="G76" s="31">
        <v>495</v>
      </c>
      <c r="H76" s="31">
        <f t="shared" si="13"/>
        <v>495</v>
      </c>
      <c r="I76" s="24">
        <f t="shared" si="13"/>
        <v>495</v>
      </c>
      <c r="J76" s="35"/>
      <c r="K76" s="17">
        <f t="shared" si="14"/>
        <v>0</v>
      </c>
      <c r="L76" s="61">
        <f>0.02*J76</f>
        <v>0</v>
      </c>
      <c r="M76" s="60">
        <f t="shared" si="15"/>
        <v>0</v>
      </c>
    </row>
    <row r="77" spans="1:13" s="2" customFormat="1" ht="24.75" customHeight="1">
      <c r="A77" s="43" t="s">
        <v>84</v>
      </c>
      <c r="B77" s="40" t="s">
        <v>86</v>
      </c>
      <c r="C77" s="28">
        <v>1</v>
      </c>
      <c r="D77" s="28">
        <v>1</v>
      </c>
      <c r="E77" s="29">
        <f t="shared" si="12"/>
        <v>2.35</v>
      </c>
      <c r="F77" s="36">
        <v>2.35</v>
      </c>
      <c r="G77" s="31">
        <v>495</v>
      </c>
      <c r="H77" s="31">
        <f t="shared" si="13"/>
        <v>495</v>
      </c>
      <c r="I77" s="24">
        <f t="shared" si="13"/>
        <v>495</v>
      </c>
      <c r="J77" s="35"/>
      <c r="K77" s="17">
        <f t="shared" si="14"/>
        <v>0</v>
      </c>
      <c r="L77" s="61">
        <f>0.02*J77</f>
        <v>0</v>
      </c>
      <c r="M77" s="60">
        <f t="shared" si="15"/>
        <v>0</v>
      </c>
    </row>
    <row r="78" spans="1:13" s="2" customFormat="1" ht="24.75" customHeight="1" hidden="1">
      <c r="A78" s="43" t="s">
        <v>19</v>
      </c>
      <c r="B78" s="40" t="s">
        <v>23</v>
      </c>
      <c r="C78" s="28">
        <v>1</v>
      </c>
      <c r="D78" s="28">
        <v>16</v>
      </c>
      <c r="E78" s="29">
        <f t="shared" si="12"/>
        <v>1.6416666666666666</v>
      </c>
      <c r="F78" s="36">
        <f>E78*D78</f>
        <v>4.8</v>
      </c>
      <c r="G78" s="31">
        <v>27.5</v>
      </c>
      <c r="H78" s="31">
        <f>G78*C78</f>
        <v>27.5</v>
      </c>
      <c r="I78" s="36">
        <v>64.5</v>
      </c>
      <c r="J78" s="35"/>
      <c r="K78" s="17">
        <f t="shared" si="14"/>
        <v>0</v>
      </c>
      <c r="L78" s="61"/>
      <c r="M78" s="60"/>
    </row>
    <row r="79" spans="1:13" ht="24.75" customHeight="1">
      <c r="A79" s="43" t="s">
        <v>1</v>
      </c>
      <c r="B79" s="40" t="s">
        <v>20</v>
      </c>
      <c r="C79" s="28">
        <v>25</v>
      </c>
      <c r="D79" s="28">
        <v>6</v>
      </c>
      <c r="E79" s="29">
        <f t="shared" si="12"/>
        <v>0.4466666666666667</v>
      </c>
      <c r="F79" s="36">
        <v>2.68</v>
      </c>
      <c r="G79" s="31">
        <v>6.05</v>
      </c>
      <c r="H79" s="31">
        <f>G79*C79</f>
        <v>151.25</v>
      </c>
      <c r="I79" s="24">
        <f>ROUND(H79*D79,2)</f>
        <v>907.5</v>
      </c>
      <c r="J79" s="35"/>
      <c r="K79" s="17">
        <f t="shared" si="14"/>
        <v>0</v>
      </c>
      <c r="L79" s="61">
        <f>0.021*J79</f>
        <v>0</v>
      </c>
      <c r="M79" s="60">
        <f>F79*J79</f>
        <v>0</v>
      </c>
    </row>
    <row r="80" spans="1:13" ht="24.75" customHeight="1">
      <c r="A80" s="54" t="s">
        <v>8</v>
      </c>
      <c r="B80" s="40" t="s">
        <v>24</v>
      </c>
      <c r="C80" s="28">
        <v>25</v>
      </c>
      <c r="D80" s="28">
        <v>6</v>
      </c>
      <c r="E80" s="29">
        <f t="shared" si="12"/>
        <v>0.35833333333333334</v>
      </c>
      <c r="F80" s="36">
        <v>2.15</v>
      </c>
      <c r="G80" s="31">
        <v>3.85</v>
      </c>
      <c r="H80" s="31">
        <f>G80*C80</f>
        <v>96.25</v>
      </c>
      <c r="I80" s="36">
        <f>ROUND(H80*D80,2)</f>
        <v>577.5</v>
      </c>
      <c r="J80" s="35"/>
      <c r="K80" s="17">
        <f t="shared" si="14"/>
        <v>0</v>
      </c>
      <c r="L80" s="61">
        <f>0.021*J80</f>
        <v>0</v>
      </c>
      <c r="M80" s="60">
        <f>F80*J80</f>
        <v>0</v>
      </c>
    </row>
    <row r="81" spans="1:12" ht="51" customHeight="1">
      <c r="A81" s="112" t="s">
        <v>96</v>
      </c>
      <c r="B81" s="112"/>
      <c r="C81" s="112"/>
      <c r="D81" s="112"/>
      <c r="E81" s="112"/>
      <c r="F81" s="112"/>
      <c r="G81" s="112"/>
      <c r="H81" s="112"/>
      <c r="I81" s="112"/>
      <c r="J81" s="76"/>
      <c r="K81" s="76"/>
      <c r="L81" s="61"/>
    </row>
    <row r="82" spans="1:12" ht="31.5" customHeight="1">
      <c r="A82" s="97" t="s">
        <v>9</v>
      </c>
      <c r="B82" s="99" t="s">
        <v>57</v>
      </c>
      <c r="C82" s="101" t="s">
        <v>41</v>
      </c>
      <c r="D82" s="101" t="s">
        <v>42</v>
      </c>
      <c r="E82" s="97" t="s">
        <v>10</v>
      </c>
      <c r="F82" s="97"/>
      <c r="G82" s="99" t="s">
        <v>118</v>
      </c>
      <c r="H82" s="103"/>
      <c r="I82" s="103"/>
      <c r="J82" s="103" t="s">
        <v>58</v>
      </c>
      <c r="K82" s="117" t="s">
        <v>38</v>
      </c>
      <c r="L82" s="61"/>
    </row>
    <row r="83" spans="1:12" ht="31.5" customHeight="1">
      <c r="A83" s="98"/>
      <c r="B83" s="100"/>
      <c r="C83" s="102"/>
      <c r="D83" s="102"/>
      <c r="E83" s="8" t="s">
        <v>43</v>
      </c>
      <c r="F83" s="8" t="s">
        <v>37</v>
      </c>
      <c r="G83" s="16" t="s">
        <v>15</v>
      </c>
      <c r="H83" s="8" t="s">
        <v>36</v>
      </c>
      <c r="I83" s="8" t="s">
        <v>56</v>
      </c>
      <c r="J83" s="104"/>
      <c r="K83" s="118"/>
      <c r="L83" s="61"/>
    </row>
    <row r="84" spans="1:13" ht="24.75" customHeight="1">
      <c r="A84" s="54"/>
      <c r="B84" s="40" t="s">
        <v>97</v>
      </c>
      <c r="C84" s="28">
        <v>24</v>
      </c>
      <c r="D84" s="28">
        <v>6</v>
      </c>
      <c r="E84" s="29">
        <v>0.6</v>
      </c>
      <c r="F84" s="36">
        <v>3.6</v>
      </c>
      <c r="G84" s="31">
        <v>18.9</v>
      </c>
      <c r="H84" s="31">
        <f>G84*C84</f>
        <v>453.59999999999997</v>
      </c>
      <c r="I84" s="36">
        <f>ROUND(H84*D84,2)</f>
        <v>2721.6</v>
      </c>
      <c r="J84" s="35"/>
      <c r="K84" s="17">
        <f>J84*I84</f>
        <v>0</v>
      </c>
      <c r="L84" s="61">
        <f>0.038*J84</f>
        <v>0</v>
      </c>
      <c r="M84" s="60">
        <f>F84*J84</f>
        <v>0</v>
      </c>
    </row>
    <row r="85" spans="1:13" ht="24.75" customHeight="1">
      <c r="A85" s="54"/>
      <c r="B85" s="40" t="s">
        <v>98</v>
      </c>
      <c r="C85" s="28">
        <v>24</v>
      </c>
      <c r="D85" s="28">
        <v>6</v>
      </c>
      <c r="E85" s="29">
        <v>0.6</v>
      </c>
      <c r="F85" s="36">
        <v>3.6</v>
      </c>
      <c r="G85" s="31">
        <v>18.9</v>
      </c>
      <c r="H85" s="31">
        <f>G85*C85</f>
        <v>453.59999999999997</v>
      </c>
      <c r="I85" s="36">
        <f>ROUND(H85*D85,2)</f>
        <v>2721.6</v>
      </c>
      <c r="J85" s="35"/>
      <c r="K85" s="17">
        <f>J85*I85</f>
        <v>0</v>
      </c>
      <c r="L85" s="61">
        <f>0.038*J85</f>
        <v>0</v>
      </c>
      <c r="M85" s="60">
        <f>F85*J85</f>
        <v>0</v>
      </c>
    </row>
    <row r="86" spans="1:13" ht="24.75" customHeight="1">
      <c r="A86" s="54"/>
      <c r="B86" s="40" t="s">
        <v>99</v>
      </c>
      <c r="C86" s="28">
        <v>24</v>
      </c>
      <c r="D86" s="28">
        <v>6</v>
      </c>
      <c r="E86" s="29">
        <v>0.6</v>
      </c>
      <c r="F86" s="36">
        <v>3.6</v>
      </c>
      <c r="G86" s="31">
        <v>18.9</v>
      </c>
      <c r="H86" s="31">
        <f>G86*C86</f>
        <v>453.59999999999997</v>
      </c>
      <c r="I86" s="36">
        <f>ROUND(H86*D86,2)</f>
        <v>2721.6</v>
      </c>
      <c r="J86" s="35"/>
      <c r="K86" s="17">
        <f>J86*I86</f>
        <v>0</v>
      </c>
      <c r="L86" s="61">
        <f>0.038*J86</f>
        <v>0</v>
      </c>
      <c r="M86" s="60">
        <f>F86*J86</f>
        <v>0</v>
      </c>
    </row>
    <row r="87" spans="1:13" ht="24.75" customHeight="1">
      <c r="A87" s="54"/>
      <c r="B87" s="40" t="s">
        <v>100</v>
      </c>
      <c r="C87" s="28">
        <v>24</v>
      </c>
      <c r="D87" s="28">
        <v>6</v>
      </c>
      <c r="E87" s="29">
        <v>0.6</v>
      </c>
      <c r="F87" s="36">
        <v>3.6</v>
      </c>
      <c r="G87" s="31">
        <v>18.9</v>
      </c>
      <c r="H87" s="31">
        <f>G87*C87</f>
        <v>453.59999999999997</v>
      </c>
      <c r="I87" s="36">
        <f>ROUND(H87*D87,2)</f>
        <v>2721.6</v>
      </c>
      <c r="J87" s="35"/>
      <c r="K87" s="17">
        <f>J87*I87</f>
        <v>0</v>
      </c>
      <c r="L87" s="61">
        <f>0.038*J87</f>
        <v>0</v>
      </c>
      <c r="M87" s="60">
        <f>F87*J87</f>
        <v>0</v>
      </c>
    </row>
    <row r="88" spans="1:12" ht="51" customHeight="1">
      <c r="A88" s="95" t="s">
        <v>131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61"/>
    </row>
    <row r="89" spans="1:12" ht="30.75" customHeight="1">
      <c r="A89" s="97" t="s">
        <v>9</v>
      </c>
      <c r="B89" s="99" t="s">
        <v>57</v>
      </c>
      <c r="C89" s="101" t="s">
        <v>41</v>
      </c>
      <c r="D89" s="101" t="s">
        <v>42</v>
      </c>
      <c r="E89" s="97" t="s">
        <v>10</v>
      </c>
      <c r="F89" s="97"/>
      <c r="G89" s="99" t="s">
        <v>118</v>
      </c>
      <c r="H89" s="103"/>
      <c r="I89" s="103"/>
      <c r="J89" s="103" t="s">
        <v>134</v>
      </c>
      <c r="K89" s="103" t="s">
        <v>38</v>
      </c>
      <c r="L89" s="61"/>
    </row>
    <row r="90" spans="1:12" ht="30.75" customHeight="1">
      <c r="A90" s="98"/>
      <c r="B90" s="100"/>
      <c r="C90" s="102"/>
      <c r="D90" s="102"/>
      <c r="E90" s="8" t="s">
        <v>43</v>
      </c>
      <c r="F90" s="8" t="s">
        <v>37</v>
      </c>
      <c r="G90" s="16" t="s">
        <v>15</v>
      </c>
      <c r="H90" s="108" t="s">
        <v>36</v>
      </c>
      <c r="I90" s="109"/>
      <c r="J90" s="104"/>
      <c r="K90" s="105"/>
      <c r="L90" s="61"/>
    </row>
    <row r="91" spans="1:20" s="73" customFormat="1" ht="24.75" customHeight="1">
      <c r="A91" s="54"/>
      <c r="B91" s="64" t="s">
        <v>120</v>
      </c>
      <c r="C91" s="65">
        <v>24</v>
      </c>
      <c r="D91" s="65">
        <v>6</v>
      </c>
      <c r="E91" s="66">
        <v>0.48</v>
      </c>
      <c r="F91" s="67">
        <v>2.88</v>
      </c>
      <c r="G91" s="68">
        <v>30.345000000000002</v>
      </c>
      <c r="H91" s="92">
        <f aca="true" t="shared" si="16" ref="H91:H97">G91*C91</f>
        <v>728.2800000000001</v>
      </c>
      <c r="I91" s="94"/>
      <c r="J91" s="69"/>
      <c r="K91" s="70">
        <f aca="true" t="shared" si="17" ref="K91:K97">H91*J91</f>
        <v>0</v>
      </c>
      <c r="L91" s="71">
        <f>0.026*J91</f>
        <v>0</v>
      </c>
      <c r="M91" s="72">
        <f aca="true" t="shared" si="18" ref="M91:M111">F91*J91</f>
        <v>0</v>
      </c>
      <c r="O91" s="74"/>
      <c r="T91" s="74"/>
    </row>
    <row r="92" spans="1:20" s="73" customFormat="1" ht="24.75" customHeight="1">
      <c r="A92" s="54"/>
      <c r="B92" s="64" t="s">
        <v>122</v>
      </c>
      <c r="C92" s="65">
        <v>24</v>
      </c>
      <c r="D92" s="65">
        <v>6</v>
      </c>
      <c r="E92" s="66">
        <v>0.48</v>
      </c>
      <c r="F92" s="67">
        <v>2.88</v>
      </c>
      <c r="G92" s="68">
        <v>31.96</v>
      </c>
      <c r="H92" s="92">
        <f t="shared" si="16"/>
        <v>767.04</v>
      </c>
      <c r="I92" s="94"/>
      <c r="J92" s="69"/>
      <c r="K92" s="70">
        <f t="shared" si="17"/>
        <v>0</v>
      </c>
      <c r="L92" s="71">
        <f>0.002*J92</f>
        <v>0</v>
      </c>
      <c r="M92" s="72">
        <f t="shared" si="18"/>
        <v>0</v>
      </c>
      <c r="O92" s="74"/>
      <c r="T92" s="74"/>
    </row>
    <row r="93" spans="1:20" s="73" customFormat="1" ht="24.75" customHeight="1">
      <c r="A93" s="54"/>
      <c r="B93" s="64" t="s">
        <v>125</v>
      </c>
      <c r="C93" s="65">
        <v>24</v>
      </c>
      <c r="D93" s="65">
        <v>6</v>
      </c>
      <c r="E93" s="66">
        <v>0.48</v>
      </c>
      <c r="F93" s="67">
        <v>2.88</v>
      </c>
      <c r="G93" s="68">
        <v>31.96</v>
      </c>
      <c r="H93" s="92">
        <f t="shared" si="16"/>
        <v>767.04</v>
      </c>
      <c r="I93" s="94"/>
      <c r="J93" s="69"/>
      <c r="K93" s="70">
        <f t="shared" si="17"/>
        <v>0</v>
      </c>
      <c r="L93" s="71">
        <f>0.002*J93</f>
        <v>0</v>
      </c>
      <c r="M93" s="72">
        <f t="shared" si="18"/>
        <v>0</v>
      </c>
      <c r="O93" s="74"/>
      <c r="T93" s="74"/>
    </row>
    <row r="94" spans="1:20" s="73" customFormat="1" ht="24.75" customHeight="1">
      <c r="A94" s="54"/>
      <c r="B94" s="64" t="s">
        <v>121</v>
      </c>
      <c r="C94" s="65">
        <v>24</v>
      </c>
      <c r="D94" s="65">
        <v>6</v>
      </c>
      <c r="E94" s="66">
        <v>0.48</v>
      </c>
      <c r="F94" s="67">
        <v>2.88</v>
      </c>
      <c r="G94" s="68">
        <v>28.3475</v>
      </c>
      <c r="H94" s="92">
        <f t="shared" si="16"/>
        <v>680.34</v>
      </c>
      <c r="I94" s="94"/>
      <c r="J94" s="69"/>
      <c r="K94" s="70">
        <f t="shared" si="17"/>
        <v>0</v>
      </c>
      <c r="L94" s="71">
        <f>0.026*J94</f>
        <v>0</v>
      </c>
      <c r="M94" s="72">
        <f t="shared" si="18"/>
        <v>0</v>
      </c>
      <c r="N94" s="74"/>
      <c r="T94" s="74"/>
    </row>
    <row r="95" spans="1:20" s="73" customFormat="1" ht="24.75" customHeight="1">
      <c r="A95" s="54"/>
      <c r="B95" s="64" t="s">
        <v>123</v>
      </c>
      <c r="C95" s="65">
        <v>24</v>
      </c>
      <c r="D95" s="65">
        <v>6</v>
      </c>
      <c r="E95" s="66">
        <v>0.48</v>
      </c>
      <c r="F95" s="67">
        <v>2.88</v>
      </c>
      <c r="G95" s="68">
        <v>31.96</v>
      </c>
      <c r="H95" s="92">
        <f t="shared" si="16"/>
        <v>767.04</v>
      </c>
      <c r="I95" s="94"/>
      <c r="J95" s="69"/>
      <c r="K95" s="70">
        <f t="shared" si="17"/>
        <v>0</v>
      </c>
      <c r="L95" s="71">
        <f>0.002*J95</f>
        <v>0</v>
      </c>
      <c r="M95" s="72">
        <f t="shared" si="18"/>
        <v>0</v>
      </c>
      <c r="O95" s="74"/>
      <c r="T95" s="74"/>
    </row>
    <row r="96" spans="1:20" s="73" customFormat="1" ht="24.75" customHeight="1">
      <c r="A96" s="54"/>
      <c r="B96" s="64" t="s">
        <v>133</v>
      </c>
      <c r="C96" s="65">
        <v>24</v>
      </c>
      <c r="D96" s="65">
        <v>6</v>
      </c>
      <c r="E96" s="66">
        <v>0.48</v>
      </c>
      <c r="F96" s="67">
        <v>2.88</v>
      </c>
      <c r="G96" s="68">
        <v>31.96</v>
      </c>
      <c r="H96" s="92">
        <f t="shared" si="16"/>
        <v>767.04</v>
      </c>
      <c r="I96" s="94"/>
      <c r="J96" s="69"/>
      <c r="K96" s="70">
        <f t="shared" si="17"/>
        <v>0</v>
      </c>
      <c r="L96" s="71">
        <f>0.002*J96</f>
        <v>0</v>
      </c>
      <c r="M96" s="72">
        <f t="shared" si="18"/>
        <v>0</v>
      </c>
      <c r="O96" s="74"/>
      <c r="T96" s="74"/>
    </row>
    <row r="97" spans="1:20" s="73" customFormat="1" ht="24.75" customHeight="1">
      <c r="A97" s="54"/>
      <c r="B97" s="64" t="s">
        <v>124</v>
      </c>
      <c r="C97" s="65">
        <v>24</v>
      </c>
      <c r="D97" s="65">
        <v>6</v>
      </c>
      <c r="E97" s="66">
        <v>0.48</v>
      </c>
      <c r="F97" s="67">
        <v>2.88</v>
      </c>
      <c r="G97" s="68">
        <v>31.96</v>
      </c>
      <c r="H97" s="92">
        <f t="shared" si="16"/>
        <v>767.04</v>
      </c>
      <c r="I97" s="94"/>
      <c r="J97" s="69"/>
      <c r="K97" s="70">
        <f t="shared" si="17"/>
        <v>0</v>
      </c>
      <c r="L97" s="71">
        <f>0.002*J97</f>
        <v>0</v>
      </c>
      <c r="M97" s="72">
        <f t="shared" si="18"/>
        <v>0</v>
      </c>
      <c r="O97" s="74"/>
      <c r="T97" s="74"/>
    </row>
    <row r="98" spans="1:20" s="73" customFormat="1" ht="24.75" customHeight="1">
      <c r="A98" s="54"/>
      <c r="B98" s="75" t="s">
        <v>126</v>
      </c>
      <c r="C98" s="65">
        <v>24</v>
      </c>
      <c r="D98" s="65">
        <v>6</v>
      </c>
      <c r="E98" s="66">
        <v>0.48</v>
      </c>
      <c r="F98" s="67">
        <v>2.88</v>
      </c>
      <c r="G98" s="68">
        <v>7.29</v>
      </c>
      <c r="H98" s="92">
        <f aca="true" t="shared" si="19" ref="H98:H105">G98*C98</f>
        <v>174.96</v>
      </c>
      <c r="I98" s="94"/>
      <c r="J98" s="69"/>
      <c r="K98" s="70">
        <f aca="true" t="shared" si="20" ref="K98:K105">H98*J98</f>
        <v>0</v>
      </c>
      <c r="L98" s="71">
        <f aca="true" t="shared" si="21" ref="L98:L111">0.002*J98</f>
        <v>0</v>
      </c>
      <c r="M98" s="72">
        <f t="shared" si="18"/>
        <v>0</v>
      </c>
      <c r="O98" s="74"/>
      <c r="T98" s="74"/>
    </row>
    <row r="99" spans="1:20" s="73" customFormat="1" ht="24.75" customHeight="1">
      <c r="A99" s="54"/>
      <c r="B99" s="75" t="s">
        <v>127</v>
      </c>
      <c r="C99" s="65">
        <v>24</v>
      </c>
      <c r="D99" s="65">
        <v>6</v>
      </c>
      <c r="E99" s="66">
        <v>0.48</v>
      </c>
      <c r="F99" s="67">
        <v>2.88</v>
      </c>
      <c r="G99" s="68">
        <v>7.29</v>
      </c>
      <c r="H99" s="92">
        <f t="shared" si="19"/>
        <v>174.96</v>
      </c>
      <c r="I99" s="93"/>
      <c r="J99" s="69"/>
      <c r="K99" s="70">
        <f t="shared" si="20"/>
        <v>0</v>
      </c>
      <c r="L99" s="71">
        <f t="shared" si="21"/>
        <v>0</v>
      </c>
      <c r="M99" s="72">
        <f t="shared" si="18"/>
        <v>0</v>
      </c>
      <c r="O99" s="74"/>
      <c r="T99" s="74"/>
    </row>
    <row r="100" spans="1:20" s="73" customFormat="1" ht="24.75" customHeight="1">
      <c r="A100" s="54"/>
      <c r="B100" s="75" t="s">
        <v>128</v>
      </c>
      <c r="C100" s="65">
        <v>24</v>
      </c>
      <c r="D100" s="65">
        <v>6</v>
      </c>
      <c r="E100" s="66">
        <v>0.48</v>
      </c>
      <c r="F100" s="67">
        <v>2.88</v>
      </c>
      <c r="G100" s="68">
        <v>7.29</v>
      </c>
      <c r="H100" s="92">
        <f t="shared" si="19"/>
        <v>174.96</v>
      </c>
      <c r="I100" s="93"/>
      <c r="J100" s="69"/>
      <c r="K100" s="70">
        <f t="shared" si="20"/>
        <v>0</v>
      </c>
      <c r="L100" s="71">
        <f t="shared" si="21"/>
        <v>0</v>
      </c>
      <c r="M100" s="72">
        <f t="shared" si="18"/>
        <v>0</v>
      </c>
      <c r="O100" s="74"/>
      <c r="T100" s="74"/>
    </row>
    <row r="101" spans="1:20" s="73" customFormat="1" ht="24.75" customHeight="1">
      <c r="A101" s="54"/>
      <c r="B101" s="75" t="s">
        <v>129</v>
      </c>
      <c r="C101" s="65">
        <v>24</v>
      </c>
      <c r="D101" s="65">
        <v>6</v>
      </c>
      <c r="E101" s="66">
        <v>0.48</v>
      </c>
      <c r="F101" s="67">
        <v>2.88</v>
      </c>
      <c r="G101" s="68">
        <v>7.29</v>
      </c>
      <c r="H101" s="92">
        <f t="shared" si="19"/>
        <v>174.96</v>
      </c>
      <c r="I101" s="93"/>
      <c r="J101" s="69"/>
      <c r="K101" s="70">
        <f t="shared" si="20"/>
        <v>0</v>
      </c>
      <c r="L101" s="71">
        <f t="shared" si="21"/>
        <v>0</v>
      </c>
      <c r="M101" s="72">
        <f t="shared" si="18"/>
        <v>0</v>
      </c>
      <c r="O101" s="74"/>
      <c r="T101" s="74"/>
    </row>
    <row r="102" spans="1:20" s="73" customFormat="1" ht="24.75" customHeight="1">
      <c r="A102" s="54"/>
      <c r="B102" s="75" t="s">
        <v>130</v>
      </c>
      <c r="C102" s="65">
        <v>24</v>
      </c>
      <c r="D102" s="65">
        <v>6</v>
      </c>
      <c r="E102" s="66">
        <v>0.48</v>
      </c>
      <c r="F102" s="67">
        <v>2.88</v>
      </c>
      <c r="G102" s="68">
        <v>7.29</v>
      </c>
      <c r="H102" s="92">
        <f t="shared" si="19"/>
        <v>174.96</v>
      </c>
      <c r="I102" s="93"/>
      <c r="J102" s="69"/>
      <c r="K102" s="70">
        <f t="shared" si="20"/>
        <v>0</v>
      </c>
      <c r="L102" s="71"/>
      <c r="M102" s="72"/>
      <c r="O102" s="74"/>
      <c r="T102" s="74"/>
    </row>
    <row r="103" spans="1:20" s="73" customFormat="1" ht="24.75" customHeight="1">
      <c r="A103" s="54"/>
      <c r="B103" s="75" t="s">
        <v>147</v>
      </c>
      <c r="C103" s="65">
        <v>18</v>
      </c>
      <c r="D103" s="65">
        <v>4</v>
      </c>
      <c r="E103" s="66">
        <v>0.36</v>
      </c>
      <c r="F103" s="67">
        <v>1.92</v>
      </c>
      <c r="G103" s="68">
        <v>7.29</v>
      </c>
      <c r="H103" s="92">
        <f t="shared" si="19"/>
        <v>131.22</v>
      </c>
      <c r="I103" s="93"/>
      <c r="J103" s="69"/>
      <c r="K103" s="70">
        <f t="shared" si="20"/>
        <v>0</v>
      </c>
      <c r="L103" s="71"/>
      <c r="M103" s="72"/>
      <c r="O103" s="74"/>
      <c r="T103" s="74"/>
    </row>
    <row r="104" spans="1:20" s="73" customFormat="1" ht="24.75" customHeight="1">
      <c r="A104" s="54"/>
      <c r="B104" s="75" t="s">
        <v>147</v>
      </c>
      <c r="C104" s="65">
        <v>24</v>
      </c>
      <c r="D104" s="65">
        <v>6</v>
      </c>
      <c r="E104" s="66">
        <v>0.48</v>
      </c>
      <c r="F104" s="67">
        <v>2.88</v>
      </c>
      <c r="G104" s="68">
        <v>7.29</v>
      </c>
      <c r="H104" s="92">
        <f t="shared" si="19"/>
        <v>174.96</v>
      </c>
      <c r="I104" s="93"/>
      <c r="J104" s="69"/>
      <c r="K104" s="70">
        <f t="shared" si="20"/>
        <v>0</v>
      </c>
      <c r="L104" s="71"/>
      <c r="M104" s="72"/>
      <c r="O104" s="74"/>
      <c r="T104" s="74"/>
    </row>
    <row r="105" spans="1:22" s="73" customFormat="1" ht="24.75" customHeight="1">
      <c r="A105" s="54"/>
      <c r="B105" s="75" t="s">
        <v>148</v>
      </c>
      <c r="C105" s="65">
        <v>24</v>
      </c>
      <c r="D105" s="65">
        <v>6</v>
      </c>
      <c r="E105" s="66">
        <v>0.48</v>
      </c>
      <c r="F105" s="67">
        <v>2.88</v>
      </c>
      <c r="G105" s="68">
        <v>7.29</v>
      </c>
      <c r="H105" s="92">
        <f t="shared" si="19"/>
        <v>174.96</v>
      </c>
      <c r="I105" s="93"/>
      <c r="J105" s="69"/>
      <c r="K105" s="70">
        <f t="shared" si="20"/>
        <v>0</v>
      </c>
      <c r="L105" s="71">
        <f t="shared" si="21"/>
        <v>0</v>
      </c>
      <c r="M105" s="72">
        <f t="shared" si="18"/>
        <v>0</v>
      </c>
      <c r="N105" s="78"/>
      <c r="O105" s="79"/>
      <c r="P105" s="78"/>
      <c r="Q105" s="78"/>
      <c r="R105" s="78"/>
      <c r="S105" s="78"/>
      <c r="T105" s="79"/>
      <c r="U105" s="78"/>
      <c r="V105" s="78"/>
    </row>
    <row r="106" spans="1:22" s="73" customFormat="1" ht="37.5" customHeight="1">
      <c r="A106" s="106" t="s">
        <v>132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7"/>
      <c r="L106" s="71"/>
      <c r="M106" s="72"/>
      <c r="N106" s="96"/>
      <c r="O106" s="96"/>
      <c r="P106" s="96"/>
      <c r="Q106" s="96"/>
      <c r="R106" s="96"/>
      <c r="S106" s="96"/>
      <c r="T106" s="96"/>
      <c r="U106" s="96"/>
      <c r="V106" s="96"/>
    </row>
    <row r="107" spans="1:12" ht="30.75" customHeight="1">
      <c r="A107" s="97" t="s">
        <v>9</v>
      </c>
      <c r="B107" s="99" t="s">
        <v>57</v>
      </c>
      <c r="C107" s="101" t="s">
        <v>41</v>
      </c>
      <c r="D107" s="101" t="s">
        <v>42</v>
      </c>
      <c r="E107" s="97" t="s">
        <v>10</v>
      </c>
      <c r="F107" s="97"/>
      <c r="G107" s="99" t="s">
        <v>118</v>
      </c>
      <c r="H107" s="103"/>
      <c r="I107" s="103"/>
      <c r="J107" s="103" t="s">
        <v>134</v>
      </c>
      <c r="K107" s="103" t="s">
        <v>38</v>
      </c>
      <c r="L107" s="61"/>
    </row>
    <row r="108" spans="1:12" ht="30.75" customHeight="1">
      <c r="A108" s="98"/>
      <c r="B108" s="100"/>
      <c r="C108" s="102"/>
      <c r="D108" s="102"/>
      <c r="E108" s="8" t="s">
        <v>43</v>
      </c>
      <c r="F108" s="8" t="s">
        <v>37</v>
      </c>
      <c r="G108" s="16" t="s">
        <v>15</v>
      </c>
      <c r="H108" s="108" t="s">
        <v>36</v>
      </c>
      <c r="I108" s="109"/>
      <c r="J108" s="104"/>
      <c r="K108" s="105"/>
      <c r="L108" s="61"/>
    </row>
    <row r="109" spans="1:13" ht="23.25" customHeight="1">
      <c r="A109" s="54"/>
      <c r="B109" s="64" t="s">
        <v>104</v>
      </c>
      <c r="C109" s="65">
        <v>12</v>
      </c>
      <c r="D109" s="65">
        <v>32</v>
      </c>
      <c r="E109" s="66">
        <v>0.12</v>
      </c>
      <c r="F109" s="67">
        <v>3.84</v>
      </c>
      <c r="G109" s="68">
        <v>43</v>
      </c>
      <c r="H109" s="92">
        <f aca="true" t="shared" si="22" ref="H109:H116">G109*C109</f>
        <v>516</v>
      </c>
      <c r="I109" s="93"/>
      <c r="J109" s="69"/>
      <c r="K109" s="70">
        <f aca="true" t="shared" si="23" ref="K109:K116">H109*J109</f>
        <v>0</v>
      </c>
      <c r="L109" s="71">
        <f t="shared" si="21"/>
        <v>0</v>
      </c>
      <c r="M109" s="72">
        <f t="shared" si="18"/>
        <v>0</v>
      </c>
    </row>
    <row r="110" spans="1:13" ht="23.25" customHeight="1">
      <c r="A110" s="54"/>
      <c r="B110" s="64" t="s">
        <v>103</v>
      </c>
      <c r="C110" s="65">
        <v>12</v>
      </c>
      <c r="D110" s="65">
        <v>48</v>
      </c>
      <c r="E110" s="66">
        <v>0.12</v>
      </c>
      <c r="F110" s="67">
        <v>5.76</v>
      </c>
      <c r="G110" s="68">
        <v>40</v>
      </c>
      <c r="H110" s="92">
        <f t="shared" si="22"/>
        <v>480</v>
      </c>
      <c r="I110" s="94"/>
      <c r="J110" s="69"/>
      <c r="K110" s="70">
        <f t="shared" si="23"/>
        <v>0</v>
      </c>
      <c r="L110" s="71">
        <f t="shared" si="21"/>
        <v>0</v>
      </c>
      <c r="M110" s="72">
        <f t="shared" si="18"/>
        <v>0</v>
      </c>
    </row>
    <row r="111" spans="1:13" ht="23.25" customHeight="1">
      <c r="A111" s="54"/>
      <c r="B111" s="64" t="s">
        <v>102</v>
      </c>
      <c r="C111" s="65">
        <v>12</v>
      </c>
      <c r="D111" s="65">
        <v>48</v>
      </c>
      <c r="E111" s="66">
        <v>0.12</v>
      </c>
      <c r="F111" s="67">
        <v>5.76</v>
      </c>
      <c r="G111" s="68">
        <v>40</v>
      </c>
      <c r="H111" s="92">
        <f t="shared" si="22"/>
        <v>480</v>
      </c>
      <c r="I111" s="94"/>
      <c r="J111" s="69"/>
      <c r="K111" s="70">
        <f t="shared" si="23"/>
        <v>0</v>
      </c>
      <c r="L111" s="71">
        <f t="shared" si="21"/>
        <v>0</v>
      </c>
      <c r="M111" s="72">
        <f t="shared" si="18"/>
        <v>0</v>
      </c>
    </row>
    <row r="112" spans="1:13" ht="23.25" customHeight="1">
      <c r="A112" s="54"/>
      <c r="B112" s="64" t="s">
        <v>101</v>
      </c>
      <c r="C112" s="65">
        <v>12</v>
      </c>
      <c r="D112" s="65">
        <v>32</v>
      </c>
      <c r="E112" s="66">
        <v>0.12</v>
      </c>
      <c r="F112" s="67">
        <v>3.84</v>
      </c>
      <c r="G112" s="68">
        <v>45</v>
      </c>
      <c r="H112" s="92">
        <f t="shared" si="22"/>
        <v>540</v>
      </c>
      <c r="I112" s="94"/>
      <c r="J112" s="69"/>
      <c r="K112" s="70">
        <f t="shared" si="23"/>
        <v>0</v>
      </c>
      <c r="L112" s="61">
        <f>0.026*J112</f>
        <v>0</v>
      </c>
      <c r="M112" s="60">
        <f>F112*J112</f>
        <v>0</v>
      </c>
    </row>
    <row r="113" spans="1:13" ht="23.25" customHeight="1">
      <c r="A113" s="54"/>
      <c r="B113" s="64" t="s">
        <v>109</v>
      </c>
      <c r="C113" s="65">
        <v>12</v>
      </c>
      <c r="D113" s="65">
        <v>48</v>
      </c>
      <c r="E113" s="66">
        <v>0.12</v>
      </c>
      <c r="F113" s="67">
        <v>5.76</v>
      </c>
      <c r="G113" s="68">
        <v>42</v>
      </c>
      <c r="H113" s="92">
        <f t="shared" si="22"/>
        <v>504</v>
      </c>
      <c r="I113" s="94"/>
      <c r="J113" s="69"/>
      <c r="K113" s="70">
        <f t="shared" si="23"/>
        <v>0</v>
      </c>
      <c r="L113" s="61">
        <f>0.002*J113</f>
        <v>0</v>
      </c>
      <c r="M113" s="60">
        <f>F113*J113</f>
        <v>0</v>
      </c>
    </row>
    <row r="114" spans="1:13" ht="23.25" customHeight="1">
      <c r="A114" s="54"/>
      <c r="B114" s="64" t="s">
        <v>107</v>
      </c>
      <c r="C114" s="65">
        <v>12</v>
      </c>
      <c r="D114" s="65">
        <v>48</v>
      </c>
      <c r="E114" s="66">
        <v>0.12</v>
      </c>
      <c r="F114" s="67">
        <v>5.76</v>
      </c>
      <c r="G114" s="68">
        <v>42</v>
      </c>
      <c r="H114" s="92">
        <f t="shared" si="22"/>
        <v>504</v>
      </c>
      <c r="I114" s="94"/>
      <c r="J114" s="69"/>
      <c r="K114" s="70">
        <f t="shared" si="23"/>
        <v>0</v>
      </c>
      <c r="L114" s="61">
        <f>0.002*J114</f>
        <v>0</v>
      </c>
      <c r="M114" s="60">
        <f>F114*J114</f>
        <v>0</v>
      </c>
    </row>
    <row r="115" spans="1:13" ht="23.25" customHeight="1">
      <c r="A115" s="54"/>
      <c r="B115" s="64" t="s">
        <v>135</v>
      </c>
      <c r="C115" s="65">
        <v>12</v>
      </c>
      <c r="D115" s="65">
        <v>48</v>
      </c>
      <c r="E115" s="66">
        <v>0.12</v>
      </c>
      <c r="F115" s="67">
        <v>5.76</v>
      </c>
      <c r="G115" s="68">
        <v>42</v>
      </c>
      <c r="H115" s="92">
        <f>G115*C115</f>
        <v>504</v>
      </c>
      <c r="I115" s="94"/>
      <c r="J115" s="69"/>
      <c r="K115" s="70">
        <f t="shared" si="23"/>
        <v>0</v>
      </c>
      <c r="L115" s="61">
        <f>0.002*J115</f>
        <v>0</v>
      </c>
      <c r="M115" s="60">
        <f>F115*J115</f>
        <v>0</v>
      </c>
    </row>
    <row r="116" spans="1:13" ht="23.25" customHeight="1">
      <c r="A116" s="54"/>
      <c r="B116" s="64" t="s">
        <v>108</v>
      </c>
      <c r="C116" s="65">
        <v>12</v>
      </c>
      <c r="D116" s="65">
        <v>36</v>
      </c>
      <c r="E116" s="66">
        <v>0.12</v>
      </c>
      <c r="F116" s="67">
        <v>4.32</v>
      </c>
      <c r="G116" s="68">
        <v>42</v>
      </c>
      <c r="H116" s="92">
        <f t="shared" si="22"/>
        <v>504</v>
      </c>
      <c r="I116" s="94"/>
      <c r="J116" s="69"/>
      <c r="K116" s="70">
        <f t="shared" si="23"/>
        <v>0</v>
      </c>
      <c r="L116" s="61">
        <f>0.002*J116</f>
        <v>0</v>
      </c>
      <c r="M116" s="60">
        <f>F116*J116</f>
        <v>0</v>
      </c>
    </row>
    <row r="117" spans="1:11" ht="31.5" customHeight="1">
      <c r="A117" s="34"/>
      <c r="B117" s="80"/>
      <c r="C117" s="80"/>
      <c r="D117" s="80"/>
      <c r="E117" s="81" t="s">
        <v>89</v>
      </c>
      <c r="F117" s="82">
        <f>M5+M6+M11+M14+M15+M16+M17+M19+M20+M21+M23+M24+M25+M27+M28+M30+M31+M33+M34+M37+M38+M39+M41+M43+M44+M45+M48+M50+M51+M52+M53+M54+M55+M56+M57+M58+M59+M60+M61+M63+M64+M70+M71+M72+M73+M74+M75+M76+M77+M79+M80+M84+M85+M86+M87+M109+M110+M111+M112+M113+M114+M116+M91+M92+M93+M94+M95+M96+M97+M98+M99+M100+M101+M105+M115+M12+M62+M13+M40</f>
        <v>0</v>
      </c>
      <c r="G117" s="83" t="s">
        <v>119</v>
      </c>
      <c r="H117" s="82">
        <f>SUM(L5:L116)</f>
        <v>0</v>
      </c>
      <c r="I117" s="84" t="s">
        <v>39</v>
      </c>
      <c r="J117" s="85">
        <f>SUM(J5:J116)</f>
        <v>0</v>
      </c>
      <c r="K117" s="85">
        <f>SUM(K5:K116)</f>
        <v>0</v>
      </c>
    </row>
    <row r="118" ht="24.75" customHeight="1"/>
    <row r="119" ht="12.75">
      <c r="A119" s="11"/>
    </row>
  </sheetData>
  <sheetProtection selectLockedCells="1"/>
  <mergeCells count="79">
    <mergeCell ref="C89:C90"/>
    <mergeCell ref="H96:I96"/>
    <mergeCell ref="H97:I97"/>
    <mergeCell ref="H91:I91"/>
    <mergeCell ref="H92:I92"/>
    <mergeCell ref="H93:I93"/>
    <mergeCell ref="H94:I94"/>
    <mergeCell ref="H95:I95"/>
    <mergeCell ref="A32:I32"/>
    <mergeCell ref="A36:I36"/>
    <mergeCell ref="A65:I65"/>
    <mergeCell ref="A82:A83"/>
    <mergeCell ref="B82:B83"/>
    <mergeCell ref="C82:C83"/>
    <mergeCell ref="D82:D83"/>
    <mergeCell ref="K3:K4"/>
    <mergeCell ref="J8:J9"/>
    <mergeCell ref="K8:K9"/>
    <mergeCell ref="J3:J4"/>
    <mergeCell ref="K82:K83"/>
    <mergeCell ref="E89:F89"/>
    <mergeCell ref="G89:I89"/>
    <mergeCell ref="H90:I90"/>
    <mergeCell ref="K89:K90"/>
    <mergeCell ref="J89:J90"/>
    <mergeCell ref="A89:A90"/>
    <mergeCell ref="B89:B90"/>
    <mergeCell ref="D3:D4"/>
    <mergeCell ref="E3:F3"/>
    <mergeCell ref="A7:I7"/>
    <mergeCell ref="B3:B4"/>
    <mergeCell ref="A18:I18"/>
    <mergeCell ref="A26:I26"/>
    <mergeCell ref="J82:J83"/>
    <mergeCell ref="H116:I116"/>
    <mergeCell ref="D8:D9"/>
    <mergeCell ref="C8:C9"/>
    <mergeCell ref="A8:A9"/>
    <mergeCell ref="B8:B9"/>
    <mergeCell ref="G8:I8"/>
    <mergeCell ref="E8:F8"/>
    <mergeCell ref="H110:I110"/>
    <mergeCell ref="H111:I111"/>
    <mergeCell ref="H112:I112"/>
    <mergeCell ref="H114:I114"/>
    <mergeCell ref="H113:I113"/>
    <mergeCell ref="E82:F82"/>
    <mergeCell ref="G82:I82"/>
    <mergeCell ref="H109:I109"/>
    <mergeCell ref="H103:I103"/>
    <mergeCell ref="A1:I1"/>
    <mergeCell ref="A3:A4"/>
    <mergeCell ref="G3:I3"/>
    <mergeCell ref="A81:I81"/>
    <mergeCell ref="A2:I2"/>
    <mergeCell ref="C3:C4"/>
    <mergeCell ref="A10:I10"/>
    <mergeCell ref="D89:D90"/>
    <mergeCell ref="A29:I29"/>
    <mergeCell ref="J107:J108"/>
    <mergeCell ref="K107:K108"/>
    <mergeCell ref="H98:I98"/>
    <mergeCell ref="H99:I99"/>
    <mergeCell ref="H100:I100"/>
    <mergeCell ref="H101:I101"/>
    <mergeCell ref="H105:I105"/>
    <mergeCell ref="A106:K106"/>
    <mergeCell ref="H108:I108"/>
    <mergeCell ref="H102:I102"/>
    <mergeCell ref="H104:I104"/>
    <mergeCell ref="H115:I115"/>
    <mergeCell ref="A88:K88"/>
    <mergeCell ref="N106:V106"/>
    <mergeCell ref="A107:A108"/>
    <mergeCell ref="B107:B108"/>
    <mergeCell ref="C107:C108"/>
    <mergeCell ref="D107:D108"/>
    <mergeCell ref="E107:F107"/>
    <mergeCell ref="G107:I107"/>
  </mergeCells>
  <hyperlinks>
    <hyperlink ref="B98" tooltip="Всплывающий текст" display="Шоколадное яйцо с игрушкой &quot;Безумные утки&quot; "/>
    <hyperlink ref="B99" tooltip="Всплывающий текст" display="Шоколадное яйцо с игрушкой &quot;Бони. Космо мир&quot; "/>
    <hyperlink ref="B100" tooltip="Всплывающий текст" display="Шоколадное яйцо с игрушкой &quot;Бони. Планета Бони&quot;"/>
    <hyperlink ref="B101" tooltip="Всплывающий текст" display="Шоколадное яйцо с игрушкой &quot;Бони. Формула Х3&quot; "/>
    <hyperlink ref="B105" tooltip="Всплывающий текст" display="Шоколадное яйцо с игрушкой &quot;Бони. Шапито&quot; "/>
  </hyperlinks>
  <printOptions horizontalCentered="1"/>
  <pageMargins left="0.3937007874015748" right="0.3937007874015748" top="0" bottom="0.84" header="0.5118110236220472" footer="0.85"/>
  <pageSetup horizontalDpi="600" verticalDpi="600" orientation="portrait" paperSize="9" scale="40" r:id="rId4"/>
  <colBreaks count="1" manualBreakCount="1">
    <brk id="11" max="65535" man="1"/>
  </colBreaks>
  <ignoredErrors>
    <ignoredError sqref="A39 A38:D38 J41:K41 A30:A31 A48 K38 V38:IV38 V41:IV42 L42:M42 A70:A80 A28 A41:D42 F42" numberStoredAsText="1"/>
  </ignoredErrors>
  <drawing r:id="rId3"/>
  <legacyDrawing r:id="rId2"/>
  <oleObjects>
    <oleObject progId="" shapeId="5308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"Меркурій"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Valencia Ltd</dc:creator>
  <cp:keywords/>
  <dc:description/>
  <cp:lastModifiedBy>WiZaRd</cp:lastModifiedBy>
  <cp:lastPrinted>2013-09-27T08:29:50Z</cp:lastPrinted>
  <dcterms:created xsi:type="dcterms:W3CDTF">2001-11-15T08:39:54Z</dcterms:created>
  <dcterms:modified xsi:type="dcterms:W3CDTF">2013-11-22T15:04:06Z</dcterms:modified>
  <cp:category/>
  <cp:version/>
  <cp:contentType/>
  <cp:contentStatus/>
</cp:coreProperties>
</file>