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40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<sst xmlns="http://schemas.openxmlformats.org/spreadsheetml/2006/main" count="426" uniqueCount="156">
  <si>
    <t>Ник</t>
  </si>
  <si>
    <t>Коллекция</t>
  </si>
  <si>
    <t>Артикул</t>
  </si>
  <si>
    <t>Размер</t>
  </si>
  <si>
    <t>кв.м.</t>
  </si>
  <si>
    <t>цена за кв.м.</t>
  </si>
  <si>
    <t>цена за арт</t>
  </si>
  <si>
    <t>markina</t>
  </si>
  <si>
    <t>Фреш</t>
  </si>
  <si>
    <t>30174/02</t>
  </si>
  <si>
    <t>150*230</t>
  </si>
  <si>
    <t>Бриз</t>
  </si>
  <si>
    <t>Sophi</t>
  </si>
  <si>
    <t>цена за арт с орг %</t>
  </si>
  <si>
    <t>ЗАМЕНА Фреш</t>
  </si>
  <si>
    <t>40749/03</t>
  </si>
  <si>
    <t>ЗАМЕНА Бриз</t>
  </si>
  <si>
    <t>svetishe44</t>
  </si>
  <si>
    <t>oli@</t>
  </si>
  <si>
    <t>30179/01 овал</t>
  </si>
  <si>
    <t>200*400</t>
  </si>
  <si>
    <t>150*200</t>
  </si>
  <si>
    <t>200*300</t>
  </si>
  <si>
    <t>30179/02</t>
  </si>
  <si>
    <t>Энигма</t>
  </si>
  <si>
    <t>20710/01 овал</t>
  </si>
  <si>
    <t>250*410</t>
  </si>
  <si>
    <t>ЗАМЕНА1  Дежа Вю</t>
  </si>
  <si>
    <t>ЗАМЕНА2 Ника</t>
  </si>
  <si>
    <t>ЗАМЕНА3 Фреш</t>
  </si>
  <si>
    <t>30126/03</t>
  </si>
  <si>
    <t>30775/03</t>
  </si>
  <si>
    <t>30775/03 овал</t>
  </si>
  <si>
    <t>2*4</t>
  </si>
  <si>
    <t>2,5*4</t>
  </si>
  <si>
    <t>Дисней</t>
  </si>
  <si>
    <t>туфелька</t>
  </si>
  <si>
    <t>Радуга</t>
  </si>
  <si>
    <t>40480/03</t>
  </si>
  <si>
    <t>160*230</t>
  </si>
  <si>
    <t>Галина Коробко</t>
  </si>
  <si>
    <t>ЗАМЕНА1 Дисней</t>
  </si>
  <si>
    <t>ЗАМЕНА2 Дисней</t>
  </si>
  <si>
    <t>ЗАМЕНА3 Дисней</t>
  </si>
  <si>
    <t>Lana64</t>
  </si>
  <si>
    <t>ширина</t>
  </si>
  <si>
    <t>высота</t>
  </si>
  <si>
    <t>150*300</t>
  </si>
  <si>
    <t xml:space="preserve">10115\01 овал </t>
  </si>
  <si>
    <t>Золушка</t>
  </si>
  <si>
    <t>042 овал</t>
  </si>
  <si>
    <t>Марион</t>
  </si>
  <si>
    <t>ЗАМЕНА1  Фреш</t>
  </si>
  <si>
    <t>ЗАМЕНА2  Фреш</t>
  </si>
  <si>
    <t>30180/02</t>
  </si>
  <si>
    <t>30171/02</t>
  </si>
  <si>
    <t>30445/02</t>
  </si>
  <si>
    <t>100*450</t>
  </si>
  <si>
    <t>30173/24</t>
  </si>
  <si>
    <t>40751/03</t>
  </si>
  <si>
    <t>Olgeya</t>
  </si>
  <si>
    <t>Янтарь</t>
  </si>
  <si>
    <t>205*300</t>
  </si>
  <si>
    <t>Дежа Вю</t>
  </si>
  <si>
    <t>250*350</t>
  </si>
  <si>
    <t>ЗАМЕНА2  Дежа Вю</t>
  </si>
  <si>
    <t>10131/03</t>
  </si>
  <si>
    <t>10132/03</t>
  </si>
  <si>
    <t>10114/04</t>
  </si>
  <si>
    <t>10100/04</t>
  </si>
  <si>
    <t>20131/04</t>
  </si>
  <si>
    <t>10120/03</t>
  </si>
  <si>
    <t>ЗАМЕНА1  Янтарь</t>
  </si>
  <si>
    <t>123/01</t>
  </si>
  <si>
    <t>80*220</t>
  </si>
  <si>
    <t>80*350</t>
  </si>
  <si>
    <t>126/01</t>
  </si>
  <si>
    <t>10114\03 овал</t>
  </si>
  <si>
    <t xml:space="preserve">10115\03-овал </t>
  </si>
  <si>
    <t>10100/03</t>
  </si>
  <si>
    <t>Ekaterina_n</t>
  </si>
  <si>
    <t>30174/03</t>
  </si>
  <si>
    <t>30181/03</t>
  </si>
  <si>
    <t>30460/01</t>
  </si>
  <si>
    <t>Эко</t>
  </si>
  <si>
    <t>ЗАМЕНА1 Эко</t>
  </si>
  <si>
    <t>ЗАМЕНА2 Эко</t>
  </si>
  <si>
    <t>367/03</t>
  </si>
  <si>
    <t>357/03</t>
  </si>
  <si>
    <t>100*200</t>
  </si>
  <si>
    <t>ЗАМЕНА1 Фреш</t>
  </si>
  <si>
    <t>ЗАМЕНА2 Фреш</t>
  </si>
  <si>
    <t>040 овал</t>
  </si>
  <si>
    <t>80*150</t>
  </si>
  <si>
    <t>ЗАМЕНА1  Венеция</t>
  </si>
  <si>
    <t>ЗАМЕНА2 Дежа Вю</t>
  </si>
  <si>
    <t>ЗАМЕНА1  Дебют Люкс</t>
  </si>
  <si>
    <t>404/01</t>
  </si>
  <si>
    <t>30107/01</t>
  </si>
  <si>
    <t>ЗАМЕНА2  Дебют Люкс</t>
  </si>
  <si>
    <t>ЗАМЕНА3 Дебют Люкс</t>
  </si>
  <si>
    <t>60/04</t>
  </si>
  <si>
    <t>61/04</t>
  </si>
  <si>
    <t>67/04</t>
  </si>
  <si>
    <t>190*300</t>
  </si>
  <si>
    <t>220*350</t>
  </si>
  <si>
    <t>230*340</t>
  </si>
  <si>
    <t>Я</t>
  </si>
  <si>
    <t>30172/01</t>
  </si>
  <si>
    <t>30172/40</t>
  </si>
  <si>
    <t>30177/01</t>
  </si>
  <si>
    <t>30502/01</t>
  </si>
  <si>
    <t>30502/40</t>
  </si>
  <si>
    <t>30463/40</t>
  </si>
  <si>
    <t>40748/03</t>
  </si>
  <si>
    <t>40188/03</t>
  </si>
  <si>
    <t>40185/01</t>
  </si>
  <si>
    <t>40836/03</t>
  </si>
  <si>
    <t>133*180</t>
  </si>
  <si>
    <t>Мир детства</t>
  </si>
  <si>
    <t>Наличие</t>
  </si>
  <si>
    <t>НЕТ</t>
  </si>
  <si>
    <t>ЕСТЬ, И НУЖНЫЙ ЦВЕТ И НУЖНЫЙ РАЗМЕР, НО ПРЯМОУГОЛЬНЫЙ</t>
  </si>
  <si>
    <t>ЕСТЬ</t>
  </si>
  <si>
    <t>НЕТ НУЖНОГО РАЗМЕРА</t>
  </si>
  <si>
    <t>354/03</t>
  </si>
  <si>
    <t>140*205</t>
  </si>
  <si>
    <t>20455/03</t>
  </si>
  <si>
    <t>Ника</t>
  </si>
  <si>
    <t xml:space="preserve"> Дежа Вю</t>
  </si>
  <si>
    <t>124/01 овал</t>
  </si>
  <si>
    <t>10101/03</t>
  </si>
  <si>
    <t>250*390</t>
  </si>
  <si>
    <t>20506/04</t>
  </si>
  <si>
    <t>300*400</t>
  </si>
  <si>
    <t>195*300</t>
  </si>
  <si>
    <t>20587/24</t>
  </si>
  <si>
    <t>30773/01</t>
  </si>
  <si>
    <t>250*400</t>
  </si>
  <si>
    <t>30788/01</t>
  </si>
  <si>
    <t>374/23</t>
  </si>
  <si>
    <t>180*280</t>
  </si>
  <si>
    <t>К оплате</t>
  </si>
  <si>
    <t>транспорт</t>
  </si>
  <si>
    <t>Транспорт</t>
  </si>
  <si>
    <t>53 рубля</t>
  </si>
  <si>
    <t>До ЦРПН</t>
  </si>
  <si>
    <t>РАЗДАЧА</t>
  </si>
  <si>
    <t>ТК</t>
  </si>
  <si>
    <t>ЦРП Академ</t>
  </si>
  <si>
    <t>Студенческая</t>
  </si>
  <si>
    <t>Транспорт по городу</t>
  </si>
  <si>
    <t>Сдано</t>
  </si>
  <si>
    <t>ЦРПН/ТК (если из ТК, то 0 рублей)</t>
  </si>
  <si>
    <t>ИТОГО ДОЛГ</t>
  </si>
  <si>
    <t>18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</si>
</sst>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Calibri"/>
      <family val="2"/>
    </font>
    <font>
      <sz val="11"/>
      <name val="Calibri"/>
      <family val="2"/>
    </font>
    <font>
      <sz val="8"/>
      <color indexed="17"/>
      <name val="Courier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444444"/>
      <name val="Calibri"/>
      <family val="2"/>
    </font>
    <font>
      <sz val="8"/>
      <color rgb="FF006600"/>
      <name val="Courier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0" fillId="0" borderId="18" xfId="0" applyFont="1" applyBorder="1" applyAlignment="1">
      <alignment/>
    </xf>
    <xf numFmtId="164" fontId="39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2" fillId="0" borderId="19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164" fontId="39" fillId="0" borderId="22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164" fontId="39" fillId="0" borderId="21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/>
    </xf>
    <xf numFmtId="0" fontId="0" fillId="0" borderId="24" xfId="0" applyFill="1" applyBorder="1" applyAlignment="1">
      <alignment horizontal="center" wrapText="1"/>
    </xf>
    <xf numFmtId="2" fontId="0" fillId="0" borderId="20" xfId="0" applyNumberForma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2" fontId="39" fillId="0" borderId="15" xfId="0" applyNumberFormat="1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/>
    </xf>
    <xf numFmtId="164" fontId="20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32" fillId="0" borderId="27" xfId="0" applyFont="1" applyFill="1" applyBorder="1" applyAlignment="1">
      <alignment/>
    </xf>
    <xf numFmtId="0" fontId="32" fillId="0" borderId="23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164" fontId="39" fillId="0" borderId="28" xfId="0" applyNumberFormat="1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0" fontId="32" fillId="0" borderId="30" xfId="0" applyFont="1" applyFill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center"/>
    </xf>
    <xf numFmtId="164" fontId="20" fillId="0" borderId="32" xfId="0" applyNumberFormat="1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164" fontId="20" fillId="0" borderId="20" xfId="0" applyNumberFormat="1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0" borderId="16" xfId="0" applyFont="1" applyFill="1" applyBorder="1" applyAlignment="1">
      <alignment vertical="top"/>
    </xf>
    <xf numFmtId="0" fontId="32" fillId="0" borderId="17" xfId="0" applyFont="1" applyFill="1" applyBorder="1" applyAlignment="1">
      <alignment vertical="top"/>
    </xf>
    <xf numFmtId="0" fontId="32" fillId="0" borderId="27" xfId="0" applyFont="1" applyFill="1" applyBorder="1" applyAlignment="1">
      <alignment vertical="top"/>
    </xf>
    <xf numFmtId="164" fontId="20" fillId="0" borderId="36" xfId="0" applyNumberFormat="1" applyFon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39" fillId="0" borderId="37" xfId="0" applyNumberFormat="1" applyFont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20" fillId="0" borderId="40" xfId="0" applyNumberFormat="1" applyFont="1" applyFill="1" applyBorder="1" applyAlignment="1">
      <alignment horizontal="center"/>
    </xf>
    <xf numFmtId="164" fontId="20" fillId="0" borderId="37" xfId="0" applyNumberFormat="1" applyFont="1" applyFill="1" applyBorder="1" applyAlignment="1">
      <alignment horizontal="center"/>
    </xf>
    <xf numFmtId="164" fontId="20" fillId="0" borderId="38" xfId="0" applyNumberFormat="1" applyFont="1" applyFill="1" applyBorder="1" applyAlignment="1">
      <alignment horizontal="center"/>
    </xf>
    <xf numFmtId="164" fontId="20" fillId="0" borderId="42" xfId="0" applyNumberFormat="1" applyFont="1" applyFill="1" applyBorder="1" applyAlignment="1">
      <alignment horizontal="center"/>
    </xf>
    <xf numFmtId="164" fontId="20" fillId="0" borderId="41" xfId="0" applyNumberFormat="1" applyFont="1" applyFill="1" applyBorder="1" applyAlignment="1">
      <alignment horizontal="center"/>
    </xf>
    <xf numFmtId="164" fontId="20" fillId="0" borderId="3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29" xfId="0" applyFont="1" applyBorder="1" applyAlignment="1">
      <alignment/>
    </xf>
    <xf numFmtId="0" fontId="32" fillId="0" borderId="19" xfId="0" applyFont="1" applyFill="1" applyBorder="1" applyAlignment="1">
      <alignment vertical="top"/>
    </xf>
    <xf numFmtId="0" fontId="32" fillId="0" borderId="29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45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0" xfId="0" applyBorder="1" applyAlignment="1">
      <alignment/>
    </xf>
    <xf numFmtId="0" fontId="22" fillId="0" borderId="10" xfId="0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0" fontId="32" fillId="0" borderId="33" xfId="0" applyFont="1" applyFill="1" applyBorder="1" applyAlignment="1">
      <alignment vertical="center"/>
    </xf>
    <xf numFmtId="0" fontId="32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39" fillId="0" borderId="37" xfId="0" applyNumberFormat="1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2" fontId="20" fillId="0" borderId="47" xfId="0" applyNumberFormat="1" applyFont="1" applyFill="1" applyBorder="1" applyAlignment="1">
      <alignment horizontal="center"/>
    </xf>
    <xf numFmtId="164" fontId="20" fillId="0" borderId="48" xfId="0" applyNumberFormat="1" applyFon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0" fontId="22" fillId="0" borderId="45" xfId="0" applyFont="1" applyFill="1" applyBorder="1" applyAlignment="1">
      <alignment vertical="center"/>
    </xf>
    <xf numFmtId="0" fontId="22" fillId="0" borderId="47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164" fontId="39" fillId="0" borderId="49" xfId="0" applyNumberFormat="1" applyFont="1" applyBorder="1" applyAlignment="1">
      <alignment/>
    </xf>
    <xf numFmtId="164" fontId="39" fillId="0" borderId="50" xfId="0" applyNumberFormat="1" applyFont="1" applyBorder="1" applyAlignment="1">
      <alignment/>
    </xf>
    <xf numFmtId="164" fontId="39" fillId="0" borderId="32" xfId="0" applyNumberFormat="1" applyFont="1" applyBorder="1" applyAlignment="1">
      <alignment/>
    </xf>
    <xf numFmtId="164" fontId="39" fillId="0" borderId="51" xfId="0" applyNumberFormat="1" applyFont="1" applyBorder="1" applyAlignment="1">
      <alignment/>
    </xf>
    <xf numFmtId="0" fontId="39" fillId="0" borderId="36" xfId="0" applyFont="1" applyBorder="1" applyAlignment="1">
      <alignment/>
    </xf>
    <xf numFmtId="0" fontId="39" fillId="0" borderId="52" xfId="0" applyFont="1" applyBorder="1" applyAlignment="1">
      <alignment/>
    </xf>
    <xf numFmtId="164" fontId="39" fillId="0" borderId="53" xfId="0" applyNumberFormat="1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32" xfId="0" applyFont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20" fillId="0" borderId="0" xfId="0" applyNumberFormat="1" applyFont="1" applyAlignment="1">
      <alignment/>
    </xf>
    <xf numFmtId="0" fontId="3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4" fontId="32" fillId="0" borderId="15" xfId="0" applyNumberFormat="1" applyFont="1" applyBorder="1" applyAlignment="1">
      <alignment horizontal="center" vertical="center"/>
    </xf>
    <xf numFmtId="164" fontId="32" fillId="0" borderId="12" xfId="0" applyNumberFormat="1" applyFont="1" applyBorder="1" applyAlignment="1">
      <alignment horizontal="center" vertical="center"/>
    </xf>
    <xf numFmtId="164" fontId="39" fillId="0" borderId="42" xfId="0" applyNumberFormat="1" applyFont="1" applyBorder="1" applyAlignment="1">
      <alignment/>
    </xf>
    <xf numFmtId="164" fontId="39" fillId="0" borderId="54" xfId="0" applyNumberFormat="1" applyFont="1" applyBorder="1" applyAlignment="1">
      <alignment/>
    </xf>
    <xf numFmtId="164" fontId="39" fillId="0" borderId="43" xfId="0" applyNumberFormat="1" applyFont="1" applyBorder="1" applyAlignment="1">
      <alignment/>
    </xf>
    <xf numFmtId="164" fontId="39" fillId="0" borderId="48" xfId="0" applyNumberFormat="1" applyFont="1" applyBorder="1" applyAlignment="1">
      <alignment/>
    </xf>
    <xf numFmtId="0" fontId="39" fillId="0" borderId="48" xfId="0" applyFont="1" applyBorder="1" applyAlignment="1">
      <alignment/>
    </xf>
    <xf numFmtId="0" fontId="39" fillId="0" borderId="54" xfId="0" applyFont="1" applyBorder="1" applyAlignment="1">
      <alignment/>
    </xf>
    <xf numFmtId="0" fontId="39" fillId="0" borderId="43" xfId="0" applyFont="1" applyBorder="1" applyAlignment="1">
      <alignment/>
    </xf>
    <xf numFmtId="164" fontId="39" fillId="0" borderId="55" xfId="0" applyNumberFormat="1" applyFont="1" applyBorder="1" applyAlignment="1">
      <alignment/>
    </xf>
    <xf numFmtId="164" fontId="0" fillId="0" borderId="28" xfId="0" applyNumberForma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28" fillId="0" borderId="45" xfId="42" applyFill="1" applyBorder="1" applyAlignment="1" applyProtection="1">
      <alignment vertical="center"/>
      <protection/>
    </xf>
    <xf numFmtId="0" fontId="32" fillId="0" borderId="44" xfId="0" applyFont="1" applyFill="1" applyBorder="1" applyAlignment="1">
      <alignment vertical="center"/>
    </xf>
    <xf numFmtId="0" fontId="32" fillId="0" borderId="46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i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zoomScalePageLayoutView="0" workbookViewId="0" topLeftCell="A1">
      <selection activeCell="A68" activeCellId="21" sqref="A2:IV2 A7:IV7 A10:IV10 A13:IV13 A20:IV20 A23:IV23 A27:IV27 A28:IV28 A29:IV29 A31:IV31 A32:IV32 A36:IV36 A37:IV37 A38:IV38 A39:IV39 A40:IV40 A41:IV41 A42:IV42 A43:IV43 A57:IV57 A67:IV67 A68:IV68"/>
    </sheetView>
  </sheetViews>
  <sheetFormatPr defaultColWidth="9.140625" defaultRowHeight="15"/>
  <cols>
    <col min="1" max="1" width="15.7109375" style="1" bestFit="1" customWidth="1"/>
    <col min="2" max="2" width="31.28125" style="1" hidden="1" customWidth="1"/>
    <col min="3" max="3" width="21.7109375" style="1" bestFit="1" customWidth="1"/>
    <col min="4" max="4" width="14.7109375" style="1" bestFit="1" customWidth="1"/>
    <col min="5" max="5" width="9.140625" style="1" customWidth="1"/>
    <col min="6" max="6" width="10.140625" style="1" bestFit="1" customWidth="1"/>
    <col min="7" max="7" width="10.140625" style="12" customWidth="1"/>
    <col min="8" max="8" width="12.7109375" style="1" bestFit="1" customWidth="1"/>
    <col min="9" max="9" width="11.140625" style="3" bestFit="1" customWidth="1"/>
    <col min="10" max="10" width="18.140625" style="0" bestFit="1" customWidth="1"/>
  </cols>
  <sheetData>
    <row r="2" spans="1:11" ht="15.75" thickBot="1">
      <c r="A2" s="20" t="s">
        <v>0</v>
      </c>
      <c r="B2" s="2" t="s">
        <v>120</v>
      </c>
      <c r="C2" s="2" t="s">
        <v>1</v>
      </c>
      <c r="D2" s="2" t="s">
        <v>2</v>
      </c>
      <c r="E2" s="2" t="s">
        <v>3</v>
      </c>
      <c r="F2" s="2" t="s">
        <v>4</v>
      </c>
      <c r="G2" s="9"/>
      <c r="H2" s="2" t="s">
        <v>5</v>
      </c>
      <c r="I2" s="4" t="s">
        <v>6</v>
      </c>
      <c r="J2" s="92" t="s">
        <v>13</v>
      </c>
      <c r="K2" s="8" t="s">
        <v>142</v>
      </c>
    </row>
    <row r="3" spans="1:11" ht="15.75" customHeight="1" hidden="1" thickBot="1">
      <c r="A3" s="108" t="s">
        <v>7</v>
      </c>
      <c r="B3" s="14" t="s">
        <v>121</v>
      </c>
      <c r="C3" s="2" t="s">
        <v>8</v>
      </c>
      <c r="D3" s="5" t="s">
        <v>9</v>
      </c>
      <c r="E3" s="5" t="s">
        <v>10</v>
      </c>
      <c r="F3" s="5">
        <v>3.45</v>
      </c>
      <c r="G3" s="9" t="s">
        <v>4</v>
      </c>
      <c r="H3" s="6"/>
      <c r="I3" s="4"/>
      <c r="J3" s="92"/>
      <c r="K3" s="8"/>
    </row>
    <row r="4" spans="1:11" ht="15.75" customHeight="1" hidden="1" thickBot="1">
      <c r="A4" s="109"/>
      <c r="B4" s="15" t="s">
        <v>121</v>
      </c>
      <c r="C4" s="5" t="s">
        <v>14</v>
      </c>
      <c r="D4" s="5" t="s">
        <v>23</v>
      </c>
      <c r="E4" s="5" t="s">
        <v>10</v>
      </c>
      <c r="F4" s="5">
        <v>3.45</v>
      </c>
      <c r="G4" s="9" t="s">
        <v>4</v>
      </c>
      <c r="H4" s="6"/>
      <c r="I4" s="6"/>
      <c r="J4" s="93"/>
      <c r="K4" s="8"/>
    </row>
    <row r="5" spans="1:11" ht="15.75" customHeight="1" hidden="1" thickBot="1">
      <c r="A5" s="109"/>
      <c r="B5" s="15" t="s">
        <v>121</v>
      </c>
      <c r="C5" s="2" t="s">
        <v>11</v>
      </c>
      <c r="D5" s="2" t="s">
        <v>59</v>
      </c>
      <c r="E5" s="2" t="s">
        <v>10</v>
      </c>
      <c r="F5" s="2">
        <v>3.45</v>
      </c>
      <c r="G5" s="9" t="s">
        <v>4</v>
      </c>
      <c r="H5" s="4"/>
      <c r="I5" s="4"/>
      <c r="J5" s="92"/>
      <c r="K5" s="8"/>
    </row>
    <row r="6" spans="1:11" ht="15.75" customHeight="1" hidden="1" thickBot="1">
      <c r="A6" s="110"/>
      <c r="B6" s="16" t="s">
        <v>121</v>
      </c>
      <c r="C6" s="5" t="s">
        <v>16</v>
      </c>
      <c r="D6" s="5" t="s">
        <v>15</v>
      </c>
      <c r="E6" s="5" t="s">
        <v>10</v>
      </c>
      <c r="F6" s="5">
        <v>3.45</v>
      </c>
      <c r="G6" s="9" t="s">
        <v>4</v>
      </c>
      <c r="H6" s="6"/>
      <c r="I6" s="6"/>
      <c r="J6" s="93"/>
      <c r="K6" s="8"/>
    </row>
    <row r="7" spans="1:11" ht="15.75" thickBot="1">
      <c r="A7" s="111" t="s">
        <v>12</v>
      </c>
      <c r="B7" s="17"/>
      <c r="C7" s="26" t="s">
        <v>128</v>
      </c>
      <c r="D7" s="36" t="s">
        <v>137</v>
      </c>
      <c r="E7" s="26" t="s">
        <v>22</v>
      </c>
      <c r="F7" s="26">
        <v>6</v>
      </c>
      <c r="G7" s="27" t="s">
        <v>4</v>
      </c>
      <c r="H7" s="28">
        <v>263</v>
      </c>
      <c r="I7" s="28">
        <f>F7*H7</f>
        <v>1578</v>
      </c>
      <c r="J7" s="94">
        <f>I7*0.15+I7</f>
        <v>1814.7</v>
      </c>
      <c r="K7" s="107">
        <f>J7</f>
        <v>1814.7</v>
      </c>
    </row>
    <row r="8" spans="1:11" ht="15.75" customHeight="1" hidden="1" thickBot="1">
      <c r="A8" s="112"/>
      <c r="B8" s="29" t="s">
        <v>121</v>
      </c>
      <c r="C8" s="30" t="s">
        <v>14</v>
      </c>
      <c r="D8" s="30" t="s">
        <v>58</v>
      </c>
      <c r="E8" s="30" t="s">
        <v>10</v>
      </c>
      <c r="F8" s="30">
        <v>3.45</v>
      </c>
      <c r="G8" s="27" t="s">
        <v>4</v>
      </c>
      <c r="H8" s="24">
        <v>286</v>
      </c>
      <c r="I8" s="28">
        <f aca="true" t="shared" si="0" ref="I8:I68">F8*H8</f>
        <v>986.7</v>
      </c>
      <c r="J8" s="94"/>
      <c r="K8" s="8"/>
    </row>
    <row r="9" spans="1:11" ht="15" customHeight="1" hidden="1" thickBot="1">
      <c r="A9" s="31" t="s">
        <v>17</v>
      </c>
      <c r="B9" s="32"/>
      <c r="C9" s="33" t="s">
        <v>35</v>
      </c>
      <c r="D9" s="33">
        <v>40661</v>
      </c>
      <c r="E9" s="33" t="s">
        <v>22</v>
      </c>
      <c r="F9" s="33">
        <v>6</v>
      </c>
      <c r="G9" s="34" t="s">
        <v>4</v>
      </c>
      <c r="H9" s="35">
        <v>362</v>
      </c>
      <c r="I9" s="28">
        <f t="shared" si="0"/>
        <v>2172</v>
      </c>
      <c r="J9" s="95">
        <f>I9*0.15+I9</f>
        <v>2497.8</v>
      </c>
      <c r="K9" s="8"/>
    </row>
    <row r="10" spans="1:11" ht="15">
      <c r="A10" s="113" t="s">
        <v>17</v>
      </c>
      <c r="B10" s="36"/>
      <c r="C10" s="36" t="s">
        <v>61</v>
      </c>
      <c r="D10" s="36">
        <v>107</v>
      </c>
      <c r="E10" s="36" t="s">
        <v>141</v>
      </c>
      <c r="F10" s="36">
        <v>5.04</v>
      </c>
      <c r="G10" s="37" t="s">
        <v>4</v>
      </c>
      <c r="H10" s="38">
        <v>322</v>
      </c>
      <c r="I10" s="28">
        <f t="shared" si="0"/>
        <v>1622.88</v>
      </c>
      <c r="J10" s="96">
        <f>I10*0.15+I10</f>
        <v>1866.3120000000001</v>
      </c>
      <c r="K10" s="107"/>
    </row>
    <row r="11" spans="1:11" ht="15" customHeight="1" hidden="1">
      <c r="A11" s="114"/>
      <c r="B11" s="26"/>
      <c r="C11" s="30" t="s">
        <v>94</v>
      </c>
      <c r="D11" s="30" t="s">
        <v>97</v>
      </c>
      <c r="E11" s="30" t="s">
        <v>21</v>
      </c>
      <c r="F11" s="30">
        <v>3</v>
      </c>
      <c r="G11" s="30" t="s">
        <v>4</v>
      </c>
      <c r="H11" s="24">
        <v>492</v>
      </c>
      <c r="I11" s="28">
        <f t="shared" si="0"/>
        <v>1476</v>
      </c>
      <c r="J11" s="94"/>
      <c r="K11" s="8"/>
    </row>
    <row r="12" spans="1:11" ht="15" customHeight="1" hidden="1">
      <c r="A12" s="114"/>
      <c r="B12" s="39"/>
      <c r="C12" s="30" t="s">
        <v>95</v>
      </c>
      <c r="D12" s="30" t="s">
        <v>98</v>
      </c>
      <c r="E12" s="30" t="s">
        <v>10</v>
      </c>
      <c r="F12" s="30">
        <v>3.45</v>
      </c>
      <c r="G12" s="30" t="s">
        <v>4</v>
      </c>
      <c r="H12" s="24">
        <v>332</v>
      </c>
      <c r="I12" s="28">
        <f t="shared" si="0"/>
        <v>1145.4</v>
      </c>
      <c r="J12" s="94"/>
      <c r="K12" s="8"/>
    </row>
    <row r="13" spans="1:11" ht="15.75" thickBot="1">
      <c r="A13" s="115"/>
      <c r="B13" s="40"/>
      <c r="C13" s="40" t="s">
        <v>49</v>
      </c>
      <c r="D13" s="40" t="s">
        <v>127</v>
      </c>
      <c r="E13" s="40" t="s">
        <v>126</v>
      </c>
      <c r="F13" s="40">
        <v>2.87</v>
      </c>
      <c r="G13" s="41" t="s">
        <v>4</v>
      </c>
      <c r="H13" s="42">
        <v>183</v>
      </c>
      <c r="I13" s="28">
        <f t="shared" si="0"/>
        <v>525.21</v>
      </c>
      <c r="J13" s="97">
        <f>I13*0.15+I13</f>
        <v>603.9915000000001</v>
      </c>
      <c r="K13" s="8"/>
    </row>
    <row r="14" spans="1:11" ht="15.75" customHeight="1" hidden="1" thickBot="1">
      <c r="A14" s="43" t="s">
        <v>17</v>
      </c>
      <c r="B14" s="44" t="s">
        <v>121</v>
      </c>
      <c r="C14" s="45" t="s">
        <v>96</v>
      </c>
      <c r="D14" s="45" t="s">
        <v>101</v>
      </c>
      <c r="E14" s="45" t="s">
        <v>104</v>
      </c>
      <c r="F14" s="45">
        <v>5.7</v>
      </c>
      <c r="G14" s="45" t="s">
        <v>4</v>
      </c>
      <c r="H14" s="46">
        <v>518</v>
      </c>
      <c r="I14" s="28">
        <f t="shared" si="0"/>
        <v>2952.6</v>
      </c>
      <c r="J14" s="98">
        <f aca="true" t="shared" si="1" ref="J14:J20">I14*0.15+I14</f>
        <v>3395.49</v>
      </c>
      <c r="K14" s="8"/>
    </row>
    <row r="15" spans="1:11" ht="15.75" customHeight="1" hidden="1" thickBot="1">
      <c r="A15" s="47" t="s">
        <v>17</v>
      </c>
      <c r="B15" s="44" t="s">
        <v>121</v>
      </c>
      <c r="C15" s="30" t="s">
        <v>99</v>
      </c>
      <c r="D15" s="30" t="s">
        <v>102</v>
      </c>
      <c r="E15" s="30" t="s">
        <v>105</v>
      </c>
      <c r="F15" s="30">
        <v>7.7</v>
      </c>
      <c r="G15" s="30" t="s">
        <v>4</v>
      </c>
      <c r="H15" s="24">
        <v>518</v>
      </c>
      <c r="I15" s="28">
        <f t="shared" si="0"/>
        <v>3988.6</v>
      </c>
      <c r="J15" s="94">
        <f t="shared" si="1"/>
        <v>4586.889999999999</v>
      </c>
      <c r="K15" s="8"/>
    </row>
    <row r="16" spans="1:11" ht="15.75" customHeight="1" hidden="1" thickBot="1">
      <c r="A16" s="47" t="s">
        <v>17</v>
      </c>
      <c r="B16" s="48" t="s">
        <v>121</v>
      </c>
      <c r="C16" s="49" t="s">
        <v>100</v>
      </c>
      <c r="D16" s="49" t="s">
        <v>103</v>
      </c>
      <c r="E16" s="49" t="s">
        <v>106</v>
      </c>
      <c r="F16" s="49">
        <v>7.82</v>
      </c>
      <c r="G16" s="49" t="s">
        <v>4</v>
      </c>
      <c r="H16" s="50">
        <v>518</v>
      </c>
      <c r="I16" s="28">
        <f t="shared" si="0"/>
        <v>4050.76</v>
      </c>
      <c r="J16" s="94">
        <f t="shared" si="1"/>
        <v>4658.374</v>
      </c>
      <c r="K16" s="8"/>
    </row>
    <row r="17" spans="1:11" ht="45" customHeight="1" hidden="1" thickBot="1">
      <c r="A17" s="51" t="s">
        <v>18</v>
      </c>
      <c r="B17" s="52" t="s">
        <v>122</v>
      </c>
      <c r="C17" s="36" t="s">
        <v>24</v>
      </c>
      <c r="D17" s="36" t="s">
        <v>25</v>
      </c>
      <c r="E17" s="36" t="s">
        <v>26</v>
      </c>
      <c r="F17" s="53">
        <v>10.25</v>
      </c>
      <c r="G17" s="37" t="s">
        <v>4</v>
      </c>
      <c r="H17" s="38"/>
      <c r="I17" s="28">
        <f t="shared" si="0"/>
        <v>0</v>
      </c>
      <c r="J17" s="94">
        <f t="shared" si="1"/>
        <v>0</v>
      </c>
      <c r="K17" s="8"/>
    </row>
    <row r="18" spans="1:11" ht="15" customHeight="1" hidden="1" thickBot="1">
      <c r="A18" s="51" t="s">
        <v>18</v>
      </c>
      <c r="B18" s="18" t="s">
        <v>123</v>
      </c>
      <c r="C18" s="30" t="s">
        <v>27</v>
      </c>
      <c r="D18" s="30" t="s">
        <v>30</v>
      </c>
      <c r="E18" s="30" t="s">
        <v>34</v>
      </c>
      <c r="F18" s="54">
        <v>10</v>
      </c>
      <c r="G18" s="27" t="s">
        <v>4</v>
      </c>
      <c r="H18" s="24"/>
      <c r="I18" s="28">
        <f t="shared" si="0"/>
        <v>0</v>
      </c>
      <c r="J18" s="94">
        <f t="shared" si="1"/>
        <v>0</v>
      </c>
      <c r="K18" s="8"/>
    </row>
    <row r="19" spans="1:11" ht="15" customHeight="1" hidden="1" thickBot="1">
      <c r="A19" s="51" t="s">
        <v>18</v>
      </c>
      <c r="B19" s="18" t="s">
        <v>123</v>
      </c>
      <c r="C19" s="55" t="s">
        <v>28</v>
      </c>
      <c r="D19" s="55" t="s">
        <v>31</v>
      </c>
      <c r="E19" s="55" t="s">
        <v>33</v>
      </c>
      <c r="F19" s="56">
        <v>8</v>
      </c>
      <c r="G19" s="34" t="s">
        <v>4</v>
      </c>
      <c r="H19" s="57"/>
      <c r="I19" s="28">
        <f t="shared" si="0"/>
        <v>0</v>
      </c>
      <c r="J19" s="95">
        <f t="shared" si="1"/>
        <v>0</v>
      </c>
      <c r="K19" s="8"/>
    </row>
    <row r="20" spans="1:11" ht="15.75" thickBot="1">
      <c r="A20" s="79" t="s">
        <v>18</v>
      </c>
      <c r="B20" s="58"/>
      <c r="C20" s="59" t="s">
        <v>128</v>
      </c>
      <c r="D20" s="59" t="s">
        <v>32</v>
      </c>
      <c r="E20" s="59" t="s">
        <v>34</v>
      </c>
      <c r="F20" s="60">
        <v>10</v>
      </c>
      <c r="G20" s="59" t="s">
        <v>4</v>
      </c>
      <c r="H20" s="61">
        <v>263</v>
      </c>
      <c r="I20" s="28">
        <f t="shared" si="0"/>
        <v>2630</v>
      </c>
      <c r="J20" s="99">
        <f t="shared" si="1"/>
        <v>3024.5</v>
      </c>
      <c r="K20" s="8"/>
    </row>
    <row r="21" spans="1:11" ht="15.75" customHeight="1" hidden="1" thickBot="1">
      <c r="A21" s="63"/>
      <c r="B21" s="64" t="s">
        <v>124</v>
      </c>
      <c r="C21" s="65" t="s">
        <v>29</v>
      </c>
      <c r="D21" s="65" t="s">
        <v>19</v>
      </c>
      <c r="E21" s="65" t="s">
        <v>20</v>
      </c>
      <c r="F21" s="65">
        <v>8</v>
      </c>
      <c r="G21" s="66" t="s">
        <v>4</v>
      </c>
      <c r="H21" s="67"/>
      <c r="I21" s="28">
        <f t="shared" si="0"/>
        <v>0</v>
      </c>
      <c r="J21" s="100"/>
      <c r="K21" s="8"/>
    </row>
    <row r="22" spans="1:11" ht="15" customHeight="1" hidden="1">
      <c r="A22" s="68" t="s">
        <v>36</v>
      </c>
      <c r="B22" s="29" t="s">
        <v>121</v>
      </c>
      <c r="C22" s="69" t="s">
        <v>37</v>
      </c>
      <c r="D22" s="69" t="s">
        <v>38</v>
      </c>
      <c r="E22" s="69" t="s">
        <v>22</v>
      </c>
      <c r="F22" s="69">
        <v>6</v>
      </c>
      <c r="G22" s="70" t="s">
        <v>4</v>
      </c>
      <c r="H22" s="71"/>
      <c r="I22" s="28">
        <f t="shared" si="0"/>
        <v>0</v>
      </c>
      <c r="J22" s="98"/>
      <c r="K22" s="8"/>
    </row>
    <row r="23" spans="1:11" ht="16.5" customHeight="1" thickBot="1">
      <c r="A23" s="31" t="s">
        <v>40</v>
      </c>
      <c r="B23" s="17"/>
      <c r="C23" s="26" t="s">
        <v>35</v>
      </c>
      <c r="D23" s="26">
        <v>40615</v>
      </c>
      <c r="E23" s="26" t="s">
        <v>39</v>
      </c>
      <c r="F23" s="26">
        <v>3.68</v>
      </c>
      <c r="G23" s="27" t="s">
        <v>4</v>
      </c>
      <c r="H23" s="28">
        <v>362</v>
      </c>
      <c r="I23" s="28">
        <f t="shared" si="0"/>
        <v>1332.16</v>
      </c>
      <c r="J23" s="94">
        <f>I23*0.15+I23</f>
        <v>1531.9840000000002</v>
      </c>
      <c r="K23" s="8"/>
    </row>
    <row r="24" spans="1:11" ht="15.75" customHeight="1" hidden="1" thickBot="1">
      <c r="A24" s="74"/>
      <c r="B24" s="18" t="s">
        <v>121</v>
      </c>
      <c r="C24" s="30" t="s">
        <v>41</v>
      </c>
      <c r="D24" s="30">
        <v>40613</v>
      </c>
      <c r="E24" s="30" t="s">
        <v>39</v>
      </c>
      <c r="F24" s="30"/>
      <c r="G24" s="30" t="s">
        <v>4</v>
      </c>
      <c r="H24" s="28"/>
      <c r="I24" s="28">
        <f t="shared" si="0"/>
        <v>0</v>
      </c>
      <c r="J24" s="94"/>
      <c r="K24" s="8"/>
    </row>
    <row r="25" spans="1:11" ht="15.75" customHeight="1" hidden="1" thickBot="1">
      <c r="A25" s="74"/>
      <c r="B25" s="18" t="s">
        <v>121</v>
      </c>
      <c r="C25" s="30" t="s">
        <v>42</v>
      </c>
      <c r="D25" s="30">
        <v>40655</v>
      </c>
      <c r="E25" s="30" t="s">
        <v>39</v>
      </c>
      <c r="F25" s="30"/>
      <c r="G25" s="30" t="s">
        <v>4</v>
      </c>
      <c r="H25" s="28"/>
      <c r="I25" s="28">
        <f t="shared" si="0"/>
        <v>0</v>
      </c>
      <c r="J25" s="94"/>
      <c r="K25" s="8"/>
    </row>
    <row r="26" spans="1:11" ht="15.75" customHeight="1" hidden="1" thickBot="1">
      <c r="A26" s="63"/>
      <c r="B26" s="18" t="s">
        <v>123</v>
      </c>
      <c r="C26" s="55" t="s">
        <v>43</v>
      </c>
      <c r="D26" s="55">
        <v>40615</v>
      </c>
      <c r="E26" s="55" t="s">
        <v>39</v>
      </c>
      <c r="F26" s="55"/>
      <c r="G26" s="55" t="s">
        <v>4</v>
      </c>
      <c r="H26" s="35"/>
      <c r="I26" s="28">
        <f t="shared" si="0"/>
        <v>0</v>
      </c>
      <c r="J26" s="95"/>
      <c r="K26" s="8"/>
    </row>
    <row r="27" spans="1:11" ht="15">
      <c r="A27" s="116" t="s">
        <v>44</v>
      </c>
      <c r="B27" s="72"/>
      <c r="C27" s="36" t="s">
        <v>49</v>
      </c>
      <c r="D27" s="36" t="s">
        <v>50</v>
      </c>
      <c r="E27" s="36" t="s">
        <v>47</v>
      </c>
      <c r="F27" s="36">
        <v>4.5</v>
      </c>
      <c r="G27" s="37" t="s">
        <v>4</v>
      </c>
      <c r="H27" s="38">
        <v>183</v>
      </c>
      <c r="I27" s="28">
        <f t="shared" si="0"/>
        <v>823.5</v>
      </c>
      <c r="J27" s="96">
        <f aca="true" t="shared" si="2" ref="J27:J32">I27*0.15+I27</f>
        <v>947.025</v>
      </c>
      <c r="K27" s="8"/>
    </row>
    <row r="28" spans="1:11" ht="15">
      <c r="A28" s="117"/>
      <c r="B28" s="73"/>
      <c r="C28" s="27" t="s">
        <v>129</v>
      </c>
      <c r="D28" s="27" t="s">
        <v>48</v>
      </c>
      <c r="E28" s="27" t="s">
        <v>10</v>
      </c>
      <c r="F28" s="27">
        <v>3.45</v>
      </c>
      <c r="G28" s="27" t="s">
        <v>4</v>
      </c>
      <c r="H28" s="25">
        <v>332</v>
      </c>
      <c r="I28" s="28">
        <f t="shared" si="0"/>
        <v>1145.4</v>
      </c>
      <c r="J28" s="94">
        <f t="shared" si="2"/>
        <v>1317.21</v>
      </c>
      <c r="K28" s="8"/>
    </row>
    <row r="29" spans="1:11" ht="15">
      <c r="A29" s="117"/>
      <c r="B29" s="73"/>
      <c r="C29" s="30" t="s">
        <v>27</v>
      </c>
      <c r="D29" s="26" t="s">
        <v>77</v>
      </c>
      <c r="E29" s="26" t="s">
        <v>10</v>
      </c>
      <c r="F29" s="26"/>
      <c r="G29" s="27" t="s">
        <v>4</v>
      </c>
      <c r="H29" s="28"/>
      <c r="I29" s="28">
        <f t="shared" si="0"/>
        <v>0</v>
      </c>
      <c r="J29" s="94"/>
      <c r="K29" s="8"/>
    </row>
    <row r="30" spans="1:11" ht="15" customHeight="1" hidden="1">
      <c r="A30" s="117"/>
      <c r="B30" s="73"/>
      <c r="C30" s="30" t="s">
        <v>27</v>
      </c>
      <c r="D30" s="30" t="s">
        <v>78</v>
      </c>
      <c r="E30" s="30" t="s">
        <v>47</v>
      </c>
      <c r="F30" s="30">
        <v>4.5</v>
      </c>
      <c r="G30" s="30" t="s">
        <v>4</v>
      </c>
      <c r="H30" s="24">
        <v>332</v>
      </c>
      <c r="I30" s="28">
        <f t="shared" si="0"/>
        <v>1494</v>
      </c>
      <c r="J30" s="94"/>
      <c r="K30" s="8"/>
    </row>
    <row r="31" spans="1:11" ht="15">
      <c r="A31" s="117"/>
      <c r="B31" s="73"/>
      <c r="C31" s="26" t="s">
        <v>49</v>
      </c>
      <c r="D31" s="26" t="s">
        <v>92</v>
      </c>
      <c r="E31" s="26" t="s">
        <v>93</v>
      </c>
      <c r="F31" s="26">
        <v>1.2</v>
      </c>
      <c r="G31" s="27" t="s">
        <v>4</v>
      </c>
      <c r="H31" s="28">
        <v>183</v>
      </c>
      <c r="I31" s="28">
        <f t="shared" si="0"/>
        <v>219.6</v>
      </c>
      <c r="J31" s="94">
        <f t="shared" si="2"/>
        <v>252.54</v>
      </c>
      <c r="K31" s="8"/>
    </row>
    <row r="32" spans="1:11" ht="15.75" thickBot="1">
      <c r="A32" s="118"/>
      <c r="B32" s="82"/>
      <c r="C32" s="41" t="s">
        <v>84</v>
      </c>
      <c r="D32" s="41" t="s">
        <v>140</v>
      </c>
      <c r="E32" s="41" t="s">
        <v>93</v>
      </c>
      <c r="F32" s="41">
        <v>1.2</v>
      </c>
      <c r="G32" s="41" t="s">
        <v>4</v>
      </c>
      <c r="H32" s="80">
        <v>240</v>
      </c>
      <c r="I32" s="28">
        <f t="shared" si="0"/>
        <v>288</v>
      </c>
      <c r="J32" s="101">
        <f t="shared" si="2"/>
        <v>331.2</v>
      </c>
      <c r="K32" s="8"/>
    </row>
    <row r="33" spans="1:11" ht="15.75" customHeight="1" hidden="1" thickBot="1">
      <c r="A33" s="51" t="s">
        <v>51</v>
      </c>
      <c r="B33" s="18" t="s">
        <v>121</v>
      </c>
      <c r="C33" s="70" t="s">
        <v>8</v>
      </c>
      <c r="D33" s="70" t="s">
        <v>54</v>
      </c>
      <c r="E33" s="70" t="s">
        <v>57</v>
      </c>
      <c r="F33" s="69">
        <v>4.5</v>
      </c>
      <c r="G33" s="70" t="s">
        <v>4</v>
      </c>
      <c r="H33" s="71"/>
      <c r="I33" s="28">
        <f t="shared" si="0"/>
        <v>0</v>
      </c>
      <c r="J33" s="98"/>
      <c r="K33" s="8"/>
    </row>
    <row r="34" spans="1:11" ht="15.75" customHeight="1" hidden="1" thickBot="1">
      <c r="A34" s="74"/>
      <c r="B34" s="18" t="s">
        <v>121</v>
      </c>
      <c r="C34" s="27" t="s">
        <v>52</v>
      </c>
      <c r="D34" s="27" t="s">
        <v>55</v>
      </c>
      <c r="E34" s="27" t="s">
        <v>57</v>
      </c>
      <c r="F34" s="30"/>
      <c r="G34" s="27" t="s">
        <v>4</v>
      </c>
      <c r="H34" s="28"/>
      <c r="I34" s="28">
        <f t="shared" si="0"/>
        <v>0</v>
      </c>
      <c r="J34" s="94"/>
      <c r="K34" s="8"/>
    </row>
    <row r="35" spans="1:11" ht="15.75" customHeight="1" hidden="1" thickBot="1">
      <c r="A35" s="63"/>
      <c r="B35" s="29" t="s">
        <v>121</v>
      </c>
      <c r="C35" s="27" t="s">
        <v>53</v>
      </c>
      <c r="D35" s="27" t="s">
        <v>56</v>
      </c>
      <c r="E35" s="27" t="s">
        <v>57</v>
      </c>
      <c r="F35" s="30"/>
      <c r="G35" s="27" t="s">
        <v>4</v>
      </c>
      <c r="H35" s="28"/>
      <c r="I35" s="28">
        <f t="shared" si="0"/>
        <v>0</v>
      </c>
      <c r="J35" s="94"/>
      <c r="K35" s="8"/>
    </row>
    <row r="36" spans="1:11" ht="15">
      <c r="A36" s="51" t="s">
        <v>60</v>
      </c>
      <c r="B36" s="17"/>
      <c r="C36" s="27" t="s">
        <v>61</v>
      </c>
      <c r="D36" s="27" t="s">
        <v>130</v>
      </c>
      <c r="E36" s="27" t="s">
        <v>62</v>
      </c>
      <c r="F36" s="27">
        <v>6.15</v>
      </c>
      <c r="G36" s="27" t="s">
        <v>4</v>
      </c>
      <c r="H36" s="25">
        <v>322</v>
      </c>
      <c r="I36" s="28">
        <f t="shared" si="0"/>
        <v>1980.3000000000002</v>
      </c>
      <c r="J36" s="94">
        <f>I36*0.15+I36</f>
        <v>2277.3450000000003</v>
      </c>
      <c r="K36" s="11"/>
    </row>
    <row r="37" spans="1:11" ht="15">
      <c r="A37" s="74"/>
      <c r="B37" s="18"/>
      <c r="C37" s="27" t="s">
        <v>63</v>
      </c>
      <c r="D37" s="27" t="s">
        <v>131</v>
      </c>
      <c r="E37" s="27" t="s">
        <v>132</v>
      </c>
      <c r="F37" s="27">
        <v>9.75</v>
      </c>
      <c r="G37" s="27" t="s">
        <v>4</v>
      </c>
      <c r="H37" s="25">
        <v>332</v>
      </c>
      <c r="I37" s="28">
        <f t="shared" si="0"/>
        <v>3237</v>
      </c>
      <c r="J37" s="94">
        <f>I37*0.15+I37</f>
        <v>3722.55</v>
      </c>
      <c r="K37" s="11"/>
    </row>
    <row r="38" spans="1:11" ht="15">
      <c r="A38" s="74"/>
      <c r="B38" s="18"/>
      <c r="C38" s="34" t="s">
        <v>128</v>
      </c>
      <c r="D38" s="27" t="s">
        <v>133</v>
      </c>
      <c r="E38" s="27" t="s">
        <v>134</v>
      </c>
      <c r="F38" s="27">
        <v>12</v>
      </c>
      <c r="G38" s="27" t="s">
        <v>4</v>
      </c>
      <c r="H38" s="25">
        <v>263</v>
      </c>
      <c r="I38" s="28">
        <f t="shared" si="0"/>
        <v>3156</v>
      </c>
      <c r="J38" s="102">
        <f>I38*0.15+I38</f>
        <v>3629.4</v>
      </c>
      <c r="K38" s="11"/>
    </row>
    <row r="39" spans="1:11" ht="15">
      <c r="A39" s="74"/>
      <c r="B39" s="18"/>
      <c r="C39" s="34" t="s">
        <v>129</v>
      </c>
      <c r="D39" s="27" t="s">
        <v>67</v>
      </c>
      <c r="E39" s="27" t="s">
        <v>135</v>
      </c>
      <c r="F39" s="27">
        <v>5.85</v>
      </c>
      <c r="G39" s="27" t="s">
        <v>4</v>
      </c>
      <c r="H39" s="25">
        <v>332</v>
      </c>
      <c r="I39" s="28">
        <f t="shared" si="0"/>
        <v>1942.1999999999998</v>
      </c>
      <c r="J39" s="102">
        <f>I39*0.15+I39</f>
        <v>2233.5299999999997</v>
      </c>
      <c r="K39" s="11"/>
    </row>
    <row r="40" spans="1:11" ht="15">
      <c r="A40" s="74"/>
      <c r="B40" s="18"/>
      <c r="C40" s="55" t="s">
        <v>27</v>
      </c>
      <c r="D40" s="30" t="s">
        <v>79</v>
      </c>
      <c r="E40" s="30" t="s">
        <v>135</v>
      </c>
      <c r="F40" s="30"/>
      <c r="G40" s="30" t="s">
        <v>4</v>
      </c>
      <c r="H40" s="24"/>
      <c r="I40" s="28">
        <f t="shared" si="0"/>
        <v>0</v>
      </c>
      <c r="J40" s="102"/>
      <c r="K40" s="11"/>
    </row>
    <row r="41" spans="1:11" s="13" customFormat="1" ht="15">
      <c r="A41" s="74"/>
      <c r="B41" s="19"/>
      <c r="C41" s="34" t="s">
        <v>61</v>
      </c>
      <c r="D41" s="27" t="s">
        <v>136</v>
      </c>
      <c r="E41" s="27" t="s">
        <v>93</v>
      </c>
      <c r="F41" s="27">
        <v>1.2</v>
      </c>
      <c r="G41" s="27" t="s">
        <v>4</v>
      </c>
      <c r="H41" s="25">
        <v>322</v>
      </c>
      <c r="I41" s="28">
        <f t="shared" si="0"/>
        <v>386.4</v>
      </c>
      <c r="J41" s="102">
        <f>I41*0.15+I41</f>
        <v>444.35999999999996</v>
      </c>
      <c r="K41" s="11"/>
    </row>
    <row r="42" spans="1:11" ht="15">
      <c r="A42" s="74"/>
      <c r="B42" s="18"/>
      <c r="C42" s="34" t="s">
        <v>61</v>
      </c>
      <c r="D42" s="27" t="s">
        <v>136</v>
      </c>
      <c r="E42" s="27" t="s">
        <v>93</v>
      </c>
      <c r="F42" s="27">
        <v>1.2</v>
      </c>
      <c r="G42" s="27" t="s">
        <v>4</v>
      </c>
      <c r="H42" s="25">
        <v>322</v>
      </c>
      <c r="I42" s="28">
        <f t="shared" si="0"/>
        <v>386.4</v>
      </c>
      <c r="J42" s="102">
        <f>I42*0.15+I42</f>
        <v>444.35999999999996</v>
      </c>
      <c r="K42" s="11"/>
    </row>
    <row r="43" spans="1:11" ht="15.75" thickBot="1">
      <c r="A43" s="74"/>
      <c r="B43" s="18"/>
      <c r="C43" s="34" t="s">
        <v>61</v>
      </c>
      <c r="D43" s="27" t="s">
        <v>136</v>
      </c>
      <c r="E43" s="27" t="s">
        <v>93</v>
      </c>
      <c r="F43" s="27">
        <v>1.2</v>
      </c>
      <c r="G43" s="27" t="s">
        <v>4</v>
      </c>
      <c r="H43" s="25">
        <v>322</v>
      </c>
      <c r="I43" s="28">
        <f t="shared" si="0"/>
        <v>386.4</v>
      </c>
      <c r="J43" s="102">
        <f>I43*0.15+I43</f>
        <v>444.35999999999996</v>
      </c>
      <c r="K43" s="11"/>
    </row>
    <row r="44" spans="1:11" ht="15" customHeight="1" hidden="1">
      <c r="A44" s="74"/>
      <c r="B44" s="18"/>
      <c r="C44" s="27" t="s">
        <v>63</v>
      </c>
      <c r="D44" s="27" t="s">
        <v>68</v>
      </c>
      <c r="E44" s="27" t="s">
        <v>64</v>
      </c>
      <c r="F44" s="27">
        <v>8.75</v>
      </c>
      <c r="G44" s="27" t="s">
        <v>4</v>
      </c>
      <c r="H44" s="25"/>
      <c r="I44" s="28">
        <f t="shared" si="0"/>
        <v>0</v>
      </c>
      <c r="J44" s="94"/>
      <c r="K44" s="11"/>
    </row>
    <row r="45" spans="1:11" ht="15" customHeight="1" hidden="1">
      <c r="A45" s="74"/>
      <c r="B45" s="18"/>
      <c r="C45" s="55" t="s">
        <v>27</v>
      </c>
      <c r="D45" s="30" t="s">
        <v>69</v>
      </c>
      <c r="E45" s="30" t="s">
        <v>64</v>
      </c>
      <c r="F45" s="27"/>
      <c r="G45" s="27"/>
      <c r="H45" s="25"/>
      <c r="I45" s="28">
        <f t="shared" si="0"/>
        <v>0</v>
      </c>
      <c r="J45" s="94"/>
      <c r="K45" s="11"/>
    </row>
    <row r="46" spans="1:11" ht="15" customHeight="1" hidden="1">
      <c r="A46" s="74"/>
      <c r="B46" s="18"/>
      <c r="C46" s="55" t="s">
        <v>65</v>
      </c>
      <c r="D46" s="30" t="s">
        <v>70</v>
      </c>
      <c r="E46" s="30" t="s">
        <v>64</v>
      </c>
      <c r="F46" s="27"/>
      <c r="G46" s="27"/>
      <c r="H46" s="25"/>
      <c r="I46" s="28">
        <f t="shared" si="0"/>
        <v>0</v>
      </c>
      <c r="J46" s="94"/>
      <c r="K46" s="11"/>
    </row>
    <row r="47" spans="1:11" ht="15" customHeight="1" hidden="1">
      <c r="A47" s="74"/>
      <c r="B47" s="18"/>
      <c r="C47" s="27" t="s">
        <v>63</v>
      </c>
      <c r="D47" s="27" t="s">
        <v>71</v>
      </c>
      <c r="E47" s="27" t="s">
        <v>22</v>
      </c>
      <c r="F47" s="27">
        <v>6</v>
      </c>
      <c r="G47" s="27" t="s">
        <v>4</v>
      </c>
      <c r="H47" s="25"/>
      <c r="I47" s="28">
        <f t="shared" si="0"/>
        <v>0</v>
      </c>
      <c r="J47" s="94"/>
      <c r="K47" s="11"/>
    </row>
    <row r="48" spans="1:11" ht="15" customHeight="1" hidden="1">
      <c r="A48" s="74"/>
      <c r="B48" s="18"/>
      <c r="C48" s="55" t="s">
        <v>27</v>
      </c>
      <c r="D48" s="30" t="s">
        <v>66</v>
      </c>
      <c r="E48" s="30" t="s">
        <v>22</v>
      </c>
      <c r="F48" s="27"/>
      <c r="G48" s="27"/>
      <c r="H48" s="25"/>
      <c r="I48" s="28">
        <f t="shared" si="0"/>
        <v>0</v>
      </c>
      <c r="J48" s="94"/>
      <c r="K48" s="11"/>
    </row>
    <row r="49" spans="1:11" ht="15" customHeight="1" hidden="1">
      <c r="A49" s="74"/>
      <c r="B49" s="18"/>
      <c r="C49" s="55" t="s">
        <v>65</v>
      </c>
      <c r="D49" s="30" t="s">
        <v>67</v>
      </c>
      <c r="E49" s="30" t="s">
        <v>22</v>
      </c>
      <c r="F49" s="27"/>
      <c r="G49" s="27"/>
      <c r="H49" s="25"/>
      <c r="I49" s="28">
        <f t="shared" si="0"/>
        <v>0</v>
      </c>
      <c r="J49" s="94"/>
      <c r="K49" s="11"/>
    </row>
    <row r="50" spans="1:11" ht="15" customHeight="1" hidden="1">
      <c r="A50" s="74"/>
      <c r="B50" s="18"/>
      <c r="C50" s="34" t="s">
        <v>61</v>
      </c>
      <c r="D50" s="27" t="s">
        <v>73</v>
      </c>
      <c r="E50" s="27" t="s">
        <v>74</v>
      </c>
      <c r="F50" s="27">
        <v>1.76</v>
      </c>
      <c r="G50" s="27" t="s">
        <v>4</v>
      </c>
      <c r="H50" s="25"/>
      <c r="I50" s="28">
        <f t="shared" si="0"/>
        <v>0</v>
      </c>
      <c r="J50" s="94"/>
      <c r="K50" s="11"/>
    </row>
    <row r="51" spans="1:11" ht="15" customHeight="1" hidden="1">
      <c r="A51" s="74"/>
      <c r="B51" s="18"/>
      <c r="C51" s="55" t="s">
        <v>72</v>
      </c>
      <c r="D51" s="30" t="s">
        <v>76</v>
      </c>
      <c r="E51" s="30" t="s">
        <v>74</v>
      </c>
      <c r="F51" s="27"/>
      <c r="G51" s="27"/>
      <c r="H51" s="25"/>
      <c r="I51" s="28">
        <f t="shared" si="0"/>
        <v>0</v>
      </c>
      <c r="J51" s="94"/>
      <c r="K51" s="11"/>
    </row>
    <row r="52" spans="1:11" ht="15" customHeight="1" hidden="1">
      <c r="A52" s="74"/>
      <c r="B52" s="18"/>
      <c r="C52" s="34" t="s">
        <v>61</v>
      </c>
      <c r="D52" s="27" t="s">
        <v>73</v>
      </c>
      <c r="E52" s="27" t="s">
        <v>75</v>
      </c>
      <c r="F52" s="27">
        <v>2.8</v>
      </c>
      <c r="G52" s="27" t="s">
        <v>4</v>
      </c>
      <c r="H52" s="25"/>
      <c r="I52" s="28">
        <f t="shared" si="0"/>
        <v>0</v>
      </c>
      <c r="J52" s="94"/>
      <c r="K52" s="11"/>
    </row>
    <row r="53" spans="1:11" ht="15.75" customHeight="1" hidden="1" thickBot="1">
      <c r="A53" s="63"/>
      <c r="B53" s="75"/>
      <c r="C53" s="55" t="s">
        <v>72</v>
      </c>
      <c r="D53" s="30" t="s">
        <v>76</v>
      </c>
      <c r="E53" s="30" t="s">
        <v>75</v>
      </c>
      <c r="F53" s="27"/>
      <c r="G53" s="27"/>
      <c r="H53" s="25"/>
      <c r="I53" s="28">
        <f t="shared" si="0"/>
        <v>0</v>
      </c>
      <c r="J53" s="102"/>
      <c r="K53" s="11"/>
    </row>
    <row r="54" spans="1:11" s="13" customFormat="1" ht="15.75" customHeight="1" hidden="1" thickBot="1">
      <c r="A54" s="21" t="s">
        <v>80</v>
      </c>
      <c r="B54" s="19"/>
      <c r="C54" s="27" t="s">
        <v>8</v>
      </c>
      <c r="D54" s="27" t="s">
        <v>81</v>
      </c>
      <c r="E54" s="27" t="s">
        <v>10</v>
      </c>
      <c r="F54" s="27">
        <v>3.45</v>
      </c>
      <c r="G54" s="27" t="s">
        <v>4</v>
      </c>
      <c r="H54" s="25"/>
      <c r="I54" s="28">
        <f t="shared" si="0"/>
        <v>0</v>
      </c>
      <c r="J54" s="102"/>
      <c r="K54" s="11"/>
    </row>
    <row r="55" spans="1:11" ht="15.75" customHeight="1" hidden="1" thickBot="1">
      <c r="A55" s="21" t="s">
        <v>80</v>
      </c>
      <c r="B55" s="19"/>
      <c r="C55" s="30" t="s">
        <v>90</v>
      </c>
      <c r="D55" s="30" t="s">
        <v>82</v>
      </c>
      <c r="E55" s="30" t="s">
        <v>10</v>
      </c>
      <c r="F55" s="27"/>
      <c r="G55" s="27"/>
      <c r="H55" s="25"/>
      <c r="I55" s="28">
        <f t="shared" si="0"/>
        <v>0</v>
      </c>
      <c r="J55" s="102"/>
      <c r="K55" s="11"/>
    </row>
    <row r="56" spans="1:11" ht="15.75" customHeight="1" hidden="1" thickBot="1">
      <c r="A56" s="21" t="s">
        <v>80</v>
      </c>
      <c r="B56" s="19"/>
      <c r="C56" s="55" t="s">
        <v>91</v>
      </c>
      <c r="D56" s="55" t="s">
        <v>83</v>
      </c>
      <c r="E56" s="55" t="s">
        <v>10</v>
      </c>
      <c r="F56" s="34"/>
      <c r="G56" s="34"/>
      <c r="H56" s="76"/>
      <c r="I56" s="28">
        <f t="shared" si="0"/>
        <v>0</v>
      </c>
      <c r="J56" s="103"/>
      <c r="K56" s="11"/>
    </row>
    <row r="57" spans="1:11" s="13" customFormat="1" ht="15.75" thickBot="1">
      <c r="A57" s="83" t="s">
        <v>80</v>
      </c>
      <c r="B57" s="77"/>
      <c r="C57" s="59" t="s">
        <v>84</v>
      </c>
      <c r="D57" s="59" t="s">
        <v>125</v>
      </c>
      <c r="E57" s="59" t="s">
        <v>89</v>
      </c>
      <c r="F57" s="59">
        <v>2</v>
      </c>
      <c r="G57" s="59" t="s">
        <v>4</v>
      </c>
      <c r="H57" s="61">
        <v>240</v>
      </c>
      <c r="I57" s="28">
        <f t="shared" si="0"/>
        <v>480</v>
      </c>
      <c r="J57" s="104">
        <f>I57*0.15+I57</f>
        <v>552</v>
      </c>
      <c r="K57" s="11"/>
    </row>
    <row r="58" spans="1:11" ht="15" customHeight="1" hidden="1">
      <c r="A58" s="22"/>
      <c r="B58" s="19" t="s">
        <v>123</v>
      </c>
      <c r="C58" s="45" t="s">
        <v>85</v>
      </c>
      <c r="D58" s="45" t="s">
        <v>87</v>
      </c>
      <c r="E58" s="45" t="s">
        <v>89</v>
      </c>
      <c r="F58" s="70"/>
      <c r="G58" s="70"/>
      <c r="H58" s="78"/>
      <c r="I58" s="28">
        <f t="shared" si="0"/>
        <v>0</v>
      </c>
      <c r="J58" s="105"/>
      <c r="K58" s="11"/>
    </row>
    <row r="59" spans="1:11" ht="15" customHeight="1" hidden="1" thickBot="1">
      <c r="A59" s="22"/>
      <c r="B59" s="19" t="s">
        <v>123</v>
      </c>
      <c r="C59" s="55" t="s">
        <v>86</v>
      </c>
      <c r="D59" s="55" t="s">
        <v>88</v>
      </c>
      <c r="E59" s="55" t="s">
        <v>89</v>
      </c>
      <c r="F59" s="34"/>
      <c r="G59" s="34"/>
      <c r="H59" s="76"/>
      <c r="I59" s="28">
        <f t="shared" si="0"/>
        <v>0</v>
      </c>
      <c r="J59" s="103"/>
      <c r="K59" s="11"/>
    </row>
    <row r="60" spans="1:11" ht="15.75" customHeight="1" hidden="1">
      <c r="A60" s="88" t="s">
        <v>107</v>
      </c>
      <c r="B60" s="85" t="s">
        <v>121</v>
      </c>
      <c r="C60" s="36" t="s">
        <v>8</v>
      </c>
      <c r="D60" s="37" t="s">
        <v>108</v>
      </c>
      <c r="E60" s="37" t="s">
        <v>20</v>
      </c>
      <c r="F60" s="37">
        <v>8</v>
      </c>
      <c r="G60" s="37"/>
      <c r="H60" s="84"/>
      <c r="I60" s="28">
        <f t="shared" si="0"/>
        <v>0</v>
      </c>
      <c r="J60" s="106"/>
      <c r="K60" s="11"/>
    </row>
    <row r="61" spans="1:11" ht="15.75" customHeight="1" hidden="1">
      <c r="A61" s="89"/>
      <c r="B61" s="86" t="s">
        <v>121</v>
      </c>
      <c r="C61" s="30" t="s">
        <v>8</v>
      </c>
      <c r="D61" s="30" t="s">
        <v>109</v>
      </c>
      <c r="E61" s="30" t="s">
        <v>20</v>
      </c>
      <c r="F61" s="27">
        <v>8</v>
      </c>
      <c r="G61" s="27"/>
      <c r="H61" s="25"/>
      <c r="I61" s="28">
        <f t="shared" si="0"/>
        <v>0</v>
      </c>
      <c r="J61" s="102"/>
      <c r="K61" s="11"/>
    </row>
    <row r="62" spans="1:11" ht="15.75" customHeight="1" hidden="1">
      <c r="A62" s="89"/>
      <c r="B62" s="86" t="s">
        <v>121</v>
      </c>
      <c r="C62" s="30" t="s">
        <v>8</v>
      </c>
      <c r="D62" s="30" t="s">
        <v>110</v>
      </c>
      <c r="E62" s="30" t="s">
        <v>20</v>
      </c>
      <c r="F62" s="27">
        <v>8</v>
      </c>
      <c r="G62" s="27"/>
      <c r="H62" s="25"/>
      <c r="I62" s="28">
        <f t="shared" si="0"/>
        <v>0</v>
      </c>
      <c r="J62" s="102"/>
      <c r="K62" s="11"/>
    </row>
    <row r="63" spans="1:11" ht="15.75" customHeight="1" hidden="1">
      <c r="A63" s="89"/>
      <c r="B63" s="86" t="s">
        <v>121</v>
      </c>
      <c r="C63" s="30" t="s">
        <v>8</v>
      </c>
      <c r="D63" s="30" t="s">
        <v>111</v>
      </c>
      <c r="E63" s="30" t="s">
        <v>20</v>
      </c>
      <c r="F63" s="27">
        <v>8</v>
      </c>
      <c r="G63" s="27"/>
      <c r="H63" s="25"/>
      <c r="I63" s="28">
        <f t="shared" si="0"/>
        <v>0</v>
      </c>
      <c r="J63" s="102"/>
      <c r="K63" s="11"/>
    </row>
    <row r="64" spans="1:11" ht="15.75" customHeight="1" hidden="1">
      <c r="A64" s="89"/>
      <c r="B64" s="86" t="s">
        <v>121</v>
      </c>
      <c r="C64" s="30" t="s">
        <v>8</v>
      </c>
      <c r="D64" s="30" t="s">
        <v>112</v>
      </c>
      <c r="E64" s="30" t="s">
        <v>20</v>
      </c>
      <c r="F64" s="27">
        <v>8</v>
      </c>
      <c r="G64" s="27"/>
      <c r="H64" s="25"/>
      <c r="I64" s="28">
        <f t="shared" si="0"/>
        <v>0</v>
      </c>
      <c r="J64" s="102"/>
      <c r="K64" s="11"/>
    </row>
    <row r="65" spans="1:11" ht="15.75" customHeight="1" hidden="1">
      <c r="A65" s="89"/>
      <c r="B65" s="86" t="s">
        <v>121</v>
      </c>
      <c r="C65" s="30" t="s">
        <v>8</v>
      </c>
      <c r="D65" s="30" t="s">
        <v>113</v>
      </c>
      <c r="E65" s="30" t="s">
        <v>20</v>
      </c>
      <c r="F65" s="27">
        <v>8</v>
      </c>
      <c r="G65" s="27"/>
      <c r="H65" s="25"/>
      <c r="I65" s="28">
        <f t="shared" si="0"/>
        <v>0</v>
      </c>
      <c r="J65" s="102"/>
      <c r="K65" s="11"/>
    </row>
    <row r="66" spans="1:11" ht="15.75" customHeight="1" hidden="1" thickBot="1">
      <c r="A66" s="89"/>
      <c r="B66" s="86" t="s">
        <v>121</v>
      </c>
      <c r="C66" s="27" t="s">
        <v>8</v>
      </c>
      <c r="D66" s="30" t="s">
        <v>114</v>
      </c>
      <c r="E66" s="30" t="s">
        <v>10</v>
      </c>
      <c r="F66" s="27">
        <v>3.45</v>
      </c>
      <c r="G66" s="27"/>
      <c r="H66" s="25"/>
      <c r="I66" s="28">
        <f t="shared" si="0"/>
        <v>0</v>
      </c>
      <c r="J66" s="102"/>
      <c r="K66" s="11"/>
    </row>
    <row r="67" spans="1:11" ht="15">
      <c r="A67" s="51" t="s">
        <v>107</v>
      </c>
      <c r="B67" s="86"/>
      <c r="C67" s="27" t="s">
        <v>8</v>
      </c>
      <c r="D67" s="27" t="s">
        <v>115</v>
      </c>
      <c r="E67" s="27" t="s">
        <v>10</v>
      </c>
      <c r="F67" s="27">
        <v>3.45</v>
      </c>
      <c r="G67" s="27" t="s">
        <v>4</v>
      </c>
      <c r="H67" s="25">
        <v>286</v>
      </c>
      <c r="I67" s="28">
        <f t="shared" si="0"/>
        <v>986.7</v>
      </c>
      <c r="J67" s="102"/>
      <c r="K67" s="11"/>
    </row>
    <row r="68" spans="1:11" ht="15.75" thickBot="1">
      <c r="A68" s="63"/>
      <c r="B68" s="75"/>
      <c r="C68" s="41" t="s">
        <v>128</v>
      </c>
      <c r="D68" s="41" t="s">
        <v>139</v>
      </c>
      <c r="E68" s="41" t="s">
        <v>138</v>
      </c>
      <c r="F68" s="41">
        <v>10</v>
      </c>
      <c r="G68" s="41" t="s">
        <v>4</v>
      </c>
      <c r="H68" s="80">
        <v>263</v>
      </c>
      <c r="I68" s="28">
        <f t="shared" si="0"/>
        <v>2630</v>
      </c>
      <c r="J68" s="101"/>
      <c r="K68" s="11"/>
    </row>
    <row r="69" spans="1:11" ht="15" customHeight="1" hidden="1">
      <c r="A69" s="89"/>
      <c r="B69" s="29"/>
      <c r="C69" s="45" t="s">
        <v>8</v>
      </c>
      <c r="D69" s="45" t="s">
        <v>116</v>
      </c>
      <c r="E69" s="45" t="s">
        <v>10</v>
      </c>
      <c r="F69" s="70">
        <v>3.45</v>
      </c>
      <c r="G69" s="70"/>
      <c r="H69" s="78"/>
      <c r="I69" s="78"/>
      <c r="J69" s="91"/>
      <c r="K69" s="23"/>
    </row>
    <row r="70" spans="1:11" ht="15.75" customHeight="1" hidden="1" thickBot="1">
      <c r="A70" s="90"/>
      <c r="B70" s="87"/>
      <c r="C70" s="49" t="s">
        <v>119</v>
      </c>
      <c r="D70" s="49" t="s">
        <v>117</v>
      </c>
      <c r="E70" s="49" t="s">
        <v>118</v>
      </c>
      <c r="F70" s="41">
        <v>3.059</v>
      </c>
      <c r="G70" s="41"/>
      <c r="H70" s="80"/>
      <c r="I70" s="80"/>
      <c r="J70" s="81"/>
      <c r="K70" s="23"/>
    </row>
    <row r="71" spans="1:2" ht="15">
      <c r="A71" s="10"/>
      <c r="B71" s="10"/>
    </row>
    <row r="72" spans="1:3" ht="15">
      <c r="A72" s="10"/>
      <c r="B72" s="10"/>
      <c r="C72"/>
    </row>
    <row r="73" spans="1:3" ht="15">
      <c r="A73" s="10"/>
      <c r="B73" s="10"/>
      <c r="C73"/>
    </row>
    <row r="74" spans="1:2" ht="15">
      <c r="A74" s="10"/>
      <c r="B74" s="10"/>
    </row>
    <row r="75" spans="1:2" ht="15">
      <c r="A75" s="10"/>
      <c r="B75" s="10"/>
    </row>
    <row r="76" spans="1:2" ht="15">
      <c r="A76" s="10"/>
      <c r="B76" s="10"/>
    </row>
    <row r="77" spans="1:2" ht="15">
      <c r="A77" s="10"/>
      <c r="B77" s="10"/>
    </row>
    <row r="78" spans="1:2" ht="15">
      <c r="A78" s="10"/>
      <c r="B78" s="10"/>
    </row>
    <row r="79" spans="1:2" ht="15">
      <c r="A79" s="10"/>
      <c r="B79" s="10"/>
    </row>
    <row r="80" spans="1:2" ht="15">
      <c r="A80" s="10"/>
      <c r="B80" s="10"/>
    </row>
    <row r="81" spans="1:2" ht="15">
      <c r="A81" s="10"/>
      <c r="B81" s="10"/>
    </row>
    <row r="82" spans="1:2" ht="15">
      <c r="A82" s="10"/>
      <c r="B82" s="10"/>
    </row>
    <row r="83" spans="1:2" ht="15">
      <c r="A83" s="10"/>
      <c r="B83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A1" sqref="A1:O2"/>
    </sheetView>
  </sheetViews>
  <sheetFormatPr defaultColWidth="9.140625" defaultRowHeight="15"/>
  <sheetData>
    <row r="1" spans="1:15" ht="15">
      <c r="A1" t="s">
        <v>45</v>
      </c>
      <c r="B1" s="7">
        <v>60</v>
      </c>
      <c r="C1" s="7">
        <v>70</v>
      </c>
      <c r="D1" s="7">
        <v>80</v>
      </c>
      <c r="E1" s="7">
        <v>150</v>
      </c>
      <c r="F1" s="7">
        <v>180</v>
      </c>
      <c r="G1" s="7">
        <v>180</v>
      </c>
      <c r="H1" s="7">
        <v>180</v>
      </c>
      <c r="I1" s="7">
        <v>230</v>
      </c>
      <c r="J1" s="7">
        <v>230</v>
      </c>
      <c r="K1" s="7">
        <v>230</v>
      </c>
      <c r="L1" s="7">
        <v>230</v>
      </c>
      <c r="M1" s="7">
        <v>260</v>
      </c>
      <c r="N1" s="7">
        <v>260</v>
      </c>
      <c r="O1" s="7">
        <v>260</v>
      </c>
    </row>
    <row r="2" spans="1:15" ht="15">
      <c r="A2" t="s">
        <v>46</v>
      </c>
      <c r="B2" s="7">
        <v>110</v>
      </c>
      <c r="C2" s="7">
        <v>140</v>
      </c>
      <c r="D2" s="7">
        <v>150</v>
      </c>
      <c r="E2" s="7">
        <v>205</v>
      </c>
      <c r="F2" s="7">
        <v>255</v>
      </c>
      <c r="G2" s="7">
        <v>355</v>
      </c>
      <c r="H2" s="7">
        <v>455</v>
      </c>
      <c r="I2" s="7">
        <v>310</v>
      </c>
      <c r="J2" s="7">
        <v>410</v>
      </c>
      <c r="K2" s="7">
        <v>455</v>
      </c>
      <c r="L2" s="7">
        <v>510</v>
      </c>
      <c r="M2" s="7">
        <v>355</v>
      </c>
      <c r="N2" s="7">
        <v>455</v>
      </c>
      <c r="O2" s="7">
        <v>555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C1">
      <selection activeCell="O14" sqref="O14"/>
    </sheetView>
  </sheetViews>
  <sheetFormatPr defaultColWidth="9.140625" defaultRowHeight="15"/>
  <cols>
    <col min="1" max="1" width="15.7109375" style="121" bestFit="1" customWidth="1"/>
    <col min="2" max="2" width="0" style="0" hidden="1" customWidth="1"/>
    <col min="3" max="3" width="18.8515625" style="0" bestFit="1" customWidth="1"/>
    <col min="4" max="4" width="14.140625" style="0" bestFit="1" customWidth="1"/>
    <col min="6" max="6" width="6.00390625" style="0" bestFit="1" customWidth="1"/>
    <col min="7" max="7" width="5.57421875" style="0" bestFit="1" customWidth="1"/>
    <col min="8" max="8" width="12.7109375" style="0" bestFit="1" customWidth="1"/>
    <col min="9" max="9" width="11.140625" style="119" bestFit="1" customWidth="1"/>
    <col min="10" max="10" width="18.140625" style="0" bestFit="1" customWidth="1"/>
    <col min="11" max="11" width="9.00390625" style="0" bestFit="1" customWidth="1"/>
    <col min="12" max="12" width="9.00390625" style="0" customWidth="1"/>
    <col min="13" max="13" width="10.28125" style="0" bestFit="1" customWidth="1"/>
    <col min="14" max="14" width="13.57421875" style="0" bestFit="1" customWidth="1"/>
    <col min="15" max="15" width="11.28125" style="0" customWidth="1"/>
    <col min="16" max="16" width="7.421875" style="0" bestFit="1" customWidth="1"/>
  </cols>
  <sheetData>
    <row r="1" spans="1:16" ht="38.25" customHeight="1" thickBot="1">
      <c r="A1" s="148" t="s">
        <v>0</v>
      </c>
      <c r="B1" s="148" t="s">
        <v>120</v>
      </c>
      <c r="C1" s="148" t="s">
        <v>1</v>
      </c>
      <c r="D1" s="148" t="s">
        <v>2</v>
      </c>
      <c r="E1" s="148" t="s">
        <v>3</v>
      </c>
      <c r="F1" s="148" t="s">
        <v>4</v>
      </c>
      <c r="G1" s="149"/>
      <c r="H1" s="150" t="s">
        <v>5</v>
      </c>
      <c r="I1" s="151" t="s">
        <v>6</v>
      </c>
      <c r="J1" s="152" t="s">
        <v>13</v>
      </c>
      <c r="K1" s="162" t="s">
        <v>142</v>
      </c>
      <c r="L1" s="162" t="s">
        <v>152</v>
      </c>
      <c r="M1" s="163" t="s">
        <v>143</v>
      </c>
      <c r="N1" s="163" t="s">
        <v>147</v>
      </c>
      <c r="O1" s="164" t="s">
        <v>151</v>
      </c>
      <c r="P1" s="166" t="s">
        <v>154</v>
      </c>
    </row>
    <row r="2" spans="1:16" ht="15.75" thickBot="1">
      <c r="A2" s="122" t="s">
        <v>12</v>
      </c>
      <c r="B2" s="123"/>
      <c r="C2" s="124" t="s">
        <v>128</v>
      </c>
      <c r="D2" s="124" t="s">
        <v>137</v>
      </c>
      <c r="E2" s="124" t="s">
        <v>22</v>
      </c>
      <c r="F2" s="124">
        <v>6</v>
      </c>
      <c r="G2" s="59" t="s">
        <v>4</v>
      </c>
      <c r="H2" s="99">
        <v>263</v>
      </c>
      <c r="I2" s="62">
        <f>F2*H2</f>
        <v>1578</v>
      </c>
      <c r="J2" s="62">
        <f>I2*0.15+I2</f>
        <v>1814.7</v>
      </c>
      <c r="K2" s="160">
        <v>1814.7</v>
      </c>
      <c r="L2" s="155">
        <v>1900</v>
      </c>
      <c r="M2" s="161">
        <f>F2*53</f>
        <v>318</v>
      </c>
      <c r="N2" s="161" t="s">
        <v>148</v>
      </c>
      <c r="O2" s="161">
        <v>0</v>
      </c>
      <c r="P2" s="161">
        <f>(K2+M2+O2)-L2</f>
        <v>232.69999999999982</v>
      </c>
    </row>
    <row r="3" spans="1:14" ht="15.75" thickBot="1">
      <c r="A3" s="168" t="s">
        <v>17</v>
      </c>
      <c r="B3" s="36"/>
      <c r="C3" s="36" t="s">
        <v>61</v>
      </c>
      <c r="D3" s="36">
        <v>107</v>
      </c>
      <c r="E3" s="36" t="s">
        <v>62</v>
      </c>
      <c r="F3" s="36">
        <v>6.15</v>
      </c>
      <c r="G3" s="37" t="s">
        <v>4</v>
      </c>
      <c r="H3" s="96">
        <v>322</v>
      </c>
      <c r="I3" s="38">
        <f aca="true" t="shared" si="0" ref="I3:I22">F3*H3</f>
        <v>1980.3000000000002</v>
      </c>
      <c r="J3" s="38">
        <f>I3*0.15+I3</f>
        <v>2277.3450000000003</v>
      </c>
      <c r="K3" s="138"/>
      <c r="L3" s="154"/>
      <c r="M3" s="62"/>
      <c r="N3" s="146"/>
    </row>
    <row r="4" spans="1:16" ht="15.75" thickBot="1">
      <c r="A4" s="169"/>
      <c r="B4" s="40"/>
      <c r="C4" s="40" t="s">
        <v>49</v>
      </c>
      <c r="D4" s="40" t="s">
        <v>127</v>
      </c>
      <c r="E4" s="40" t="s">
        <v>126</v>
      </c>
      <c r="F4" s="40">
        <v>2.87</v>
      </c>
      <c r="G4" s="41" t="s">
        <v>4</v>
      </c>
      <c r="H4" s="97">
        <v>183</v>
      </c>
      <c r="I4" s="42">
        <f t="shared" si="0"/>
        <v>525.21</v>
      </c>
      <c r="J4" s="42">
        <f aca="true" t="shared" si="1" ref="J4:J20">I4*0.15+I4</f>
        <v>603.9915000000001</v>
      </c>
      <c r="K4" s="139">
        <f>J3+J4</f>
        <v>2881.3365000000003</v>
      </c>
      <c r="L4" s="155">
        <v>3000</v>
      </c>
      <c r="M4" s="62">
        <f>(F3+F4)*53</f>
        <v>478.06</v>
      </c>
      <c r="N4" s="62" t="s">
        <v>149</v>
      </c>
      <c r="O4" s="62">
        <f>(F3+F4)*18</f>
        <v>162.35999999999999</v>
      </c>
      <c r="P4" s="62">
        <f>(K4+M4+O4)-L4</f>
        <v>521.7565000000004</v>
      </c>
    </row>
    <row r="5" spans="1:16" ht="45.75" thickBot="1">
      <c r="A5" s="167" t="s">
        <v>18</v>
      </c>
      <c r="B5" s="129"/>
      <c r="C5" s="130" t="s">
        <v>128</v>
      </c>
      <c r="D5" s="130" t="s">
        <v>32</v>
      </c>
      <c r="E5" s="130" t="s">
        <v>34</v>
      </c>
      <c r="F5" s="131">
        <v>10</v>
      </c>
      <c r="G5" s="130" t="s">
        <v>4</v>
      </c>
      <c r="H5" s="132">
        <v>263</v>
      </c>
      <c r="I5" s="133">
        <f t="shared" si="0"/>
        <v>2630</v>
      </c>
      <c r="J5" s="133">
        <f t="shared" si="1"/>
        <v>3024.5</v>
      </c>
      <c r="K5" s="140">
        <f>J5</f>
        <v>3024.5</v>
      </c>
      <c r="L5" s="156">
        <v>3025</v>
      </c>
      <c r="M5" s="62">
        <f>F5*53</f>
        <v>530</v>
      </c>
      <c r="N5" s="165" t="s">
        <v>153</v>
      </c>
      <c r="O5" s="62">
        <f>F5*18</f>
        <v>180</v>
      </c>
      <c r="P5" s="62">
        <f>(K5+M5+O5)-L5</f>
        <v>709.5</v>
      </c>
    </row>
    <row r="6" spans="1:16" ht="16.5" customHeight="1" thickBot="1">
      <c r="A6" s="122" t="s">
        <v>40</v>
      </c>
      <c r="B6" s="123"/>
      <c r="C6" s="124" t="s">
        <v>35</v>
      </c>
      <c r="D6" s="124">
        <v>40615</v>
      </c>
      <c r="E6" s="124" t="s">
        <v>39</v>
      </c>
      <c r="F6" s="124">
        <v>3.68</v>
      </c>
      <c r="G6" s="59" t="s">
        <v>4</v>
      </c>
      <c r="H6" s="99">
        <v>362</v>
      </c>
      <c r="I6" s="62">
        <f t="shared" si="0"/>
        <v>1332.16</v>
      </c>
      <c r="J6" s="62">
        <f t="shared" si="1"/>
        <v>1531.9840000000002</v>
      </c>
      <c r="K6" s="137">
        <f>J6</f>
        <v>1531.9840000000002</v>
      </c>
      <c r="L6" s="153">
        <v>1793</v>
      </c>
      <c r="M6" s="62">
        <f>F6*53</f>
        <v>195.04000000000002</v>
      </c>
      <c r="N6" s="62" t="s">
        <v>150</v>
      </c>
      <c r="O6" s="62">
        <f>F6*18</f>
        <v>66.24000000000001</v>
      </c>
      <c r="P6" s="62">
        <f>(K6+M6+O6)-L6</f>
        <v>0.2640000000001237</v>
      </c>
    </row>
    <row r="7" spans="1:14" ht="15.75" thickBot="1">
      <c r="A7" s="170" t="s">
        <v>44</v>
      </c>
      <c r="B7" s="125"/>
      <c r="C7" s="69" t="s">
        <v>49</v>
      </c>
      <c r="D7" s="69" t="s">
        <v>50</v>
      </c>
      <c r="E7" s="69" t="s">
        <v>47</v>
      </c>
      <c r="F7" s="69">
        <v>4.5</v>
      </c>
      <c r="G7" s="70" t="s">
        <v>4</v>
      </c>
      <c r="H7" s="98">
        <v>183</v>
      </c>
      <c r="I7" s="71">
        <f t="shared" si="0"/>
        <v>823.5</v>
      </c>
      <c r="J7" s="71">
        <f t="shared" si="1"/>
        <v>947.025</v>
      </c>
      <c r="K7" s="141"/>
      <c r="L7" s="157"/>
      <c r="M7" s="62"/>
      <c r="N7" s="146"/>
    </row>
    <row r="8" spans="1:14" ht="15.75" thickBot="1">
      <c r="A8" s="170"/>
      <c r="B8" s="73"/>
      <c r="C8" s="27" t="s">
        <v>129</v>
      </c>
      <c r="D8" s="27" t="s">
        <v>48</v>
      </c>
      <c r="E8" s="27" t="s">
        <v>10</v>
      </c>
      <c r="F8" s="27">
        <v>3.45</v>
      </c>
      <c r="G8" s="27" t="s">
        <v>4</v>
      </c>
      <c r="H8" s="102">
        <v>332</v>
      </c>
      <c r="I8" s="28">
        <f t="shared" si="0"/>
        <v>1145.4</v>
      </c>
      <c r="J8" s="28">
        <f t="shared" si="1"/>
        <v>1317.21</v>
      </c>
      <c r="K8" s="142"/>
      <c r="L8" s="157"/>
      <c r="M8" s="62"/>
      <c r="N8" s="146"/>
    </row>
    <row r="9" spans="1:14" ht="15.75" hidden="1" thickBot="1">
      <c r="A9" s="170"/>
      <c r="B9" s="73"/>
      <c r="C9" s="30" t="s">
        <v>27</v>
      </c>
      <c r="D9" s="30" t="s">
        <v>77</v>
      </c>
      <c r="E9" s="30" t="s">
        <v>10</v>
      </c>
      <c r="F9" s="30"/>
      <c r="G9" s="30" t="s">
        <v>4</v>
      </c>
      <c r="H9" s="94"/>
      <c r="I9" s="28">
        <f t="shared" si="0"/>
        <v>0</v>
      </c>
      <c r="J9" s="28">
        <f t="shared" si="1"/>
        <v>0</v>
      </c>
      <c r="K9" s="142"/>
      <c r="L9" s="157"/>
      <c r="M9" s="62"/>
      <c r="N9" s="146"/>
    </row>
    <row r="10" spans="1:14" ht="15.75" thickBot="1">
      <c r="A10" s="170"/>
      <c r="B10" s="73"/>
      <c r="C10" s="26" t="s">
        <v>49</v>
      </c>
      <c r="D10" s="26" t="s">
        <v>92</v>
      </c>
      <c r="E10" s="26" t="s">
        <v>93</v>
      </c>
      <c r="F10" s="26">
        <v>1.2</v>
      </c>
      <c r="G10" s="27" t="s">
        <v>4</v>
      </c>
      <c r="H10" s="94">
        <v>183</v>
      </c>
      <c r="I10" s="28">
        <f t="shared" si="0"/>
        <v>219.6</v>
      </c>
      <c r="J10" s="28">
        <f t="shared" si="1"/>
        <v>252.54</v>
      </c>
      <c r="K10" s="142"/>
      <c r="L10" s="157"/>
      <c r="M10" s="62"/>
      <c r="N10" s="146"/>
    </row>
    <row r="11" spans="1:16" ht="15.75" thickBot="1">
      <c r="A11" s="170"/>
      <c r="B11" s="136"/>
      <c r="C11" s="34" t="s">
        <v>84</v>
      </c>
      <c r="D11" s="34" t="s">
        <v>140</v>
      </c>
      <c r="E11" s="34" t="s">
        <v>93</v>
      </c>
      <c r="F11" s="34"/>
      <c r="G11" s="34" t="s">
        <v>4</v>
      </c>
      <c r="H11" s="103">
        <v>0</v>
      </c>
      <c r="I11" s="35">
        <f t="shared" si="0"/>
        <v>0</v>
      </c>
      <c r="J11" s="35">
        <f t="shared" si="1"/>
        <v>0</v>
      </c>
      <c r="K11" s="143">
        <f>J7+J8+J10+J11</f>
        <v>2516.775</v>
      </c>
      <c r="L11" s="156">
        <v>2517</v>
      </c>
      <c r="M11" s="62">
        <f>(F10+F11+F8+F7)*53</f>
        <v>484.95000000000005</v>
      </c>
      <c r="N11" s="62" t="s">
        <v>149</v>
      </c>
      <c r="O11" s="62">
        <f>(F7+F8+F10+F11)*18</f>
        <v>164.70000000000002</v>
      </c>
      <c r="P11" s="62">
        <f>(K11+M11+O11)-L11</f>
        <v>649.4250000000002</v>
      </c>
    </row>
    <row r="12" spans="1:14" ht="15.75" thickBot="1">
      <c r="A12" s="168" t="s">
        <v>60</v>
      </c>
      <c r="B12" s="72"/>
      <c r="C12" s="37" t="s">
        <v>61</v>
      </c>
      <c r="D12" s="37" t="s">
        <v>130</v>
      </c>
      <c r="E12" s="37" t="s">
        <v>62</v>
      </c>
      <c r="F12" s="37">
        <v>6.15</v>
      </c>
      <c r="G12" s="37" t="s">
        <v>4</v>
      </c>
      <c r="H12" s="106">
        <v>322</v>
      </c>
      <c r="I12" s="38">
        <f t="shared" si="0"/>
        <v>1980.3000000000002</v>
      </c>
      <c r="J12" s="38">
        <f t="shared" si="1"/>
        <v>2277.3450000000003</v>
      </c>
      <c r="K12" s="144"/>
      <c r="L12" s="158"/>
      <c r="M12" s="62"/>
      <c r="N12" s="146"/>
    </row>
    <row r="13" spans="1:14" ht="15.75" thickBot="1">
      <c r="A13" s="170"/>
      <c r="B13" s="73"/>
      <c r="C13" s="27" t="s">
        <v>63</v>
      </c>
      <c r="D13" s="27" t="s">
        <v>131</v>
      </c>
      <c r="E13" s="27" t="s">
        <v>132</v>
      </c>
      <c r="F13" s="27">
        <v>9.75</v>
      </c>
      <c r="G13" s="27" t="s">
        <v>4</v>
      </c>
      <c r="H13" s="102">
        <v>332</v>
      </c>
      <c r="I13" s="28">
        <f t="shared" si="0"/>
        <v>3237</v>
      </c>
      <c r="J13" s="28">
        <f t="shared" si="1"/>
        <v>3722.55</v>
      </c>
      <c r="K13" s="142"/>
      <c r="L13" s="157"/>
      <c r="M13" s="62"/>
      <c r="N13" s="146"/>
    </row>
    <row r="14" spans="1:14" ht="15.75" thickBot="1">
      <c r="A14" s="170"/>
      <c r="B14" s="73"/>
      <c r="C14" s="27" t="s">
        <v>128</v>
      </c>
      <c r="D14" s="27" t="s">
        <v>133</v>
      </c>
      <c r="E14" s="27" t="s">
        <v>134</v>
      </c>
      <c r="F14" s="27">
        <v>12</v>
      </c>
      <c r="G14" s="27" t="s">
        <v>4</v>
      </c>
      <c r="H14" s="102">
        <v>263</v>
      </c>
      <c r="I14" s="28">
        <f t="shared" si="0"/>
        <v>3156</v>
      </c>
      <c r="J14" s="28">
        <f t="shared" si="1"/>
        <v>3629.4</v>
      </c>
      <c r="K14" s="142"/>
      <c r="L14" s="157"/>
      <c r="M14" s="62"/>
      <c r="N14" s="146"/>
    </row>
    <row r="15" spans="1:14" ht="15.75" thickBot="1">
      <c r="A15" s="170"/>
      <c r="B15" s="73"/>
      <c r="C15" s="27" t="s">
        <v>129</v>
      </c>
      <c r="D15" s="27" t="s">
        <v>67</v>
      </c>
      <c r="E15" s="27" t="s">
        <v>135</v>
      </c>
      <c r="F15" s="27">
        <v>5.85</v>
      </c>
      <c r="G15" s="27" t="s">
        <v>4</v>
      </c>
      <c r="H15" s="102">
        <v>332</v>
      </c>
      <c r="I15" s="28">
        <f t="shared" si="0"/>
        <v>1942.1999999999998</v>
      </c>
      <c r="J15" s="28">
        <f t="shared" si="1"/>
        <v>2233.5299999999997</v>
      </c>
      <c r="K15" s="142"/>
      <c r="L15" s="157"/>
      <c r="M15" s="62"/>
      <c r="N15" s="146"/>
    </row>
    <row r="16" spans="1:14" ht="15.75" thickBot="1">
      <c r="A16" s="170"/>
      <c r="B16" s="73"/>
      <c r="C16" s="30" t="s">
        <v>27</v>
      </c>
      <c r="D16" s="30" t="s">
        <v>79</v>
      </c>
      <c r="E16" s="30" t="s">
        <v>135</v>
      </c>
      <c r="F16" s="30"/>
      <c r="G16" s="30" t="s">
        <v>4</v>
      </c>
      <c r="H16" s="128"/>
      <c r="I16" s="28">
        <f t="shared" si="0"/>
        <v>0</v>
      </c>
      <c r="J16" s="28">
        <f t="shared" si="1"/>
        <v>0</v>
      </c>
      <c r="K16" s="142"/>
      <c r="L16" s="157"/>
      <c r="M16" s="62"/>
      <c r="N16" s="146"/>
    </row>
    <row r="17" spans="1:14" s="13" customFormat="1" ht="15.75" thickBot="1">
      <c r="A17" s="170"/>
      <c r="B17" s="120"/>
      <c r="C17" s="27" t="s">
        <v>61</v>
      </c>
      <c r="D17" s="27" t="s">
        <v>136</v>
      </c>
      <c r="E17" s="27" t="s">
        <v>93</v>
      </c>
      <c r="F17" s="27">
        <v>1.2</v>
      </c>
      <c r="G17" s="27" t="s">
        <v>4</v>
      </c>
      <c r="H17" s="102">
        <v>322</v>
      </c>
      <c r="I17" s="28">
        <f t="shared" si="0"/>
        <v>386.4</v>
      </c>
      <c r="J17" s="28">
        <f t="shared" si="1"/>
        <v>444.35999999999996</v>
      </c>
      <c r="K17" s="142"/>
      <c r="L17" s="157"/>
      <c r="M17" s="62"/>
      <c r="N17" s="146"/>
    </row>
    <row r="18" spans="1:14" ht="15.75" thickBot="1">
      <c r="A18" s="170"/>
      <c r="B18" s="73"/>
      <c r="C18" s="27" t="s">
        <v>61</v>
      </c>
      <c r="D18" s="27" t="s">
        <v>136</v>
      </c>
      <c r="E18" s="27" t="s">
        <v>93</v>
      </c>
      <c r="F18" s="27">
        <v>1.2</v>
      </c>
      <c r="G18" s="27" t="s">
        <v>4</v>
      </c>
      <c r="H18" s="102">
        <v>322</v>
      </c>
      <c r="I18" s="28">
        <f t="shared" si="0"/>
        <v>386.4</v>
      </c>
      <c r="J18" s="28">
        <f t="shared" si="1"/>
        <v>444.35999999999996</v>
      </c>
      <c r="K18" s="142"/>
      <c r="L18" s="157"/>
      <c r="M18" s="62"/>
      <c r="N18" s="146"/>
    </row>
    <row r="19" spans="1:16" ht="15.75" thickBot="1">
      <c r="A19" s="169"/>
      <c r="B19" s="126"/>
      <c r="C19" s="41" t="s">
        <v>61</v>
      </c>
      <c r="D19" s="41" t="s">
        <v>136</v>
      </c>
      <c r="E19" s="41" t="s">
        <v>93</v>
      </c>
      <c r="F19" s="41">
        <v>1.2</v>
      </c>
      <c r="G19" s="41" t="s">
        <v>4</v>
      </c>
      <c r="H19" s="101">
        <v>322</v>
      </c>
      <c r="I19" s="42">
        <f t="shared" si="0"/>
        <v>386.4</v>
      </c>
      <c r="J19" s="42">
        <f t="shared" si="1"/>
        <v>444.35999999999996</v>
      </c>
      <c r="K19" s="139">
        <f>J12+J13+J14+J15+J17+J18+J19</f>
        <v>13195.905000000002</v>
      </c>
      <c r="L19" s="155">
        <v>14000</v>
      </c>
      <c r="M19" s="62">
        <f>37.35*53</f>
        <v>1979.5500000000002</v>
      </c>
      <c r="N19" s="62" t="s">
        <v>148</v>
      </c>
      <c r="O19" s="62">
        <v>0</v>
      </c>
      <c r="P19" s="62">
        <f>(K19+M19+O19)-L19</f>
        <v>1175.4550000000017</v>
      </c>
    </row>
    <row r="20" spans="1:15" s="13" customFormat="1" ht="15.75" thickBot="1">
      <c r="A20" s="134" t="s">
        <v>80</v>
      </c>
      <c r="B20" s="135"/>
      <c r="C20" s="130" t="s">
        <v>84</v>
      </c>
      <c r="D20" s="130" t="s">
        <v>125</v>
      </c>
      <c r="E20" s="130" t="s">
        <v>89</v>
      </c>
      <c r="F20" s="130"/>
      <c r="G20" s="130" t="s">
        <v>4</v>
      </c>
      <c r="H20" s="132">
        <v>0</v>
      </c>
      <c r="I20" s="133">
        <f t="shared" si="0"/>
        <v>0</v>
      </c>
      <c r="J20" s="133">
        <f t="shared" si="1"/>
        <v>0</v>
      </c>
      <c r="K20" s="140">
        <f>J20</f>
        <v>0</v>
      </c>
      <c r="L20" s="156"/>
      <c r="M20" s="62"/>
      <c r="N20" s="146"/>
      <c r="O20" s="147"/>
    </row>
    <row r="21" spans="1:14" ht="15.75" thickBot="1">
      <c r="A21" s="168" t="s">
        <v>107</v>
      </c>
      <c r="B21" s="72"/>
      <c r="C21" s="37" t="s">
        <v>8</v>
      </c>
      <c r="D21" s="37" t="s">
        <v>115</v>
      </c>
      <c r="E21" s="37" t="s">
        <v>10</v>
      </c>
      <c r="F21" s="37">
        <v>3.45</v>
      </c>
      <c r="G21" s="37" t="s">
        <v>4</v>
      </c>
      <c r="H21" s="106">
        <v>286</v>
      </c>
      <c r="I21" s="38">
        <f t="shared" si="0"/>
        <v>986.7</v>
      </c>
      <c r="J21" s="38"/>
      <c r="K21" s="144"/>
      <c r="L21" s="158"/>
      <c r="M21" s="62"/>
      <c r="N21" s="146"/>
    </row>
    <row r="22" spans="1:15" ht="15.75" thickBot="1">
      <c r="A22" s="169"/>
      <c r="B22" s="126"/>
      <c r="C22" s="41" t="s">
        <v>128</v>
      </c>
      <c r="D22" s="41" t="s">
        <v>139</v>
      </c>
      <c r="E22" s="41" t="s">
        <v>138</v>
      </c>
      <c r="F22" s="41">
        <v>10</v>
      </c>
      <c r="G22" s="41" t="s">
        <v>4</v>
      </c>
      <c r="H22" s="101">
        <v>263</v>
      </c>
      <c r="I22" s="42">
        <f t="shared" si="0"/>
        <v>2630</v>
      </c>
      <c r="J22" s="42"/>
      <c r="K22" s="145"/>
      <c r="L22" s="159"/>
      <c r="M22" s="62"/>
      <c r="N22" s="146"/>
      <c r="O22" s="127"/>
    </row>
    <row r="23" spans="1:4" ht="15">
      <c r="A23" s="121" t="s">
        <v>144</v>
      </c>
      <c r="C23" t="s">
        <v>145</v>
      </c>
      <c r="D23" t="s">
        <v>4</v>
      </c>
    </row>
    <row r="24" spans="1:4" ht="15">
      <c r="A24" s="121" t="s">
        <v>146</v>
      </c>
      <c r="C24" t="s">
        <v>155</v>
      </c>
      <c r="D24" t="s">
        <v>4</v>
      </c>
    </row>
  </sheetData>
  <sheetProtection/>
  <mergeCells count="4">
    <mergeCell ref="A3:A4"/>
    <mergeCell ref="A7:A11"/>
    <mergeCell ref="A12:A19"/>
    <mergeCell ref="A21:A22"/>
  </mergeCells>
  <hyperlinks>
    <hyperlink ref="A5" r:id="rId1" display="oli@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2010-04-27T12:45:19Z</cp:lastPrinted>
  <dcterms:created xsi:type="dcterms:W3CDTF">2010-03-15T11:09:29Z</dcterms:created>
  <dcterms:modified xsi:type="dcterms:W3CDTF">2010-05-13T08:25:48Z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