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5820" windowHeight="3225" tabRatio="469" activeTab="0"/>
  </bookViews>
  <sheets>
    <sheet name="сп-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<sst xmlns="http://schemas.openxmlformats.org/spreadsheetml/2006/main" count="94" uniqueCount="67">
  <si>
    <t>Ник</t>
  </si>
  <si>
    <t>Коллекция</t>
  </si>
  <si>
    <t>цена за кв.м.</t>
  </si>
  <si>
    <t>цена за арт</t>
  </si>
  <si>
    <t>цена за арт с орг %</t>
  </si>
  <si>
    <t>Lana64</t>
  </si>
  <si>
    <t>Золушка</t>
  </si>
  <si>
    <t>Рисунок</t>
  </si>
  <si>
    <t>Цвет</t>
  </si>
  <si>
    <t>Сорт</t>
  </si>
  <si>
    <t>Кол-во шт.</t>
  </si>
  <si>
    <t>Кол-во кв.м.</t>
  </si>
  <si>
    <t>01</t>
  </si>
  <si>
    <t>1</t>
  </si>
  <si>
    <t>К оплате</t>
  </si>
  <si>
    <t>Сдано</t>
  </si>
  <si>
    <t>Янтарь</t>
  </si>
  <si>
    <t>ГР(гор. раз-р/м)</t>
  </si>
  <si>
    <t>ВР (верт. раз-р/м)</t>
  </si>
  <si>
    <t>04</t>
  </si>
  <si>
    <t>Азия Премиум</t>
  </si>
  <si>
    <t>2</t>
  </si>
  <si>
    <t>Дежа вю</t>
  </si>
  <si>
    <t>03</t>
  </si>
  <si>
    <t>Ксения14</t>
  </si>
  <si>
    <t>Радуга</t>
  </si>
  <si>
    <t>Ber Ta</t>
  </si>
  <si>
    <t>26</t>
  </si>
  <si>
    <t>02</t>
  </si>
  <si>
    <t>Венеция</t>
  </si>
  <si>
    <t>Дебют</t>
  </si>
  <si>
    <t>Ai_Rish</t>
  </si>
  <si>
    <t>10</t>
  </si>
  <si>
    <t>Anfida</t>
  </si>
  <si>
    <t>05</t>
  </si>
  <si>
    <t>tan.tan.tan</t>
  </si>
  <si>
    <t>РАЗДАЧА</t>
  </si>
  <si>
    <t>Транспорт по городу</t>
  </si>
  <si>
    <t>ИТОГО ДОЛГ</t>
  </si>
  <si>
    <t>027</t>
  </si>
  <si>
    <t>20465</t>
  </si>
  <si>
    <t>ЗАКАЗЫ-СВЕРКА СП-3</t>
  </si>
  <si>
    <t>40482</t>
  </si>
  <si>
    <t xml:space="preserve">Lara.... </t>
  </si>
  <si>
    <t>30586/овальный/</t>
  </si>
  <si>
    <t>Энигма</t>
  </si>
  <si>
    <t>20722</t>
  </si>
  <si>
    <t>24</t>
  </si>
  <si>
    <t>400</t>
  </si>
  <si>
    <t>anam</t>
  </si>
  <si>
    <t>hrizantema</t>
  </si>
  <si>
    <t>042</t>
  </si>
  <si>
    <t>Evvita</t>
  </si>
  <si>
    <t>Zuker</t>
  </si>
  <si>
    <t>Наличие</t>
  </si>
  <si>
    <t>Фролинка</t>
  </si>
  <si>
    <t>40542</t>
  </si>
  <si>
    <t>10132</t>
  </si>
  <si>
    <t>Оникс</t>
  </si>
  <si>
    <t>30647</t>
  </si>
  <si>
    <t>30642</t>
  </si>
  <si>
    <t>30134</t>
  </si>
  <si>
    <t>mashysha</t>
  </si>
  <si>
    <t>транспортные до НОВОСИБА</t>
  </si>
  <si>
    <t>Транспортные по Новосибу</t>
  </si>
  <si>
    <t>Новокузнецк</t>
  </si>
  <si>
    <t>Оплата ТР до НСК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</si>
</sst>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4" fillId="0" borderId="0" xfId="0" applyFont="1" applyAlignment="1">
      <alignment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45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33" fillId="0" borderId="11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164" fontId="45" fillId="0" borderId="12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164" fontId="46" fillId="0" borderId="12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164" fontId="46" fillId="0" borderId="12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20" sqref="M20"/>
    </sheetView>
  </sheetViews>
  <sheetFormatPr defaultColWidth="9.140625" defaultRowHeight="15"/>
  <cols>
    <col min="1" max="2" width="14.8515625" style="0" customWidth="1"/>
    <col min="3" max="3" width="14.421875" style="0" bestFit="1" customWidth="1"/>
    <col min="4" max="4" width="16.8515625" style="7" bestFit="1" customWidth="1"/>
    <col min="5" max="5" width="9.140625" style="7" customWidth="1"/>
    <col min="11" max="11" width="7.7109375" style="0" bestFit="1" customWidth="1"/>
    <col min="12" max="12" width="11.140625" style="0" bestFit="1" customWidth="1"/>
    <col min="13" max="13" width="18.140625" style="0" bestFit="1" customWidth="1"/>
    <col min="14" max="14" width="9.140625" style="14" customWidth="1"/>
    <col min="16" max="16" width="10.28125" style="0" bestFit="1" customWidth="1"/>
    <col min="17" max="17" width="13.7109375" style="0" bestFit="1" customWidth="1"/>
    <col min="18" max="18" width="12.28125" style="0" bestFit="1" customWidth="1"/>
  </cols>
  <sheetData>
    <row r="1" spans="1:17" ht="61.5">
      <c r="A1" s="10" t="s">
        <v>41</v>
      </c>
      <c r="B1" s="10"/>
      <c r="C1" s="7"/>
      <c r="F1" s="7"/>
      <c r="O1" s="7"/>
      <c r="P1" s="7"/>
      <c r="Q1" s="7"/>
    </row>
    <row r="2" spans="1:19" ht="30">
      <c r="A2" s="1" t="s">
        <v>0</v>
      </c>
      <c r="B2" s="1" t="s">
        <v>54</v>
      </c>
      <c r="C2" s="1" t="s">
        <v>1</v>
      </c>
      <c r="D2" s="11" t="s">
        <v>7</v>
      </c>
      <c r="E2" s="11" t="s">
        <v>8</v>
      </c>
      <c r="F2" s="1" t="s">
        <v>9</v>
      </c>
      <c r="G2" s="9" t="s">
        <v>17</v>
      </c>
      <c r="H2" s="9" t="s">
        <v>18</v>
      </c>
      <c r="I2" s="9" t="s">
        <v>10</v>
      </c>
      <c r="J2" s="9" t="s">
        <v>11</v>
      </c>
      <c r="K2" s="9" t="s">
        <v>2</v>
      </c>
      <c r="L2" s="5" t="s">
        <v>3</v>
      </c>
      <c r="M2" s="5" t="s">
        <v>4</v>
      </c>
      <c r="N2" s="36" t="s">
        <v>14</v>
      </c>
      <c r="O2" s="6" t="s">
        <v>15</v>
      </c>
      <c r="P2" s="21" t="s">
        <v>66</v>
      </c>
      <c r="Q2" s="22" t="s">
        <v>36</v>
      </c>
      <c r="R2" s="23" t="s">
        <v>37</v>
      </c>
      <c r="S2" s="24" t="s">
        <v>38</v>
      </c>
    </row>
    <row r="3" spans="1:19" ht="24.75" customHeight="1">
      <c r="A3" s="8" t="s">
        <v>5</v>
      </c>
      <c r="B3" s="8"/>
      <c r="C3" s="2" t="s">
        <v>6</v>
      </c>
      <c r="D3" s="12" t="s">
        <v>39</v>
      </c>
      <c r="E3" s="2" t="s">
        <v>12</v>
      </c>
      <c r="F3" s="2" t="s">
        <v>13</v>
      </c>
      <c r="G3" s="2">
        <v>1.5</v>
      </c>
      <c r="H3" s="2">
        <v>2.05</v>
      </c>
      <c r="I3" s="2">
        <v>1</v>
      </c>
      <c r="J3" s="26">
        <f>I3*H3*G3</f>
        <v>3.0749999999999997</v>
      </c>
      <c r="K3" s="4">
        <v>199</v>
      </c>
      <c r="L3" s="4">
        <f aca="true" t="shared" si="0" ref="L3:L17">K3*J3</f>
        <v>611.925</v>
      </c>
      <c r="M3" s="4">
        <f aca="true" t="shared" si="1" ref="M3:M17">L3*0.15+L3</f>
        <v>703.7137499999999</v>
      </c>
      <c r="N3" s="19">
        <f>M3</f>
        <v>703.7137499999999</v>
      </c>
      <c r="O3" s="19">
        <v>704</v>
      </c>
      <c r="P3" s="20">
        <f>J3*$C$20</f>
        <v>247.36981508629717</v>
      </c>
      <c r="Q3" s="20"/>
      <c r="R3" s="20">
        <f>J3*$C$21</f>
        <v>14.155286174620224</v>
      </c>
      <c r="S3" s="4">
        <f>N3+P3+R3-O3</f>
        <v>261.2388512609173</v>
      </c>
    </row>
    <row r="4" spans="1:19" ht="15.75">
      <c r="A4" s="8" t="s">
        <v>31</v>
      </c>
      <c r="B4" s="35"/>
      <c r="C4" s="2" t="s">
        <v>20</v>
      </c>
      <c r="D4" s="2" t="s">
        <v>61</v>
      </c>
      <c r="E4" s="2" t="s">
        <v>19</v>
      </c>
      <c r="F4" s="2" t="s">
        <v>13</v>
      </c>
      <c r="G4" s="2">
        <v>2</v>
      </c>
      <c r="H4" s="2">
        <v>3</v>
      </c>
      <c r="I4" s="2">
        <v>1</v>
      </c>
      <c r="J4" s="26">
        <f>I4*H4*G4</f>
        <v>6</v>
      </c>
      <c r="K4" s="4">
        <v>540</v>
      </c>
      <c r="L4" s="4">
        <f t="shared" si="0"/>
        <v>3240</v>
      </c>
      <c r="M4" s="4">
        <f t="shared" si="1"/>
        <v>3726</v>
      </c>
      <c r="N4" s="19">
        <f aca="true" t="shared" si="2" ref="N4:N17">M4</f>
        <v>3726</v>
      </c>
      <c r="O4" s="19">
        <v>4000</v>
      </c>
      <c r="P4" s="20">
        <f aca="true" t="shared" si="3" ref="P4:P17">J4*$C$20</f>
        <v>482.6728099244823</v>
      </c>
      <c r="Q4" s="20"/>
      <c r="R4" s="20">
        <f>J4*$C$21</f>
        <v>27.620070584624827</v>
      </c>
      <c r="S4" s="4">
        <f aca="true" t="shared" si="4" ref="S4:S11">N4+P4+R4-O4</f>
        <v>236.2928805091069</v>
      </c>
    </row>
    <row r="5" spans="1:19" ht="15.75">
      <c r="A5" s="8" t="s">
        <v>35</v>
      </c>
      <c r="B5" s="35"/>
      <c r="C5" s="2" t="s">
        <v>45</v>
      </c>
      <c r="D5" s="2" t="s">
        <v>46</v>
      </c>
      <c r="E5" s="2" t="s">
        <v>47</v>
      </c>
      <c r="F5" s="2" t="s">
        <v>13</v>
      </c>
      <c r="G5" s="2">
        <v>2.05</v>
      </c>
      <c r="H5" s="2">
        <v>1.5</v>
      </c>
      <c r="I5" s="2">
        <v>1</v>
      </c>
      <c r="J5" s="27">
        <f>I5*H5*G5</f>
        <v>3.0749999999999997</v>
      </c>
      <c r="K5" s="13">
        <v>279</v>
      </c>
      <c r="L5" s="13">
        <f t="shared" si="0"/>
        <v>857.925</v>
      </c>
      <c r="M5" s="13">
        <f t="shared" si="1"/>
        <v>986.61375</v>
      </c>
      <c r="N5" s="19">
        <f t="shared" si="2"/>
        <v>986.61375</v>
      </c>
      <c r="O5" s="19">
        <v>987</v>
      </c>
      <c r="P5" s="20">
        <f t="shared" si="3"/>
        <v>247.36981508629717</v>
      </c>
      <c r="Q5" s="20"/>
      <c r="R5" s="20">
        <f>J5*$C$21</f>
        <v>14.155286174620224</v>
      </c>
      <c r="S5" s="4">
        <f t="shared" si="4"/>
        <v>261.13885126091736</v>
      </c>
    </row>
    <row r="6" spans="1:19" ht="24.75" customHeight="1">
      <c r="A6" s="8" t="s">
        <v>24</v>
      </c>
      <c r="B6" s="8"/>
      <c r="C6" s="2" t="s">
        <v>6</v>
      </c>
      <c r="D6" s="28" t="s">
        <v>40</v>
      </c>
      <c r="E6" s="28" t="s">
        <v>23</v>
      </c>
      <c r="F6" s="3" t="s">
        <v>13</v>
      </c>
      <c r="G6" s="3">
        <v>2.6</v>
      </c>
      <c r="H6" s="3">
        <v>4.55</v>
      </c>
      <c r="I6" s="3">
        <v>1</v>
      </c>
      <c r="J6" s="27">
        <f>I6*H6*G6</f>
        <v>11.83</v>
      </c>
      <c r="K6" s="13">
        <v>199</v>
      </c>
      <c r="L6" s="4">
        <f t="shared" si="0"/>
        <v>2354.17</v>
      </c>
      <c r="M6" s="4">
        <f t="shared" si="1"/>
        <v>2707.2955</v>
      </c>
      <c r="N6" s="19">
        <f t="shared" si="2"/>
        <v>2707.2955</v>
      </c>
      <c r="O6" s="25">
        <v>2750</v>
      </c>
      <c r="P6" s="20">
        <f t="shared" si="3"/>
        <v>951.6698902344376</v>
      </c>
      <c r="Q6" s="20"/>
      <c r="R6" s="20">
        <f>J6*$C$21</f>
        <v>54.45757250268529</v>
      </c>
      <c r="S6" s="4">
        <f t="shared" si="4"/>
        <v>963.4229627371233</v>
      </c>
    </row>
    <row r="7" spans="1:19" ht="24.75" customHeight="1">
      <c r="A7" s="8" t="s">
        <v>33</v>
      </c>
      <c r="B7" s="8"/>
      <c r="C7" s="12" t="s">
        <v>16</v>
      </c>
      <c r="D7" s="12" t="s">
        <v>44</v>
      </c>
      <c r="E7" s="12" t="s">
        <v>12</v>
      </c>
      <c r="F7" s="12" t="s">
        <v>13</v>
      </c>
      <c r="G7" s="12">
        <v>0.8</v>
      </c>
      <c r="H7" s="12">
        <v>1.5</v>
      </c>
      <c r="I7" s="12">
        <v>2</v>
      </c>
      <c r="J7" s="26">
        <v>2.4</v>
      </c>
      <c r="K7" s="13">
        <v>332</v>
      </c>
      <c r="L7" s="4">
        <f t="shared" si="0"/>
        <v>796.8</v>
      </c>
      <c r="M7" s="4">
        <f t="shared" si="1"/>
        <v>916.3199999999999</v>
      </c>
      <c r="N7" s="19">
        <f t="shared" si="2"/>
        <v>916.3199999999999</v>
      </c>
      <c r="O7" s="25">
        <v>916</v>
      </c>
      <c r="P7" s="20">
        <f t="shared" si="3"/>
        <v>193.0691239697929</v>
      </c>
      <c r="Q7" s="20"/>
      <c r="R7" s="20">
        <f>J7*$C$21</f>
        <v>11.048028233849932</v>
      </c>
      <c r="S7" s="4">
        <f t="shared" si="4"/>
        <v>204.43715220364265</v>
      </c>
    </row>
    <row r="8" spans="1:19" ht="15.75">
      <c r="A8" s="8" t="s">
        <v>43</v>
      </c>
      <c r="B8" s="35"/>
      <c r="C8" s="2" t="s">
        <v>25</v>
      </c>
      <c r="D8" s="2" t="s">
        <v>42</v>
      </c>
      <c r="E8" s="2" t="s">
        <v>12</v>
      </c>
      <c r="F8" s="2" t="s">
        <v>13</v>
      </c>
      <c r="G8" s="2">
        <v>1.2</v>
      </c>
      <c r="H8" s="2">
        <v>1.77</v>
      </c>
      <c r="I8" s="3">
        <v>1</v>
      </c>
      <c r="J8" s="26">
        <f>I8*H8*G8</f>
        <v>2.124</v>
      </c>
      <c r="K8" s="4">
        <v>425</v>
      </c>
      <c r="L8" s="4">
        <f t="shared" si="0"/>
        <v>902.7</v>
      </c>
      <c r="M8" s="4">
        <f t="shared" si="1"/>
        <v>1038.105</v>
      </c>
      <c r="N8" s="19">
        <f t="shared" si="2"/>
        <v>1038.105</v>
      </c>
      <c r="O8" s="25">
        <v>1038</v>
      </c>
      <c r="P8" s="20">
        <f t="shared" si="3"/>
        <v>170.86617471326676</v>
      </c>
      <c r="Q8" s="20"/>
      <c r="R8" s="20">
        <f>J8*$C$21</f>
        <v>9.77750498695719</v>
      </c>
      <c r="S8" s="4">
        <f t="shared" si="4"/>
        <v>180.74867970022387</v>
      </c>
    </row>
    <row r="9" spans="1:19" ht="24.75" customHeight="1">
      <c r="A9" s="8" t="s">
        <v>49</v>
      </c>
      <c r="B9" s="8"/>
      <c r="C9" s="2" t="s">
        <v>29</v>
      </c>
      <c r="D9" s="2" t="s">
        <v>48</v>
      </c>
      <c r="E9" s="2" t="s">
        <v>27</v>
      </c>
      <c r="F9" s="2" t="s">
        <v>13</v>
      </c>
      <c r="G9" s="2">
        <v>1.5</v>
      </c>
      <c r="H9" s="2">
        <v>5.6</v>
      </c>
      <c r="I9" s="2">
        <v>1</v>
      </c>
      <c r="J9" s="26">
        <f>I9*H9*G9</f>
        <v>8.399999999999999</v>
      </c>
      <c r="K9" s="4">
        <v>447</v>
      </c>
      <c r="L9" s="4">
        <f t="shared" si="0"/>
        <v>3754.7999999999993</v>
      </c>
      <c r="M9" s="4">
        <f t="shared" si="1"/>
        <v>4318.0199999999995</v>
      </c>
      <c r="N9" s="19">
        <f t="shared" si="2"/>
        <v>4318.0199999999995</v>
      </c>
      <c r="O9" s="25">
        <v>4318</v>
      </c>
      <c r="P9" s="20">
        <f t="shared" si="3"/>
        <v>675.7419338942751</v>
      </c>
      <c r="Q9" s="20"/>
      <c r="R9" s="20">
        <f>J9*$C$21</f>
        <v>38.66809881847475</v>
      </c>
      <c r="S9" s="4">
        <f t="shared" si="4"/>
        <v>714.4300327127494</v>
      </c>
    </row>
    <row r="10" spans="1:19" ht="15.75">
      <c r="A10" s="8" t="s">
        <v>26</v>
      </c>
      <c r="B10" s="35"/>
      <c r="C10" s="2" t="s">
        <v>30</v>
      </c>
      <c r="D10" s="2" t="s">
        <v>32</v>
      </c>
      <c r="E10" s="2" t="s">
        <v>19</v>
      </c>
      <c r="F10" s="2" t="s">
        <v>21</v>
      </c>
      <c r="G10" s="2">
        <v>1.9</v>
      </c>
      <c r="H10" s="2">
        <v>2.21</v>
      </c>
      <c r="I10" s="2">
        <v>1</v>
      </c>
      <c r="J10" s="26">
        <f aca="true" t="shared" si="5" ref="J10:J15">I10*H10*G10</f>
        <v>4.199</v>
      </c>
      <c r="K10" s="4">
        <v>321.1</v>
      </c>
      <c r="L10" s="4">
        <f t="shared" si="0"/>
        <v>1348.2989</v>
      </c>
      <c r="M10" s="4">
        <f t="shared" si="1"/>
        <v>1550.543735</v>
      </c>
      <c r="N10" s="19">
        <f t="shared" si="2"/>
        <v>1550.543735</v>
      </c>
      <c r="O10" s="25">
        <v>1550</v>
      </c>
      <c r="P10" s="20">
        <f t="shared" si="3"/>
        <v>337.79052147881686</v>
      </c>
      <c r="Q10" s="20"/>
      <c r="R10" s="20">
        <f>J10*$C$21</f>
        <v>19.32944606413994</v>
      </c>
      <c r="S10" s="4">
        <f t="shared" si="4"/>
        <v>357.6637025429568</v>
      </c>
    </row>
    <row r="11" spans="1:19" ht="24.75" customHeight="1">
      <c r="A11" s="8" t="s">
        <v>50</v>
      </c>
      <c r="B11" s="8"/>
      <c r="C11" s="3" t="s">
        <v>6</v>
      </c>
      <c r="D11" s="3" t="s">
        <v>51</v>
      </c>
      <c r="E11" s="3" t="s">
        <v>12</v>
      </c>
      <c r="F11" s="3">
        <v>1</v>
      </c>
      <c r="G11" s="3">
        <v>2</v>
      </c>
      <c r="H11" s="3">
        <v>3</v>
      </c>
      <c r="I11" s="3">
        <v>1</v>
      </c>
      <c r="J11" s="27">
        <f t="shared" si="5"/>
        <v>6</v>
      </c>
      <c r="K11" s="13">
        <v>199</v>
      </c>
      <c r="L11" s="13">
        <f t="shared" si="0"/>
        <v>1194</v>
      </c>
      <c r="M11" s="13">
        <f t="shared" si="1"/>
        <v>1373.1</v>
      </c>
      <c r="N11" s="19">
        <f t="shared" si="2"/>
        <v>1373.1</v>
      </c>
      <c r="O11" s="25">
        <v>1373</v>
      </c>
      <c r="P11" s="20">
        <f t="shared" si="3"/>
        <v>482.6728099244823</v>
      </c>
      <c r="Q11" s="20"/>
      <c r="R11" s="20">
        <f>J11*$C$21</f>
        <v>27.620070584624827</v>
      </c>
      <c r="S11" s="4">
        <f t="shared" si="4"/>
        <v>510.39288050910704</v>
      </c>
    </row>
    <row r="12" spans="1:19" ht="15.75" customHeight="1">
      <c r="A12" s="8" t="s">
        <v>52</v>
      </c>
      <c r="B12" s="35"/>
      <c r="C12" s="3" t="s">
        <v>22</v>
      </c>
      <c r="D12" s="3">
        <v>30111</v>
      </c>
      <c r="E12" s="3" t="s">
        <v>12</v>
      </c>
      <c r="F12" s="3" t="s">
        <v>13</v>
      </c>
      <c r="G12" s="3">
        <v>2.5</v>
      </c>
      <c r="H12" s="3">
        <v>4</v>
      </c>
      <c r="I12" s="3">
        <v>1</v>
      </c>
      <c r="J12" s="27">
        <f>I12*H12*G12</f>
        <v>10</v>
      </c>
      <c r="K12" s="13">
        <v>349</v>
      </c>
      <c r="L12" s="13">
        <f t="shared" si="0"/>
        <v>3490</v>
      </c>
      <c r="M12" s="13">
        <f t="shared" si="1"/>
        <v>4013.5</v>
      </c>
      <c r="N12" s="38">
        <f>M12+M13</f>
        <v>6421.6</v>
      </c>
      <c r="O12" s="38">
        <v>6422</v>
      </c>
      <c r="P12" s="40">
        <v>1287</v>
      </c>
      <c r="Q12" s="40" t="s">
        <v>65</v>
      </c>
      <c r="R12" s="40">
        <v>0</v>
      </c>
      <c r="S12" s="40">
        <f>N12+P12+R12-O12</f>
        <v>1286.6000000000004</v>
      </c>
    </row>
    <row r="13" spans="1:19" ht="15.75" customHeight="1">
      <c r="A13" s="8"/>
      <c r="B13" s="35"/>
      <c r="C13" s="3" t="s">
        <v>22</v>
      </c>
      <c r="D13" s="3" t="s">
        <v>57</v>
      </c>
      <c r="E13" s="3" t="s">
        <v>12</v>
      </c>
      <c r="F13" s="3" t="s">
        <v>13</v>
      </c>
      <c r="G13" s="3">
        <v>2</v>
      </c>
      <c r="H13" s="3">
        <v>3</v>
      </c>
      <c r="I13" s="3">
        <v>1</v>
      </c>
      <c r="J13" s="3">
        <f t="shared" si="5"/>
        <v>6</v>
      </c>
      <c r="K13" s="13">
        <v>349</v>
      </c>
      <c r="L13" s="13">
        <f t="shared" si="0"/>
        <v>2094</v>
      </c>
      <c r="M13" s="13">
        <f t="shared" si="1"/>
        <v>2408.1</v>
      </c>
      <c r="N13" s="39"/>
      <c r="O13" s="39"/>
      <c r="P13" s="41"/>
      <c r="Q13" s="41"/>
      <c r="R13" s="41"/>
      <c r="S13" s="41"/>
    </row>
    <row r="14" spans="1:19" ht="15.75">
      <c r="A14" s="8" t="s">
        <v>62</v>
      </c>
      <c r="B14" s="35"/>
      <c r="C14" s="3" t="s">
        <v>58</v>
      </c>
      <c r="D14" s="3" t="s">
        <v>59</v>
      </c>
      <c r="E14" s="3" t="s">
        <v>12</v>
      </c>
      <c r="F14" s="3" t="s">
        <v>13</v>
      </c>
      <c r="G14" s="3">
        <v>2</v>
      </c>
      <c r="H14" s="3">
        <v>3</v>
      </c>
      <c r="I14" s="3">
        <v>1</v>
      </c>
      <c r="J14" s="3">
        <f t="shared" si="5"/>
        <v>6</v>
      </c>
      <c r="K14" s="13">
        <v>338</v>
      </c>
      <c r="L14" s="13">
        <f>K14*J14</f>
        <v>2028</v>
      </c>
      <c r="M14" s="13">
        <f>L14*0.15+L14</f>
        <v>2332.2</v>
      </c>
      <c r="N14" s="19">
        <f>M14</f>
        <v>2332.2</v>
      </c>
      <c r="O14" s="25">
        <v>2332</v>
      </c>
      <c r="P14" s="20">
        <f t="shared" si="3"/>
        <v>482.6728099244823</v>
      </c>
      <c r="Q14" s="20"/>
      <c r="R14" s="20">
        <f>J14*$C$21</f>
        <v>27.620070584624827</v>
      </c>
      <c r="S14" s="4">
        <f>N14+P14+R14-O14</f>
        <v>510.4928805091072</v>
      </c>
    </row>
    <row r="15" spans="1:19" ht="15.75" customHeight="1">
      <c r="A15" s="8" t="s">
        <v>53</v>
      </c>
      <c r="B15" s="35"/>
      <c r="C15" s="3" t="s">
        <v>58</v>
      </c>
      <c r="D15" s="3" t="s">
        <v>60</v>
      </c>
      <c r="E15" s="3" t="s">
        <v>12</v>
      </c>
      <c r="F15" s="3" t="s">
        <v>13</v>
      </c>
      <c r="G15" s="3">
        <v>2</v>
      </c>
      <c r="H15" s="3">
        <v>3</v>
      </c>
      <c r="I15" s="3">
        <v>1</v>
      </c>
      <c r="J15" s="3">
        <f t="shared" si="5"/>
        <v>6</v>
      </c>
      <c r="K15" s="13">
        <v>338</v>
      </c>
      <c r="L15" s="13">
        <f t="shared" si="0"/>
        <v>2028</v>
      </c>
      <c r="M15" s="13">
        <f t="shared" si="1"/>
        <v>2332.2</v>
      </c>
      <c r="N15" s="38">
        <f>M15+M16</f>
        <v>3852.017</v>
      </c>
      <c r="O15" s="38">
        <v>3852</v>
      </c>
      <c r="P15" s="40">
        <v>798</v>
      </c>
      <c r="Q15" s="42"/>
      <c r="R15" s="40">
        <v>46</v>
      </c>
      <c r="S15" s="40">
        <f>N15+P15+R15-O15</f>
        <v>844.0169999999998</v>
      </c>
    </row>
    <row r="16" spans="1:19" ht="15.75" customHeight="1">
      <c r="A16" s="8"/>
      <c r="B16" s="8"/>
      <c r="C16" s="2" t="s">
        <v>30</v>
      </c>
      <c r="D16" s="2" t="s">
        <v>34</v>
      </c>
      <c r="E16" s="2" t="s">
        <v>23</v>
      </c>
      <c r="F16" s="2" t="s">
        <v>13</v>
      </c>
      <c r="G16" s="2">
        <v>1.7</v>
      </c>
      <c r="H16" s="2">
        <v>2.3</v>
      </c>
      <c r="I16" s="2">
        <v>1</v>
      </c>
      <c r="J16" s="27">
        <f>I16*H16*G16</f>
        <v>3.9099999999999997</v>
      </c>
      <c r="K16" s="13">
        <v>338</v>
      </c>
      <c r="L16" s="13">
        <f t="shared" si="0"/>
        <v>1321.58</v>
      </c>
      <c r="M16" s="13">
        <f t="shared" si="1"/>
        <v>1519.817</v>
      </c>
      <c r="N16" s="39"/>
      <c r="O16" s="39"/>
      <c r="P16" s="41"/>
      <c r="Q16" s="43"/>
      <c r="R16" s="41"/>
      <c r="S16" s="41"/>
    </row>
    <row r="17" spans="1:19" ht="15.75">
      <c r="A17" s="8" t="s">
        <v>55</v>
      </c>
      <c r="B17" s="35"/>
      <c r="C17" s="2" t="s">
        <v>25</v>
      </c>
      <c r="D17" s="2" t="s">
        <v>56</v>
      </c>
      <c r="E17" s="2" t="s">
        <v>28</v>
      </c>
      <c r="F17" s="2" t="s">
        <v>13</v>
      </c>
      <c r="G17" s="2">
        <v>1.2</v>
      </c>
      <c r="H17" s="2">
        <v>1.8</v>
      </c>
      <c r="I17" s="3">
        <v>1</v>
      </c>
      <c r="J17" s="3">
        <f>I17*H17*G17</f>
        <v>2.16</v>
      </c>
      <c r="K17" s="13">
        <v>425</v>
      </c>
      <c r="L17" s="13">
        <f t="shared" si="0"/>
        <v>918.0000000000001</v>
      </c>
      <c r="M17" s="13">
        <f t="shared" si="1"/>
        <v>1055.7</v>
      </c>
      <c r="N17" s="19">
        <f t="shared" si="2"/>
        <v>1055.7</v>
      </c>
      <c r="O17" s="25">
        <v>1056</v>
      </c>
      <c r="P17" s="20">
        <f t="shared" si="3"/>
        <v>173.76221157281364</v>
      </c>
      <c r="Q17" s="20"/>
      <c r="R17" s="20">
        <f>J17*$C$21</f>
        <v>9.943225410464938</v>
      </c>
      <c r="S17" s="4">
        <f>N17+P17+R17-O17</f>
        <v>183.4054369832786</v>
      </c>
    </row>
    <row r="18" spans="1:19" ht="24.75" customHeight="1">
      <c r="A18" s="29"/>
      <c r="B18" s="29"/>
      <c r="C18" s="15"/>
      <c r="D18" s="15"/>
      <c r="E18" s="15"/>
      <c r="F18" s="15"/>
      <c r="G18" s="15"/>
      <c r="H18" s="15"/>
      <c r="I18" s="15"/>
      <c r="J18" s="37">
        <f>SUM(J3:J17)</f>
        <v>81.17299999999999</v>
      </c>
      <c r="K18" s="16"/>
      <c r="L18" s="16"/>
      <c r="M18" s="16"/>
      <c r="N18" s="30"/>
      <c r="O18" s="30"/>
      <c r="P18" s="31"/>
      <c r="Q18" s="31"/>
      <c r="R18" s="31"/>
      <c r="S18" s="32"/>
    </row>
    <row r="19" spans="1:19" ht="24.75" customHeight="1">
      <c r="A19" s="29"/>
      <c r="B19" s="29"/>
      <c r="C19" s="15"/>
      <c r="D19" s="15"/>
      <c r="E19" s="15"/>
      <c r="F19" s="15"/>
      <c r="G19" s="15"/>
      <c r="H19" s="15"/>
      <c r="I19" s="15"/>
      <c r="J19" s="15">
        <v>65.17</v>
      </c>
      <c r="K19" s="16"/>
      <c r="L19" s="16"/>
      <c r="M19" s="16"/>
      <c r="N19" s="30"/>
      <c r="O19" s="30"/>
      <c r="P19" s="31"/>
      <c r="Q19" s="31"/>
      <c r="R19" s="31"/>
      <c r="S19" s="32"/>
    </row>
    <row r="20" spans="1:19" ht="30">
      <c r="A20" s="44" t="s">
        <v>63</v>
      </c>
      <c r="B20" s="29">
        <v>6530</v>
      </c>
      <c r="C20" s="37">
        <f>B20/J18</f>
        <v>80.44546832074705</v>
      </c>
      <c r="D20" s="15"/>
      <c r="E20" s="15"/>
      <c r="F20" s="15"/>
      <c r="G20" s="15"/>
      <c r="H20" s="15"/>
      <c r="I20" s="15"/>
      <c r="J20" s="15"/>
      <c r="K20" s="16"/>
      <c r="L20" s="16"/>
      <c r="M20" s="16"/>
      <c r="N20" s="30"/>
      <c r="O20" s="30"/>
      <c r="P20" s="31"/>
      <c r="Q20" s="31"/>
      <c r="R20" s="31"/>
      <c r="S20" s="32"/>
    </row>
    <row r="21" spans="1:19" ht="30">
      <c r="A21" s="44" t="s">
        <v>64</v>
      </c>
      <c r="B21" s="29">
        <v>300</v>
      </c>
      <c r="C21" s="37">
        <f>B21/J19</f>
        <v>4.6033450974374714</v>
      </c>
      <c r="D21" s="15"/>
      <c r="E21" s="15"/>
      <c r="F21" s="15"/>
      <c r="G21" s="15"/>
      <c r="H21" s="15"/>
      <c r="I21" s="15"/>
      <c r="J21" s="15"/>
      <c r="K21" s="16"/>
      <c r="L21" s="16"/>
      <c r="M21" s="16"/>
      <c r="N21" s="30"/>
      <c r="O21" s="30"/>
      <c r="P21" s="31"/>
      <c r="Q21" s="31"/>
      <c r="R21" s="31"/>
      <c r="S21" s="32"/>
    </row>
    <row r="22" spans="1:13" ht="15">
      <c r="A22" s="18"/>
      <c r="B22" s="18"/>
      <c r="C22" s="18"/>
      <c r="D22" s="33"/>
      <c r="E22" s="33"/>
      <c r="F22" s="18"/>
      <c r="G22" s="18"/>
      <c r="H22" s="18"/>
      <c r="I22" s="18"/>
      <c r="J22" s="34"/>
      <c r="K22" s="18"/>
      <c r="L22" s="17"/>
      <c r="M22" s="17"/>
    </row>
    <row r="23" spans="1:13" ht="15">
      <c r="A23" s="18"/>
      <c r="B23" s="18"/>
      <c r="C23" s="18"/>
      <c r="D23" s="33"/>
      <c r="E23" s="33"/>
      <c r="F23" s="18"/>
      <c r="G23" s="18"/>
      <c r="H23" s="18"/>
      <c r="I23" s="18"/>
      <c r="J23" s="18"/>
      <c r="K23" s="18"/>
      <c r="L23" s="18"/>
      <c r="M23" s="18"/>
    </row>
    <row r="24" ht="64.5" customHeight="1"/>
  </sheetData>
  <sheetProtection/>
  <mergeCells count="11">
    <mergeCell ref="R12:R13"/>
    <mergeCell ref="Q12:Q13"/>
    <mergeCell ref="S12:S13"/>
    <mergeCell ref="S15:S16"/>
    <mergeCell ref="R15:R16"/>
    <mergeCell ref="N15:N16"/>
    <mergeCell ref="N12:N13"/>
    <mergeCell ref="O15:O16"/>
    <mergeCell ref="O12:O13"/>
    <mergeCell ref="P15:P16"/>
    <mergeCell ref="P12:P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2010-06-25T12:10:46Z</cp:lastPrinted>
  <dcterms:created xsi:type="dcterms:W3CDTF">2010-03-15T11:09:29Z</dcterms:created>
  <dcterms:modified xsi:type="dcterms:W3CDTF">2011-02-24T19:27:02Z</dcterms:modified>
  <cp:category/>
  <cp:version/>
  <cp:contentType/>
  <cp:contentStatus/>
</cp:coreProperties>
</file>