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овар" sheetId="1" r:id="rId1"/>
    <sheet name="описание и состав" sheetId="2" r:id="rId2"/>
  </sheets>
  <definedNames>
    <definedName name="_xlnm._FilterDatabase" localSheetId="1" hidden="1">'описание и состав'!$A$1:$H$64</definedName>
    <definedName name="_xlnm._FilterDatabase" localSheetId="0" hidden="1">'товар'!$A$3:$I$68</definedName>
    <definedName name="лв101627">'товар'!#REF!</definedName>
  </definedNames>
  <calcPr fullCalcOnLoad="1"/>
</workbook>
</file>

<file path=xl/sharedStrings.xml><?xml version="1.0" encoding="utf-8"?>
<sst xmlns="http://schemas.openxmlformats.org/spreadsheetml/2006/main" count="292" uniqueCount="129">
  <si>
    <t xml:space="preserve">Прайс лист от 29.08.2018 </t>
  </si>
  <si>
    <t>Новый ассортимент! Скидка 30% на зубную пасту LONGA VITA Малыши-зубатики. Скидка на зуб. паста Angry Birds Banana!!!</t>
  </si>
  <si>
    <t>Код</t>
  </si>
  <si>
    <t>Наименование</t>
  </si>
  <si>
    <t>Производитель</t>
  </si>
  <si>
    <t>В коробке</t>
  </si>
  <si>
    <t>мини-упаковка</t>
  </si>
  <si>
    <t>Цена</t>
  </si>
  <si>
    <t>Срок годности (месяц,год)</t>
  </si>
  <si>
    <t>Заказ</t>
  </si>
  <si>
    <t>Сумма</t>
  </si>
  <si>
    <t>Комментарий</t>
  </si>
  <si>
    <t>Вайт Гло дневная зубная паста 100,0 и ночной гель 85,0+з/щетка</t>
  </si>
  <si>
    <t>Barros laboratories Pty Ltd</t>
  </si>
  <si>
    <t>Вайт Гло дорожный набор (з/ паста проф.выбор 24,0 + з/щетка+зубочистки)</t>
  </si>
  <si>
    <t>Вайт Гло зубная паста 150,0 отбелив.2в1+з/щетка+ бонус зубочистки</t>
  </si>
  <si>
    <t>Вайт Гло зубная паста 24 гр, отбелив. для люб. кофе и чая</t>
  </si>
  <si>
    <t>Отгрузка только кратно 12 штук</t>
  </si>
  <si>
    <t>Вайт Гло зубная паста 24 гр, отбелив.проф.выбор</t>
  </si>
  <si>
    <t>Вайт Гло зубная паста 24 гр, отбел. для курящих</t>
  </si>
  <si>
    <t>Вайт Гло зубная паста 24 гр, отбел. для чувствительных зубов</t>
  </si>
  <si>
    <t>Вайт Гло зубная паста 24 гр, отбел. 2в1 с ополаскивателем для полости рта</t>
  </si>
  <si>
    <t>Вайт гло зубная щетка Flosser + ластик для удаления налета (утонченная щетина)</t>
  </si>
  <si>
    <t>Вайт Гло зубная щетка Medium + ластик для удаления налета (средняя жесткость)</t>
  </si>
  <si>
    <t>Вайт Гло зубная щетка Soft + ластик для удаления налета (мягкая жесткость)</t>
  </si>
  <si>
    <t>Вайт Гло Полоски отбеливающие Bright Nights №6</t>
  </si>
  <si>
    <t>Новинка</t>
  </si>
  <si>
    <t>Вайт Гло Система экспресс-отбеливания</t>
  </si>
  <si>
    <t>Вайт Гло Система экспресс-отбеливания (от 4 штук)</t>
  </si>
  <si>
    <t>Лонга Вита   Angry Birds Hatchlings  дет. зуб.щетка-прорезыватель 0+</t>
  </si>
  <si>
    <t>Китай</t>
  </si>
  <si>
    <t>Лонга Вита дет. зуб. паста Angry Birds Banana Split, 75 гр. от 2-х лет (старая цена 84,2)</t>
  </si>
  <si>
    <t>ООО "Дентал-Косметик-Рус"</t>
  </si>
  <si>
    <t>При заказе от 6 шт, если меньше, то старая цена</t>
  </si>
  <si>
    <t>Лонга Вита дет. зуб. паста-гель Angry Birds Bubble Gum, 75 гр. от 3-х лет (старая цена 84,2)</t>
  </si>
  <si>
    <t>Орбита СП - Россия</t>
  </si>
  <si>
    <t>Юяо Калвэл Электрик Ко., Лтд</t>
  </si>
  <si>
    <t>Нет в наличии, Приход в октябре 2018</t>
  </si>
  <si>
    <t>Нинбо Сиаго Электрик Ко, Лтд</t>
  </si>
  <si>
    <t>Twinklers Limited</t>
  </si>
  <si>
    <t>Нет в наличии</t>
  </si>
  <si>
    <t>Нестандарт</t>
  </si>
  <si>
    <t>Немного помята упаковка, мин. Заказ 5 шт</t>
  </si>
  <si>
    <t>Сроковая паста!!! До 31 декабря 2016</t>
  </si>
  <si>
    <t>Yanzhou Huini Imp. &amp; Exp. Corp. LTD</t>
  </si>
  <si>
    <t>Только кратно 12 штук</t>
  </si>
  <si>
    <t>Лонга Вита фо Кидс мануальная щетка ПВХ блистер арт. S-138 "Забавные зверята"</t>
  </si>
  <si>
    <t>Лонга Вита фо Кидс мануальная щетка ПВХ блистер арт. S-142 "Малыши-зубатики"</t>
  </si>
  <si>
    <t>Лонга Вита фо Кидс мануальная щетка ПВХ блистер арт. S-151 "Забавные зверята"</t>
  </si>
  <si>
    <t>Лонга Вита Вейф Эффект Про зубная щетка вибрационная (от 5 штук)</t>
  </si>
  <si>
    <t>НТМ ООО Томск</t>
  </si>
  <si>
    <t>Лонга Вита Вейф Эффект Про зубная щетка вибрационная</t>
  </si>
  <si>
    <t>Нинбо Сиаго Электрик Ко, Лтд / Китай</t>
  </si>
  <si>
    <t>Лонга Вита зубная паста профилактическая с хлорофиллом 100,0</t>
  </si>
  <si>
    <t>Снова в продаже</t>
  </si>
  <si>
    <t>Лонга Вита зубная паста-гель профилактическая с эхинацеей 100,0</t>
  </si>
  <si>
    <t>Лонга Вита зубная щетка Classic, арт. K-272</t>
  </si>
  <si>
    <t>Лонга Вита зубная щетка Control, арт. K-321</t>
  </si>
  <si>
    <t>Лонга Вита Зубная щетка DUO, арт. K-239</t>
  </si>
  <si>
    <t>Лонга Вита Зубная щетка PREMIUM, арт. С-1608В</t>
  </si>
  <si>
    <t>Лонга Вита зубная щетка Ultra Clean, арт. 899</t>
  </si>
  <si>
    <t>Лонга Вита зубная щетка Ultra Soft (балерина/серфер), арт. 921</t>
  </si>
  <si>
    <t>Shantou Jiayong Industrial Co, LTD / Китай</t>
  </si>
  <si>
    <t>пока не заказывать!!!</t>
  </si>
  <si>
    <t>!!! Большое количество брака(не светится, требуется замена батареек) Продажа как есть, без возврата и обмена Промоупаковка, без описания</t>
  </si>
  <si>
    <t>Итого</t>
  </si>
  <si>
    <t>Описание и состав</t>
  </si>
  <si>
    <t>описание</t>
  </si>
  <si>
    <t>состав</t>
  </si>
  <si>
    <t>Вес единицы товара (грамм)</t>
  </si>
  <si>
    <t>Масса нетто (грамм)</t>
  </si>
  <si>
    <t>Срок хранения мес.</t>
  </si>
  <si>
    <t>Температура хранения</t>
  </si>
  <si>
    <t>Высота коробки см</t>
  </si>
  <si>
    <t>Глубина коробки см</t>
  </si>
  <si>
    <t>Ширина коробки см</t>
  </si>
  <si>
    <t>Объем коробки м3</t>
  </si>
  <si>
    <t>Вес коробки кг</t>
  </si>
  <si>
    <t>Состав дневной пасты: карбонат кальция, сорбитол, вода, двуокись кремния, глицерин, ароматизатор, лаурилсульфат натрия, 5-ти замещенный трифосфат натрия, монофторфосфат натрия 0,76% (0,1% от общей массы), карнаубский воск, диоксид титана, карраген, метилцеллюлоза, натриевый сахарин. Не содержит сахара.
Состав ночного геля:  сорбитол, вода, двуокись кремния, лаурилсульфат натрия, ароматизатор, монофторфосфат натрия 0,76% (0,1% от общей массы), метилцеллюлоза, полиэтиленгликоль 32, натриевый сахарин, 5-ти замещенный трифосфат натрия, натриевый триполифосфат, экстракт зеленого чая, пропилпарабен натриевый, CI 42090 (голубой №1). Не содержит сахара.</t>
  </si>
  <si>
    <t>100/85</t>
  </si>
  <si>
    <t>от 0 до + 25 С</t>
  </si>
  <si>
    <t>Вайт Гло зубная паста 150,0 отбел. для люб. кофе и чая +щетка+бонус зубочистки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</si>
  <si>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карнаубский воск, монофторфосфат натрия 0,76% (0,1% от общей массы), масло семян шиповника. Не содержит сахара.</t>
  </si>
  <si>
    <t>Вайт Гло зубная паста 150,0 отбел. для чувствительных зубов+щетка+бонус зубочистки</t>
  </si>
  <si>
    <t>Вайт Гло зубная паста 150,0 отбелив. травяная +щетка+бонус зубочистки</t>
  </si>
  <si>
    <t xml:space="preserve">карбонат кальция, вода, сорбитол, глицерин, диоксид кремния, каррагинан натрия, травяные экстракты, лаурилсульфат натрия, масло семян шиповника, диоксид титана, натриевый сахарин, ароматизатор. В состав включены травы: мята колосовая, мята перечная, эвкалиптовое масло, кардамон, сельдерей, тмин, кориандр, укроп, чабрец, розмарин, шалфей, анис, гвоздика, цветы апельсина. </t>
  </si>
  <si>
    <t>Вайт Гло зубная паста 150,0 отбелив.,п/зубного налета+з/щетка+ бонус зубочистки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</si>
  <si>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шиповника, хлорид цетилпиридиния 0,05%. Не содержит сахара.</t>
  </si>
  <si>
    <t>карбонат кальция, вода, сорбитол, глицерин, диоксид кремния, денатурированный спирт,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</si>
  <si>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</si>
  <si>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Вайт Гло зубная паста 150.0 отбел. д/курильщик.+щетка+бонус зубочистки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</si>
  <si>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диатомит, масло семян шиповника. Не содержит сахара.</t>
  </si>
  <si>
    <t>Вайт Гло зубная паста 24,0 отбел. для чувствительных зубов</t>
  </si>
  <si>
    <t>Вайт Гло зубная паста 24,0 отбелив.2в1 с ополаскивателем для полости рта</t>
  </si>
  <si>
    <t>Вайт Гло зубная паста 24.0 отбел. для курящих</t>
  </si>
  <si>
    <t>Вайт Гло зубная паста 24гр, отбелив., травяная</t>
  </si>
  <si>
    <t>Вайт Гло зубная щетка Soft + ластик для удаления налета (мягкая щетина)</t>
  </si>
  <si>
    <t>Вайт Гло карандаш для отбеливания зубов 2,5мл + бонус отбеливающие полоски 7 уп.</t>
  </si>
  <si>
    <t>Вайт Гло набор зубных паст 24гx3шт (проф.выбор, для любителей кофе и чая, травяная)</t>
  </si>
  <si>
    <t>Вайт Гло ополаскиватель для полости рта Strong Mint/Мятный 200 мл</t>
  </si>
  <si>
    <t>от +5 до + 25 С</t>
  </si>
  <si>
    <t>Состав отбеливающего геля: пропиленгликоль, глицерин, карбамида пероксид, карбомер 940, триэтаноламин, масло мяты перечной.
Состав зубной пасты: 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</t>
  </si>
  <si>
    <t>Лонга Вита дет. зуб.паста проф. Winx Club (земляничный коктейль) 78,0 от 3-х лет (безопасна при проглатывании)</t>
  </si>
  <si>
    <t>Лонга Вита дет. зуб.паста проф.арт.LVFK-A (яблоко) 67,0  Малыши-зубатики 2-6 лет</t>
  </si>
  <si>
    <t>Лонга Вита дет. зуб.паста проф.арт.LVFK-P (персик) 67,0  Малыши-зубатики 2-6 лет</t>
  </si>
  <si>
    <t>Лонга Вита дет. зуб.паста проф.арт.LVFK-S (земляника) 67,0  Малыши-зубатики 2-6 лет (безопасна при проглатывании)</t>
  </si>
  <si>
    <t>Лонга Вита дет. зуб.щетка арт.F-32N мигающая оригинальная, 5-10 лет</t>
  </si>
  <si>
    <t>Лонга Вита дет. зуб.щетка арт.F-32S мигающая оригинальная,  с присос. 5-10 лет</t>
  </si>
  <si>
    <t>Лонга Вита дет. зуб.щетка арт.F-57R миг.с блестками 3DфигЗабав.Зверята, 3-6л</t>
  </si>
  <si>
    <t>Лонга Вита дет. зуб.щетка арт.F-57W-76 мигающ.с блестк. на подст. Сафари 6-10лет</t>
  </si>
  <si>
    <t>Лонга Вита дет. зуб.щетка арт.F-85C музыкальная Забавные Зверята, 3-6лет</t>
  </si>
  <si>
    <t>Лонга Вита дет. зуб.щетка арт.F-85W музыкальная Сафари,  6-10 лет</t>
  </si>
  <si>
    <t>Лонга Вита дет. зуб.щетка арт.F-86D мигающая,с присос.Забав.Зверята, 3-6 лет</t>
  </si>
  <si>
    <t>Лонга Вита дет. зуб.щетка арт.F-86W мигающая,  Сафари 6-10 лет</t>
  </si>
  <si>
    <t>Лонга Вита дет. зуб.щетка арт.F-92P мигающая  с присоской Пингвин и Панда, от 3-х лет</t>
  </si>
  <si>
    <t>Лонга Вита дет. зуб.щетка арт.W-01 Winx мигающая от 3-х лет</t>
  </si>
  <si>
    <t>Лонга Вита фо Кидс мануальная щетка блистер арт. S-138 "Забавные зверята"</t>
  </si>
  <si>
    <t>Лонга Вита фо Кидс мануальная щетка блистер арт. S-142 "Малыши-зубатики"</t>
  </si>
  <si>
    <t>Лонга Вита фо Кидс мануальная щетка блистер арт. S-151 "Забавные зверята"</t>
  </si>
  <si>
    <t>промоупаковка</t>
  </si>
  <si>
    <t>Лонга Вита Вейф Эффект Массаж+Бонус зубная щетка вибрационная (новинка)</t>
  </si>
  <si>
    <t>Вибрационная зубная щетка ЛОНГА ВИТА арт. SG-923 (бирюза)</t>
  </si>
  <si>
    <t>Вибрационная зубная щетка ЛОНГА ВИТА арт. SG-924 (зебра)</t>
  </si>
  <si>
    <t>Вибрационная зубная щетка ЛОНГА ВИТА арт. SG-926 (змейка)</t>
  </si>
  <si>
    <t>Вибрационная зубная щетка ЛОНГА ВИТА арт. SG-927 (фуксия)</t>
  </si>
  <si>
    <t>Лонга Вита зубная паста профилактическая с хлорофиллом 27,0 без инд. Упаковки</t>
  </si>
  <si>
    <t>Лонга Вита комплекс ФДТ (з/щетка со светодиодами +зубная паста с хлорофиллом)</t>
  </si>
  <si>
    <t>Лонга Вита МаксФоЛайт зубная щетка со светодиодами в блистерной упаковке</t>
  </si>
  <si>
    <t>Лонга Вита МаксФоЛайт зубная щетка со светодиодами в разъемном футляре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</si>
</sst>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_-* #,##0.00&quot;р.&quot;_-;\-* #,##0.00&quot;р.&quot;_-;_-* \-??&quot;р.&quot;_-;_-@"/>
    <numFmt numFmtId="167" formatCode="0"/>
    <numFmt numFmtId="168" formatCode="#,##0.00&quot;р.&quot;"/>
    <numFmt numFmtId="169" formatCode="0.0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2"/>
      <color indexed="10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u val="single"/>
      <strike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strike/>
      <sz val="10"/>
      <color indexed="10"/>
      <name val="Calibri"/>
      <family val="2"/>
    </font>
    <font>
      <b/>
      <strike/>
      <sz val="10"/>
      <color indexed="10"/>
      <name val="Calibri"/>
      <family val="2"/>
    </font>
    <font>
      <strike/>
      <sz val="10"/>
      <color indexed="8"/>
      <name val="Calibri"/>
      <family val="2"/>
    </font>
    <font>
      <strike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11"/>
      <name val="Calibri"/>
      <family val="2"/>
    </font>
    <font>
      <strike/>
      <sz val="10"/>
      <color indexed="8"/>
      <name val="Arial"/>
      <family val="2"/>
    </font>
    <font>
      <strike/>
      <sz val="10"/>
      <name val="Calibri"/>
      <family val="2"/>
    </font>
    <font>
      <strike/>
      <sz val="8"/>
      <color indexed="8"/>
      <name val="Calibri"/>
      <family val="2"/>
    </font>
    <font>
      <strike/>
      <sz val="8"/>
      <color indexed="8"/>
      <name val="Arial"/>
      <family val="2"/>
    </font>
    <font>
      <b/>
      <strike/>
      <sz val="8"/>
      <color indexed="10"/>
      <name val="Calibri"/>
      <family val="2"/>
    </font>
    <font>
      <strike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11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1" xfId="0" applyFont="1" applyBorder="1" applyAlignment="1">
      <alignment/>
    </xf>
    <xf numFmtId="164" fontId="7" fillId="3" borderId="2" xfId="0" applyFont="1" applyFill="1" applyBorder="1" applyAlignment="1">
      <alignment horizontal="left" vertical="center"/>
    </xf>
    <xf numFmtId="166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8" fontId="8" fillId="0" borderId="0" xfId="0" applyNumberFormat="1" applyFont="1" applyAlignment="1">
      <alignment/>
    </xf>
    <xf numFmtId="164" fontId="9" fillId="0" borderId="0" xfId="20" applyNumberFormat="1" applyFont="1" applyFill="1" applyBorder="1" applyAlignment="1" applyProtection="1">
      <alignment/>
      <protection/>
    </xf>
    <xf numFmtId="168" fontId="4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10" fillId="0" borderId="0" xfId="20" applyNumberFormat="1" applyFont="1" applyFill="1" applyBorder="1" applyAlignment="1" applyProtection="1">
      <alignment/>
      <protection/>
    </xf>
    <xf numFmtId="166" fontId="3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164" fontId="8" fillId="0" borderId="1" xfId="0" applyFont="1" applyBorder="1" applyAlignment="1">
      <alignment/>
    </xf>
    <xf numFmtId="167" fontId="8" fillId="0" borderId="1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164" fontId="9" fillId="3" borderId="2" xfId="20" applyNumberFormat="1" applyFont="1" applyFill="1" applyBorder="1" applyAlignment="1" applyProtection="1">
      <alignment horizontal="left" vertical="center"/>
      <protection/>
    </xf>
    <xf numFmtId="164" fontId="11" fillId="3" borderId="2" xfId="0" applyFont="1" applyFill="1" applyBorder="1" applyAlignment="1">
      <alignment horizontal="left" vertical="center"/>
    </xf>
    <xf numFmtId="166" fontId="8" fillId="0" borderId="1" xfId="0" applyNumberFormat="1" applyFont="1" applyBorder="1" applyAlignment="1">
      <alignment/>
    </xf>
    <xf numFmtId="164" fontId="12" fillId="0" borderId="0" xfId="0" applyFont="1" applyAlignment="1">
      <alignment/>
    </xf>
    <xf numFmtId="164" fontId="8" fillId="0" borderId="0" xfId="0" applyFont="1" applyAlignment="1">
      <alignment/>
    </xf>
    <xf numFmtId="166" fontId="13" fillId="0" borderId="1" xfId="0" applyNumberFormat="1" applyFont="1" applyBorder="1" applyAlignment="1">
      <alignment/>
    </xf>
    <xf numFmtId="169" fontId="2" fillId="0" borderId="1" xfId="0" applyNumberFormat="1" applyFont="1" applyBorder="1" applyAlignment="1">
      <alignment/>
    </xf>
    <xf numFmtId="166" fontId="14" fillId="0" borderId="1" xfId="0" applyNumberFormat="1" applyFont="1" applyBorder="1" applyAlignment="1">
      <alignment/>
    </xf>
    <xf numFmtId="164" fontId="15" fillId="3" borderId="2" xfId="20" applyNumberFormat="1" applyFont="1" applyFill="1" applyBorder="1" applyAlignment="1" applyProtection="1">
      <alignment horizontal="left" vertical="center"/>
      <protection/>
    </xf>
    <xf numFmtId="164" fontId="9" fillId="3" borderId="2" xfId="20" applyNumberFormat="1" applyFill="1" applyBorder="1" applyAlignment="1" applyProtection="1">
      <alignment horizontal="left" vertical="center"/>
      <protection/>
    </xf>
    <xf numFmtId="164" fontId="16" fillId="3" borderId="2" xfId="0" applyFont="1" applyFill="1" applyBorder="1" applyAlignment="1">
      <alignment horizontal="left" vertical="center"/>
    </xf>
    <xf numFmtId="164" fontId="17" fillId="3" borderId="2" xfId="0" applyFont="1" applyFill="1" applyBorder="1" applyAlignment="1">
      <alignment horizontal="left" vertical="center"/>
    </xf>
    <xf numFmtId="164" fontId="10" fillId="3" borderId="2" xfId="20" applyNumberFormat="1" applyFont="1" applyFill="1" applyBorder="1" applyAlignment="1" applyProtection="1">
      <alignment horizontal="left" vertical="center"/>
      <protection/>
    </xf>
    <xf numFmtId="169" fontId="8" fillId="0" borderId="1" xfId="0" applyNumberFormat="1" applyFont="1" applyBorder="1" applyAlignment="1">
      <alignment/>
    </xf>
    <xf numFmtId="164" fontId="18" fillId="0" borderId="1" xfId="0" applyFont="1" applyBorder="1" applyAlignment="1">
      <alignment/>
    </xf>
    <xf numFmtId="164" fontId="15" fillId="0" borderId="0" xfId="20" applyNumberFormat="1" applyFont="1" applyFill="1" applyBorder="1" applyAlignment="1" applyProtection="1">
      <alignment/>
      <protection/>
    </xf>
    <xf numFmtId="166" fontId="19" fillId="0" borderId="1" xfId="0" applyNumberFormat="1" applyFont="1" applyBorder="1" applyAlignment="1">
      <alignment/>
    </xf>
    <xf numFmtId="169" fontId="20" fillId="0" borderId="1" xfId="0" applyNumberFormat="1" applyFont="1" applyBorder="1" applyAlignment="1">
      <alignment/>
    </xf>
    <xf numFmtId="167" fontId="20" fillId="0" borderId="1" xfId="0" applyNumberFormat="1" applyFont="1" applyBorder="1" applyAlignment="1">
      <alignment/>
    </xf>
    <xf numFmtId="165" fontId="20" fillId="0" borderId="1" xfId="0" applyNumberFormat="1" applyFont="1" applyBorder="1" applyAlignment="1">
      <alignment/>
    </xf>
    <xf numFmtId="164" fontId="21" fillId="0" borderId="1" xfId="0" applyFont="1" applyBorder="1" applyAlignment="1">
      <alignment/>
    </xf>
    <xf numFmtId="164" fontId="21" fillId="0" borderId="0" xfId="0" applyFont="1" applyAlignment="1">
      <alignment/>
    </xf>
    <xf numFmtId="166" fontId="20" fillId="0" borderId="1" xfId="0" applyNumberFormat="1" applyFont="1" applyBorder="1" applyAlignment="1">
      <alignment/>
    </xf>
    <xf numFmtId="169" fontId="21" fillId="0" borderId="1" xfId="0" applyNumberFormat="1" applyFont="1" applyBorder="1" applyAlignment="1">
      <alignment/>
    </xf>
    <xf numFmtId="167" fontId="21" fillId="0" borderId="1" xfId="0" applyNumberFormat="1" applyFont="1" applyBorder="1" applyAlignment="1">
      <alignment/>
    </xf>
    <xf numFmtId="165" fontId="21" fillId="0" borderId="1" xfId="0" applyNumberFormat="1" applyFont="1" applyBorder="1" applyAlignment="1">
      <alignment/>
    </xf>
    <xf numFmtId="168" fontId="22" fillId="0" borderId="0" xfId="0" applyNumberFormat="1" applyFont="1" applyAlignment="1">
      <alignment/>
    </xf>
    <xf numFmtId="164" fontId="23" fillId="0" borderId="0" xfId="0" applyFont="1" applyAlignment="1">
      <alignment/>
    </xf>
    <xf numFmtId="164" fontId="23" fillId="0" borderId="0" xfId="0" applyFont="1" applyAlignment="1">
      <alignment/>
    </xf>
    <xf numFmtId="164" fontId="9" fillId="3" borderId="2" xfId="0" applyFont="1" applyFill="1" applyBorder="1" applyAlignment="1">
      <alignment horizontal="left" vertical="center"/>
    </xf>
    <xf numFmtId="164" fontId="24" fillId="0" borderId="1" xfId="0" applyFont="1" applyBorder="1" applyAlignment="1">
      <alignment/>
    </xf>
    <xf numFmtId="164" fontId="9" fillId="0" borderId="0" xfId="0" applyFont="1" applyAlignment="1">
      <alignment/>
    </xf>
    <xf numFmtId="164" fontId="9" fillId="0" borderId="0" xfId="20" applyNumberFormat="1" applyFill="1" applyBorder="1" applyAlignment="1" applyProtection="1">
      <alignment/>
      <protection/>
    </xf>
    <xf numFmtId="164" fontId="13" fillId="0" borderId="1" xfId="0" applyFont="1" applyBorder="1" applyAlignment="1">
      <alignment/>
    </xf>
    <xf numFmtId="167" fontId="13" fillId="0" borderId="1" xfId="0" applyNumberFormat="1" applyFont="1" applyBorder="1" applyAlignment="1">
      <alignment/>
    </xf>
    <xf numFmtId="165" fontId="13" fillId="0" borderId="1" xfId="0" applyNumberFormat="1" applyFont="1" applyBorder="1" applyAlignment="1">
      <alignment/>
    </xf>
    <xf numFmtId="164" fontId="25" fillId="0" borderId="0" xfId="0" applyFont="1" applyAlignment="1">
      <alignment/>
    </xf>
    <xf numFmtId="164" fontId="13" fillId="0" borderId="0" xfId="0" applyFont="1" applyAlignment="1">
      <alignment/>
    </xf>
    <xf numFmtId="164" fontId="20" fillId="0" borderId="1" xfId="0" applyFont="1" applyBorder="1" applyAlignment="1">
      <alignment/>
    </xf>
    <xf numFmtId="164" fontId="26" fillId="3" borderId="2" xfId="0" applyFont="1" applyFill="1" applyBorder="1" applyAlignment="1">
      <alignment horizontal="left" vertical="center"/>
    </xf>
    <xf numFmtId="166" fontId="27" fillId="0" borderId="1" xfId="0" applyNumberFormat="1" applyFont="1" applyBorder="1" applyAlignment="1">
      <alignment/>
    </xf>
    <xf numFmtId="164" fontId="28" fillId="0" borderId="1" xfId="0" applyFont="1" applyBorder="1" applyAlignment="1">
      <alignment/>
    </xf>
    <xf numFmtId="164" fontId="29" fillId="3" borderId="2" xfId="0" applyFont="1" applyFill="1" applyBorder="1" applyAlignment="1">
      <alignment horizontal="left" vertical="center"/>
    </xf>
    <xf numFmtId="166" fontId="30" fillId="0" borderId="1" xfId="0" applyNumberFormat="1" applyFont="1" applyBorder="1" applyAlignment="1">
      <alignment/>
    </xf>
    <xf numFmtId="167" fontId="28" fillId="0" borderId="1" xfId="0" applyNumberFormat="1" applyFont="1" applyBorder="1" applyAlignment="1">
      <alignment/>
    </xf>
    <xf numFmtId="165" fontId="28" fillId="0" borderId="1" xfId="0" applyNumberFormat="1" applyFont="1" applyBorder="1" applyAlignment="1">
      <alignment/>
    </xf>
    <xf numFmtId="166" fontId="28" fillId="0" borderId="1" xfId="0" applyNumberFormat="1" applyFont="1" applyBorder="1" applyAlignment="1">
      <alignment/>
    </xf>
    <xf numFmtId="166" fontId="13" fillId="0" borderId="1" xfId="0" applyNumberFormat="1" applyFont="1" applyBorder="1" applyAlignment="1">
      <alignment/>
    </xf>
    <xf numFmtId="169" fontId="13" fillId="0" borderId="1" xfId="0" applyNumberFormat="1" applyFont="1" applyBorder="1" applyAlignment="1">
      <alignment/>
    </xf>
    <xf numFmtId="164" fontId="12" fillId="0" borderId="0" xfId="0" applyFont="1" applyAlignment="1">
      <alignment/>
    </xf>
    <xf numFmtId="166" fontId="25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4" fontId="12" fillId="0" borderId="1" xfId="0" applyFont="1" applyBorder="1" applyAlignment="1">
      <alignment/>
    </xf>
    <xf numFmtId="164" fontId="31" fillId="0" borderId="1" xfId="0" applyFont="1" applyBorder="1" applyAlignment="1">
      <alignment/>
    </xf>
    <xf numFmtId="166" fontId="18" fillId="0" borderId="1" xfId="0" applyNumberFormat="1" applyFont="1" applyBorder="1" applyAlignment="1">
      <alignment/>
    </xf>
    <xf numFmtId="169" fontId="18" fillId="0" borderId="1" xfId="0" applyNumberFormat="1" applyFont="1" applyBorder="1" applyAlignment="1">
      <alignment/>
    </xf>
    <xf numFmtId="167" fontId="18" fillId="0" borderId="1" xfId="0" applyNumberFormat="1" applyFont="1" applyBorder="1" applyAlignment="1">
      <alignment/>
    </xf>
    <xf numFmtId="165" fontId="27" fillId="0" borderId="1" xfId="0" applyNumberFormat="1" applyFont="1" applyBorder="1" applyAlignment="1">
      <alignment/>
    </xf>
    <xf numFmtId="164" fontId="1" fillId="3" borderId="2" xfId="0" applyFont="1" applyFill="1" applyBorder="1" applyAlignment="1">
      <alignment horizontal="left" vertical="center"/>
    </xf>
    <xf numFmtId="164" fontId="2" fillId="2" borderId="0" xfId="0" applyFont="1" applyFill="1" applyBorder="1" applyAlignment="1">
      <alignment/>
    </xf>
    <xf numFmtId="164" fontId="32" fillId="2" borderId="0" xfId="0" applyFont="1" applyFill="1" applyBorder="1" applyAlignment="1">
      <alignment/>
    </xf>
    <xf numFmtId="165" fontId="32" fillId="2" borderId="0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164" fontId="33" fillId="4" borderId="1" xfId="0" applyFont="1" applyFill="1" applyBorder="1" applyAlignment="1">
      <alignment horizontal="center" vertical="center" wrapText="1"/>
    </xf>
    <xf numFmtId="164" fontId="9" fillId="0" borderId="1" xfId="0" applyFont="1" applyBorder="1" applyAlignment="1">
      <alignment/>
    </xf>
    <xf numFmtId="164" fontId="2" fillId="0" borderId="3" xfId="0" applyFont="1" applyBorder="1" applyAlignment="1">
      <alignment/>
    </xf>
    <xf numFmtId="167" fontId="0" fillId="0" borderId="1" xfId="0" applyNumberFormat="1" applyFont="1" applyBorder="1" applyAlignment="1">
      <alignment/>
    </xf>
    <xf numFmtId="164" fontId="34" fillId="3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2" fillId="0" borderId="3" xfId="0" applyFont="1" applyBorder="1" applyAlignment="1">
      <alignment horizontal="left" wrapText="1"/>
    </xf>
    <xf numFmtId="164" fontId="0" fillId="0" borderId="1" xfId="0" applyFont="1" applyBorder="1" applyAlignment="1">
      <alignment horizontal="center" vertical="center"/>
    </xf>
    <xf numFmtId="164" fontId="35" fillId="3" borderId="1" xfId="0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wrapText="1"/>
    </xf>
    <xf numFmtId="164" fontId="8" fillId="0" borderId="3" xfId="0" applyFont="1" applyBorder="1" applyAlignment="1">
      <alignment/>
    </xf>
    <xf numFmtId="167" fontId="12" fillId="0" borderId="1" xfId="0" applyNumberFormat="1" applyFont="1" applyBorder="1" applyAlignment="1">
      <alignment/>
    </xf>
    <xf numFmtId="164" fontId="2" fillId="0" borderId="3" xfId="0" applyFont="1" applyBorder="1" applyAlignment="1">
      <alignment horizontal="right"/>
    </xf>
    <xf numFmtId="164" fontId="13" fillId="0" borderId="3" xfId="0" applyFont="1" applyBorder="1" applyAlignment="1">
      <alignment/>
    </xf>
    <xf numFmtId="167" fontId="25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wnload.hdd.tomsk.ru/download/vfsfroiv?66ec7e8fb499ce99bc1fbe07b2a23b83" TargetMode="External" /><Relationship Id="rId2" Type="http://schemas.openxmlformats.org/officeDocument/2006/relationships/hyperlink" Target="https://download.hdd.tomsk.ru/download/hggfrsaw?c169f1738e8f296abed7ce865b93e554" TargetMode="External" /><Relationship Id="rId3" Type="http://schemas.openxmlformats.org/officeDocument/2006/relationships/hyperlink" Target="https://cloud.mail.ru/public/BbdC/kjphmBkWu" TargetMode="External" /><Relationship Id="rId4" Type="http://schemas.openxmlformats.org/officeDocument/2006/relationships/hyperlink" Target="https://cloud.mail.ru/public/BbdC/kjphmBkWu" TargetMode="External" /><Relationship Id="rId5" Type="http://schemas.openxmlformats.org/officeDocument/2006/relationships/hyperlink" Target="https://cloud.mail.ru/public/MNhN/ixoREWrKu" TargetMode="External" /><Relationship Id="rId6" Type="http://schemas.openxmlformats.org/officeDocument/2006/relationships/hyperlink" Target="https://cloud.mail.ru/public/MNhN/ixoREWrKu" TargetMode="External" /><Relationship Id="rId7" Type="http://schemas.openxmlformats.org/officeDocument/2006/relationships/hyperlink" Target="https://download.hdd.tomsk.ru/download/ewkjmphb?90d7f31fb55ad5be833a7ec27c2eb40b" TargetMode="External" /><Relationship Id="rId8" Type="http://schemas.openxmlformats.org/officeDocument/2006/relationships/hyperlink" Target="https://download.hdd.tomsk.ru/download/wszkcejf?b40c4e8f69c92d999d83770b23d868c8" TargetMode="External" /><Relationship Id="rId9" Type="http://schemas.openxmlformats.org/officeDocument/2006/relationships/hyperlink" Target="https://download.hdd.tomsk.ru/download/spgkkcyk?abffb558dae59d17b9aace92f3644395" TargetMode="External" /><Relationship Id="rId10" Type="http://schemas.openxmlformats.org/officeDocument/2006/relationships/hyperlink" Target="https://download.hdd.tomsk.ru/download/yjvyllyb?cb6be5371c837c3ba738b5a426ce36a7" TargetMode="External" /><Relationship Id="rId11" Type="http://schemas.openxmlformats.org/officeDocument/2006/relationships/hyperlink" Target="https://download.hdd.tomsk.ru/download/ehigmbfa?585ca0aa13827ec3be5b3337d6b1c795" TargetMode="External" /><Relationship Id="rId12" Type="http://schemas.openxmlformats.org/officeDocument/2006/relationships/hyperlink" Target="https://download.hdd.tomsk.ru/download/chqyxopq?bfbfcca58d3bba34e6469a889ef6c35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6.00390625" defaultRowHeight="15" customHeight="1"/>
  <cols>
    <col min="1" max="1" width="8.28125" style="1" customWidth="1"/>
    <col min="2" max="2" width="84.140625" style="1" customWidth="1"/>
    <col min="3" max="3" width="3.421875" style="1" customWidth="1"/>
    <col min="4" max="4" width="4.28125" style="1" customWidth="1"/>
    <col min="5" max="5" width="5.8515625" style="1" customWidth="1"/>
    <col min="6" max="6" width="9.8515625" style="1" customWidth="1"/>
    <col min="7" max="7" width="5.140625" style="1" customWidth="1"/>
    <col min="8" max="8" width="7.7109375" style="1" customWidth="1"/>
    <col min="9" max="9" width="10.7109375" style="1" customWidth="1"/>
    <col min="10" max="10" width="60.57421875" style="1" customWidth="1"/>
    <col min="11" max="13" width="9.140625" style="1" customWidth="1"/>
    <col min="14" max="21" width="8.00390625" style="1" customWidth="1"/>
    <col min="22" max="16384" width="17.28125" style="1" customWidth="1"/>
  </cols>
  <sheetData>
    <row r="1" spans="1:21" ht="15" customHeight="1">
      <c r="A1" s="2" t="s">
        <v>0</v>
      </c>
      <c r="B1" s="3"/>
      <c r="C1" s="4"/>
      <c r="D1" s="3"/>
      <c r="E1" s="3"/>
      <c r="F1" s="3"/>
      <c r="G1" s="3"/>
      <c r="H1" s="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6" t="s">
        <v>1</v>
      </c>
      <c r="B2" s="3"/>
      <c r="C2" s="4"/>
      <c r="D2" s="3"/>
      <c r="E2" s="3"/>
      <c r="F2" s="3"/>
      <c r="G2" s="3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8.5" customHeight="1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7" t="s">
        <v>7</v>
      </c>
      <c r="G3" s="10" t="s">
        <v>8</v>
      </c>
      <c r="H3" s="7" t="s">
        <v>9</v>
      </c>
      <c r="I3" s="11" t="s">
        <v>10</v>
      </c>
      <c r="J3" s="7" t="s">
        <v>11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 customHeight="1">
      <c r="A4" s="13">
        <v>74810</v>
      </c>
      <c r="B4" s="14" t="s">
        <v>12</v>
      </c>
      <c r="C4" s="13" t="s">
        <v>13</v>
      </c>
      <c r="D4" s="13">
        <v>20</v>
      </c>
      <c r="E4" s="13">
        <v>4</v>
      </c>
      <c r="F4" s="15">
        <v>201.3</v>
      </c>
      <c r="G4" s="13">
        <v>9.18</v>
      </c>
      <c r="H4" s="16"/>
      <c r="I4" s="17">
        <f aca="true" t="shared" si="0" ref="I4:I21">H4*F4</f>
        <v>0</v>
      </c>
      <c r="J4" s="18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" customHeight="1">
      <c r="A5" s="13">
        <v>86828</v>
      </c>
      <c r="B5" s="14" t="s">
        <v>14</v>
      </c>
      <c r="C5" s="13" t="s">
        <v>13</v>
      </c>
      <c r="D5" s="13">
        <v>100</v>
      </c>
      <c r="E5" s="13"/>
      <c r="F5" s="15">
        <v>113.9</v>
      </c>
      <c r="G5" s="13">
        <v>9.18</v>
      </c>
      <c r="H5" s="16"/>
      <c r="I5" s="17">
        <f t="shared" si="0"/>
        <v>0</v>
      </c>
      <c r="J5" s="18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" customHeight="1">
      <c r="A6" s="13">
        <v>129937</v>
      </c>
      <c r="B6" s="19">
        <f>HYPERLINK("https://cloud.mail.ru/public/85p3/G3ZabXzJ1","Вайт Гло зубная паста отбеливающая 2в1, 100 грамм")</f>
        <v>0</v>
      </c>
      <c r="C6" s="13" t="s">
        <v>13</v>
      </c>
      <c r="D6" s="13">
        <v>48</v>
      </c>
      <c r="E6" s="13"/>
      <c r="F6" s="15">
        <v>106.7</v>
      </c>
      <c r="G6" s="13">
        <v>7.19</v>
      </c>
      <c r="H6" s="16"/>
      <c r="I6" s="17">
        <f t="shared" si="0"/>
        <v>0</v>
      </c>
      <c r="J6" s="20"/>
      <c r="K6" s="21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" customHeight="1">
      <c r="A7" s="13">
        <v>129937</v>
      </c>
      <c r="B7" s="22">
        <f>HYPERLINK("https://cloud.mail.ru/public/85p3/G3ZabXzJ1","Вайт Гло зубная паста отбеливающая 2в1, 100 грамм (от 48 штук)")</f>
        <v>0</v>
      </c>
      <c r="C7" s="13" t="s">
        <v>13</v>
      </c>
      <c r="D7" s="13">
        <v>48</v>
      </c>
      <c r="E7" s="13"/>
      <c r="F7" s="23">
        <v>100</v>
      </c>
      <c r="G7" s="13">
        <v>7.19</v>
      </c>
      <c r="H7" s="16"/>
      <c r="I7" s="24">
        <f t="shared" si="0"/>
        <v>0</v>
      </c>
      <c r="J7" s="20"/>
      <c r="K7" s="21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" customHeight="1">
      <c r="A8" s="13">
        <v>129938</v>
      </c>
      <c r="B8" s="19">
        <f>HYPERLINK("https://cloud.mail.ru/public/YvVv/Z6crqNXy5","Вайт Гло зубная паста отбеливающая для любителей кофе и чая, 100 грамм")</f>
        <v>0</v>
      </c>
      <c r="C8" s="13" t="s">
        <v>13</v>
      </c>
      <c r="D8" s="13">
        <v>48</v>
      </c>
      <c r="E8" s="13"/>
      <c r="F8" s="15">
        <v>113.3</v>
      </c>
      <c r="G8" s="13">
        <v>11.19</v>
      </c>
      <c r="H8" s="16"/>
      <c r="I8" s="17">
        <f t="shared" si="0"/>
        <v>0</v>
      </c>
      <c r="J8" s="20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 customHeight="1">
      <c r="A9" s="13">
        <v>129936</v>
      </c>
      <c r="B9" s="19">
        <f>HYPERLINK("https://cloud.mail.ru/public/CTHY/dEQKM9WLd","Вайт Гло зубная паста отбеливающая проф.выбор, 100 грамм")</f>
        <v>0</v>
      </c>
      <c r="C9" s="13" t="s">
        <v>13</v>
      </c>
      <c r="D9" s="13">
        <v>48</v>
      </c>
      <c r="E9" s="25"/>
      <c r="F9" s="15">
        <v>110</v>
      </c>
      <c r="G9" s="13">
        <v>7.19</v>
      </c>
      <c r="H9" s="26"/>
      <c r="I9" s="17">
        <f t="shared" si="0"/>
        <v>0</v>
      </c>
      <c r="J9" s="20"/>
      <c r="K9" s="21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5" customHeight="1" hidden="1">
      <c r="A10" s="13">
        <v>79603</v>
      </c>
      <c r="B10" s="14" t="s">
        <v>15</v>
      </c>
      <c r="C10" s="13" t="s">
        <v>13</v>
      </c>
      <c r="D10" s="13">
        <v>48</v>
      </c>
      <c r="E10" s="13">
        <v>6</v>
      </c>
      <c r="F10" s="15">
        <v>174.9</v>
      </c>
      <c r="G10" s="13">
        <v>9.18</v>
      </c>
      <c r="H10" s="16"/>
      <c r="I10" s="17">
        <f t="shared" si="0"/>
        <v>0</v>
      </c>
      <c r="J10" s="18"/>
      <c r="K10" s="21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5" customHeight="1">
      <c r="A11" s="13">
        <v>86827</v>
      </c>
      <c r="B11" s="14" t="s">
        <v>16</v>
      </c>
      <c r="C11" s="13" t="s">
        <v>13</v>
      </c>
      <c r="D11" s="13">
        <v>288</v>
      </c>
      <c r="E11" s="13">
        <v>12</v>
      </c>
      <c r="F11" s="15">
        <v>28.6</v>
      </c>
      <c r="G11" s="13">
        <v>9.18</v>
      </c>
      <c r="H11" s="16"/>
      <c r="I11" s="17">
        <f t="shared" si="0"/>
        <v>0</v>
      </c>
      <c r="J11" s="27" t="s">
        <v>17</v>
      </c>
      <c r="K11" s="21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" customHeight="1">
      <c r="A12" s="13">
        <v>86826</v>
      </c>
      <c r="B12" s="14" t="s">
        <v>18</v>
      </c>
      <c r="C12" s="13" t="s">
        <v>13</v>
      </c>
      <c r="D12" s="13">
        <v>288</v>
      </c>
      <c r="E12" s="13">
        <v>12</v>
      </c>
      <c r="F12" s="15">
        <v>28.6</v>
      </c>
      <c r="G12" s="13">
        <v>9.18</v>
      </c>
      <c r="H12" s="16"/>
      <c r="I12" s="17">
        <f t="shared" si="0"/>
        <v>0</v>
      </c>
      <c r="J12" s="27" t="s">
        <v>17</v>
      </c>
      <c r="K12" s="21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5" customHeight="1">
      <c r="A13" s="13">
        <v>120920</v>
      </c>
      <c r="B13" s="14" t="s">
        <v>19</v>
      </c>
      <c r="C13" s="13" t="s">
        <v>13</v>
      </c>
      <c r="D13" s="13">
        <v>288</v>
      </c>
      <c r="E13" s="13">
        <v>12</v>
      </c>
      <c r="F13" s="15">
        <v>28.6</v>
      </c>
      <c r="G13" s="13">
        <v>9.18</v>
      </c>
      <c r="H13" s="16"/>
      <c r="I13" s="17">
        <f t="shared" si="0"/>
        <v>0</v>
      </c>
      <c r="J13" s="27" t="s">
        <v>17</v>
      </c>
      <c r="K13" s="21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5" customHeight="1">
      <c r="A14" s="13">
        <v>120919</v>
      </c>
      <c r="B14" s="14" t="s">
        <v>20</v>
      </c>
      <c r="C14" s="13" t="s">
        <v>13</v>
      </c>
      <c r="D14" s="13">
        <v>288</v>
      </c>
      <c r="E14" s="13">
        <v>12</v>
      </c>
      <c r="F14" s="15">
        <v>28.6</v>
      </c>
      <c r="G14" s="13">
        <v>9.18</v>
      </c>
      <c r="H14" s="16"/>
      <c r="I14" s="17">
        <f t="shared" si="0"/>
        <v>0</v>
      </c>
      <c r="J14" s="27" t="s">
        <v>17</v>
      </c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" customHeight="1">
      <c r="A15" s="13">
        <v>120921</v>
      </c>
      <c r="B15" s="14" t="s">
        <v>21</v>
      </c>
      <c r="C15" s="13" t="s">
        <v>13</v>
      </c>
      <c r="D15" s="13">
        <v>288</v>
      </c>
      <c r="E15" s="13">
        <v>12</v>
      </c>
      <c r="F15" s="15">
        <v>28.6</v>
      </c>
      <c r="G15" s="13">
        <v>9.18</v>
      </c>
      <c r="H15" s="16"/>
      <c r="I15" s="17">
        <f t="shared" si="0"/>
        <v>0</v>
      </c>
      <c r="J15" s="27" t="s">
        <v>17</v>
      </c>
      <c r="K15" s="21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" customHeight="1">
      <c r="A16" s="13">
        <v>101250</v>
      </c>
      <c r="B16" s="14" t="s">
        <v>22</v>
      </c>
      <c r="C16" s="13" t="s">
        <v>13</v>
      </c>
      <c r="D16" s="13">
        <v>120</v>
      </c>
      <c r="E16" s="13">
        <v>12</v>
      </c>
      <c r="F16" s="15">
        <v>91.9</v>
      </c>
      <c r="G16" s="13">
        <v>1.2</v>
      </c>
      <c r="H16" s="16"/>
      <c r="I16" s="17">
        <f t="shared" si="0"/>
        <v>0</v>
      </c>
      <c r="J16" s="18"/>
      <c r="K16" s="21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5" customHeight="1">
      <c r="A17" s="13">
        <v>86824</v>
      </c>
      <c r="B17" s="14" t="s">
        <v>23</v>
      </c>
      <c r="C17" s="13" t="s">
        <v>13</v>
      </c>
      <c r="D17" s="13">
        <v>120</v>
      </c>
      <c r="E17" s="13">
        <v>12</v>
      </c>
      <c r="F17" s="15">
        <v>85.3</v>
      </c>
      <c r="G17" s="13">
        <v>1.2</v>
      </c>
      <c r="H17" s="16"/>
      <c r="I17" s="17">
        <f t="shared" si="0"/>
        <v>0</v>
      </c>
      <c r="K17" s="21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" customHeight="1">
      <c r="A18" s="13">
        <v>86808</v>
      </c>
      <c r="B18" s="14" t="s">
        <v>24</v>
      </c>
      <c r="C18" s="13" t="s">
        <v>13</v>
      </c>
      <c r="D18" s="13">
        <v>120</v>
      </c>
      <c r="E18" s="13">
        <v>12</v>
      </c>
      <c r="F18" s="15">
        <v>85.3</v>
      </c>
      <c r="G18" s="13">
        <v>1.2</v>
      </c>
      <c r="H18" s="16"/>
      <c r="I18" s="17">
        <f t="shared" si="0"/>
        <v>0</v>
      </c>
      <c r="J18" s="18"/>
      <c r="K18" s="21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" customHeight="1">
      <c r="A19" s="13">
        <v>131776</v>
      </c>
      <c r="B19" s="28" t="s">
        <v>25</v>
      </c>
      <c r="C19" s="13" t="s">
        <v>13</v>
      </c>
      <c r="D19" s="13">
        <v>220</v>
      </c>
      <c r="E19" s="13">
        <v>6</v>
      </c>
      <c r="F19" s="15">
        <v>456.5</v>
      </c>
      <c r="G19" s="13">
        <v>3.19</v>
      </c>
      <c r="H19" s="16"/>
      <c r="I19" s="17">
        <f t="shared" si="0"/>
        <v>0</v>
      </c>
      <c r="J19" s="18" t="s">
        <v>26</v>
      </c>
      <c r="K19" s="21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" customHeight="1">
      <c r="A20" s="13">
        <v>91014</v>
      </c>
      <c r="B20" s="14" t="s">
        <v>27</v>
      </c>
      <c r="C20" s="13" t="s">
        <v>13</v>
      </c>
      <c r="D20" s="13">
        <v>16</v>
      </c>
      <c r="E20" s="13">
        <v>4</v>
      </c>
      <c r="F20" s="15">
        <v>715</v>
      </c>
      <c r="G20" s="13">
        <v>8.17</v>
      </c>
      <c r="H20" s="16"/>
      <c r="I20" s="17">
        <f t="shared" si="0"/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" customHeight="1">
      <c r="A21" s="13">
        <v>91014</v>
      </c>
      <c r="B21" s="29" t="s">
        <v>28</v>
      </c>
      <c r="C21" s="13" t="s">
        <v>13</v>
      </c>
      <c r="D21" s="13">
        <v>16</v>
      </c>
      <c r="E21" s="13">
        <v>4</v>
      </c>
      <c r="F21" s="23">
        <v>670</v>
      </c>
      <c r="G21" s="13">
        <v>8.17</v>
      </c>
      <c r="H21" s="16"/>
      <c r="I21" s="17">
        <f t="shared" si="0"/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" customHeight="1">
      <c r="A22" s="13"/>
      <c r="B22" s="13"/>
      <c r="C22" s="13"/>
      <c r="D22" s="13"/>
      <c r="E22" s="13"/>
      <c r="F22" s="15"/>
      <c r="G22" s="13"/>
      <c r="H22" s="16"/>
      <c r="I22" s="1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31" customFormat="1" ht="15" customHeight="1">
      <c r="A23" s="25">
        <v>131779</v>
      </c>
      <c r="B23" s="19" t="s">
        <v>29</v>
      </c>
      <c r="C23" s="25" t="s">
        <v>30</v>
      </c>
      <c r="D23" s="25">
        <v>144</v>
      </c>
      <c r="E23" s="25">
        <v>12</v>
      </c>
      <c r="F23" s="30">
        <v>71</v>
      </c>
      <c r="G23" s="25"/>
      <c r="H23" s="26"/>
      <c r="I23" s="24">
        <f aca="true" t="shared" si="1" ref="I23:I50">H23*F23</f>
        <v>0</v>
      </c>
      <c r="J23" s="27" t="s">
        <v>26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5" customHeight="1">
      <c r="A24" s="13">
        <v>131086</v>
      </c>
      <c r="B24" s="28" t="s">
        <v>31</v>
      </c>
      <c r="C24" s="13" t="s">
        <v>32</v>
      </c>
      <c r="D24" s="13">
        <v>12</v>
      </c>
      <c r="E24" s="13">
        <v>12</v>
      </c>
      <c r="F24" s="23">
        <v>66.6</v>
      </c>
      <c r="G24" s="13">
        <v>9.19</v>
      </c>
      <c r="H24" s="16"/>
      <c r="I24" s="17">
        <f t="shared" si="1"/>
        <v>0</v>
      </c>
      <c r="J24" s="27" t="s">
        <v>33</v>
      </c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" customHeight="1">
      <c r="A25" s="13">
        <v>131085</v>
      </c>
      <c r="B25" s="28" t="s">
        <v>34</v>
      </c>
      <c r="C25" s="13" t="s">
        <v>32</v>
      </c>
      <c r="D25" s="13">
        <v>12</v>
      </c>
      <c r="E25" s="13">
        <v>12</v>
      </c>
      <c r="F25" s="23">
        <v>66.6</v>
      </c>
      <c r="G25" s="13">
        <v>9.19</v>
      </c>
      <c r="H25" s="16"/>
      <c r="I25" s="17">
        <f t="shared" si="1"/>
        <v>0</v>
      </c>
      <c r="J25" s="27" t="s">
        <v>33</v>
      </c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" customHeight="1">
      <c r="A26" s="13">
        <v>123828</v>
      </c>
      <c r="B26" s="28">
        <f>HYPERLINK("http://www.longavita.su/rus/catalog/150180073/item%5b150180085%5d.xml","Лонга Вита дет. зуб.паста проф. Winx Club (земляничный коктейль) 78,0 от 3-х лет (безопасна при проглатывании)")</f>
        <v>0</v>
      </c>
      <c r="C26" s="13" t="s">
        <v>35</v>
      </c>
      <c r="D26" s="13">
        <v>6</v>
      </c>
      <c r="E26" s="13">
        <v>6</v>
      </c>
      <c r="F26" s="33">
        <v>95.2</v>
      </c>
      <c r="G26" s="34">
        <v>10.19</v>
      </c>
      <c r="H26" s="16"/>
      <c r="I26" s="17">
        <f t="shared" si="1"/>
        <v>0</v>
      </c>
      <c r="J26" s="27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" customHeight="1">
      <c r="A27" s="13">
        <v>107325</v>
      </c>
      <c r="B27" s="28">
        <f>HYPERLINK("http://www.longavita.su/rus/catalog/150180073/item%5b150180084%5d.xml","Лонга Вита дет. зуб.паста проф.арт.LVFK-S (земляника) 67,0  Малыши-зубатики 2-6 лет (безопасна при проглатывании)")</f>
        <v>0</v>
      </c>
      <c r="C27" s="13" t="s">
        <v>35</v>
      </c>
      <c r="D27" s="13">
        <v>6</v>
      </c>
      <c r="E27" s="13">
        <v>6</v>
      </c>
      <c r="F27" s="35">
        <v>64</v>
      </c>
      <c r="G27" s="34">
        <v>12.18</v>
      </c>
      <c r="H27" s="16"/>
      <c r="I27" s="17">
        <f t="shared" si="1"/>
        <v>0</v>
      </c>
      <c r="J27" s="27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" customHeight="1">
      <c r="A28" s="13">
        <v>127821</v>
      </c>
      <c r="B28" s="36">
        <f>HYPERLINK("http://www.longavita.su/rus/catalog/150180050/item%5b150180093%5d.xml","Лонга Вита дет. зуб.щетка арт. KAB-1 Angry Birds ротационная от 3-х лет")</f>
        <v>0</v>
      </c>
      <c r="C28" s="13" t="s">
        <v>36</v>
      </c>
      <c r="D28" s="13">
        <v>64</v>
      </c>
      <c r="E28" s="13">
        <v>8</v>
      </c>
      <c r="F28" s="15">
        <v>357.5</v>
      </c>
      <c r="G28" s="13">
        <v>1.2</v>
      </c>
      <c r="H28" s="26">
        <v>0</v>
      </c>
      <c r="I28" s="17">
        <f t="shared" si="1"/>
        <v>0</v>
      </c>
      <c r="J28" s="18" t="s">
        <v>37</v>
      </c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" customHeight="1">
      <c r="A29" s="13">
        <v>127820</v>
      </c>
      <c r="B29" s="28">
        <f>HYPERLINK("http://www.longavita.su/rus/catalog/150180050/item%5b150180094%5d.xml","Лонга Вита дет. зуб.щетка арт. SGA-1 Angry Birds вибрационная от 3-х лет")</f>
        <v>0</v>
      </c>
      <c r="C29" s="13" t="s">
        <v>38</v>
      </c>
      <c r="D29" s="13">
        <v>24</v>
      </c>
      <c r="E29" s="13"/>
      <c r="F29" s="15">
        <v>449.9</v>
      </c>
      <c r="G29" s="13">
        <v>1.2</v>
      </c>
      <c r="H29" s="16"/>
      <c r="I29" s="17">
        <f t="shared" si="1"/>
        <v>0</v>
      </c>
      <c r="J29" s="18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5" customHeight="1">
      <c r="A30" s="13">
        <v>125197</v>
      </c>
      <c r="B30" s="37">
        <f>HYPERLINK("http://www.longavita.su/rus/catalog/150180050/item%5b150180090%5d.xml","Лонга Вита дет. зуб.щетка арт.AB-1 Angry Birds (защитный колпачок, присоска), от 5-и лет")</f>
        <v>0</v>
      </c>
      <c r="C30" s="13" t="s">
        <v>39</v>
      </c>
      <c r="D30" s="13">
        <v>12</v>
      </c>
      <c r="E30" s="13">
        <v>12</v>
      </c>
      <c r="F30" s="15">
        <v>71</v>
      </c>
      <c r="G30" s="13">
        <v>1.2</v>
      </c>
      <c r="H30" s="16"/>
      <c r="I30" s="17">
        <f t="shared" si="1"/>
        <v>0</v>
      </c>
      <c r="J30" s="18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5" customHeight="1" hidden="1">
      <c r="A31" s="13">
        <v>95892</v>
      </c>
      <c r="B31" s="38">
        <f>HYPERLINK("http://www.longavita.su/rus/catalog/150180050/item%5b150180053%5d.xml","Лонга Вита дет. зуб.щетка арт.F-32N мигающая оригинальная, 5-10 лет (от 12 штук)")</f>
        <v>0</v>
      </c>
      <c r="C31" s="13" t="s">
        <v>39</v>
      </c>
      <c r="D31" s="13">
        <v>12</v>
      </c>
      <c r="E31" s="13">
        <v>12</v>
      </c>
      <c r="F31" s="30">
        <v>81</v>
      </c>
      <c r="G31" s="13">
        <v>1.2</v>
      </c>
      <c r="H31" s="16"/>
      <c r="I31" s="17">
        <f t="shared" si="1"/>
        <v>0</v>
      </c>
      <c r="J31" s="18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5" customHeight="1" hidden="1">
      <c r="A32" s="13">
        <v>95892</v>
      </c>
      <c r="B32" s="39">
        <f>HYPERLINK("http://www.longavita.su/rus/catalog/150180050/item%5b150180053%5d.xml","Лонга Вита дет. зуб.щетка арт.F-32N мигающая оригинальная, 5-10 лет")</f>
        <v>0</v>
      </c>
      <c r="C32" s="13" t="s">
        <v>39</v>
      </c>
      <c r="D32" s="13">
        <v>12</v>
      </c>
      <c r="E32" s="13">
        <v>12</v>
      </c>
      <c r="F32" s="15">
        <v>100</v>
      </c>
      <c r="G32" s="13">
        <v>1.2</v>
      </c>
      <c r="H32" s="16"/>
      <c r="I32" s="17">
        <f t="shared" si="1"/>
        <v>0</v>
      </c>
      <c r="J32" s="18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5" customHeight="1">
      <c r="A33" s="13">
        <v>95893</v>
      </c>
      <c r="B33" s="36">
        <f>HYPERLINK("http://www.longavita.su/rus/catalog/150180050/item%5b150180054%5d.xml","Лонга Вита дет. зуб.щетка арт.F-32S мигающая оригинальная,  с присос. 5-10 лет")</f>
        <v>0</v>
      </c>
      <c r="C33" s="13" t="s">
        <v>39</v>
      </c>
      <c r="D33" s="13">
        <v>12</v>
      </c>
      <c r="E33" s="13">
        <v>12</v>
      </c>
      <c r="F33" s="15">
        <v>100.7</v>
      </c>
      <c r="G33" s="13">
        <v>1.2</v>
      </c>
      <c r="H33" s="26">
        <v>0</v>
      </c>
      <c r="I33" s="17">
        <f t="shared" si="1"/>
        <v>0</v>
      </c>
      <c r="J33" s="18" t="s">
        <v>37</v>
      </c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5" customHeight="1">
      <c r="A34" s="13">
        <v>95900</v>
      </c>
      <c r="B34" s="37">
        <f>HYPERLINK("http://www.longavita.su/rus/catalog/150180050/item%5b150180052%5d.xml","Лонга Вита дет. зуб.щетка арт.F-85C музыкальная Забавные Зверята, 3-6лет")</f>
        <v>0</v>
      </c>
      <c r="C34" s="13" t="s">
        <v>39</v>
      </c>
      <c r="D34" s="13">
        <v>12</v>
      </c>
      <c r="E34" s="13">
        <v>12</v>
      </c>
      <c r="F34" s="15">
        <v>136.4</v>
      </c>
      <c r="G34" s="34">
        <v>1.2</v>
      </c>
      <c r="H34" s="16"/>
      <c r="I34" s="17">
        <f t="shared" si="1"/>
        <v>0</v>
      </c>
      <c r="J34" s="18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5" customHeight="1">
      <c r="A35" s="25">
        <v>95900</v>
      </c>
      <c r="B35" s="40">
        <f>HYPERLINK("http://www.longavita.su/rus/catalog/150180050/item%5b150180052%5d.xml","Лонга Вита дет. зуб.щетка арт.F-85C музыкальная Забавные Зверята, 3-6лет (от 12 шт)")</f>
        <v>0</v>
      </c>
      <c r="C35" s="25" t="s">
        <v>39</v>
      </c>
      <c r="D35" s="25">
        <v>12</v>
      </c>
      <c r="E35" s="25">
        <v>12</v>
      </c>
      <c r="F35" s="30">
        <v>128</v>
      </c>
      <c r="G35" s="41">
        <v>1.2</v>
      </c>
      <c r="H35" s="41"/>
      <c r="I35" s="24">
        <f t="shared" si="1"/>
        <v>0</v>
      </c>
      <c r="J35" s="18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5" customHeight="1">
      <c r="A36" s="13">
        <v>95898</v>
      </c>
      <c r="B36" s="37">
        <f>HYPERLINK("http://www.longavita.su/rus/catalog/150180050/item%5b150180051%5d.xml","Лонга Вита дет. зуб.щетка арт.F-86D мигающая,с присос.Забав.Зверята, 3-6 лет")</f>
        <v>0</v>
      </c>
      <c r="C36" s="13" t="s">
        <v>39</v>
      </c>
      <c r="D36" s="13">
        <v>12</v>
      </c>
      <c r="E36" s="13">
        <v>12</v>
      </c>
      <c r="F36" s="15">
        <v>136.4</v>
      </c>
      <c r="G36" s="34">
        <v>1.2</v>
      </c>
      <c r="H36" s="16"/>
      <c r="I36" s="17">
        <f t="shared" si="1"/>
        <v>0</v>
      </c>
      <c r="J36" s="18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" customHeight="1" hidden="1">
      <c r="A37" s="42">
        <v>95899</v>
      </c>
      <c r="B37" s="43">
        <f>HYPERLINK("http://www.longavita.su/rus/catalog/150180050/item%5b150180056%5d.xml","Лонга Вита дет. зуб.щетка арт.F-86W мигающая,  Сафари 6-10 лет (от 12 шт)")</f>
        <v>0</v>
      </c>
      <c r="C37" s="42" t="s">
        <v>39</v>
      </c>
      <c r="D37" s="42">
        <v>12</v>
      </c>
      <c r="E37" s="42">
        <v>12</v>
      </c>
      <c r="F37" s="44">
        <v>85</v>
      </c>
      <c r="G37" s="45">
        <v>1.2</v>
      </c>
      <c r="H37" s="46"/>
      <c r="I37" s="47">
        <f t="shared" si="1"/>
        <v>0</v>
      </c>
      <c r="J37" s="18" t="s">
        <v>40</v>
      </c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s="55" customFormat="1" ht="15" customHeight="1" hidden="1">
      <c r="A38" s="48">
        <v>95899</v>
      </c>
      <c r="B38" s="49">
        <f>HYPERLINK("D:\waccache\358be39e-ead6-4c1c-99bd-9f414151529b\[kinozal.tv]id1354047.torrent","Лонга Вита дет. зуб.щетка арт.F-86W мигающая,  Сафари 6-10 лет")</f>
        <v>0</v>
      </c>
      <c r="C38" s="48" t="s">
        <v>39</v>
      </c>
      <c r="D38" s="48">
        <v>12</v>
      </c>
      <c r="E38" s="48">
        <v>12</v>
      </c>
      <c r="F38" s="50">
        <v>118</v>
      </c>
      <c r="G38" s="51">
        <v>1.2</v>
      </c>
      <c r="H38" s="52"/>
      <c r="I38" s="53">
        <f t="shared" si="1"/>
        <v>0</v>
      </c>
      <c r="J38" s="54" t="s">
        <v>40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</row>
    <row r="39" spans="1:21" ht="15" customHeight="1">
      <c r="A39" s="13">
        <v>127819</v>
      </c>
      <c r="B39" s="37">
        <f>HYPERLINK("http://www.longavita.su/rus/catalog/150180050/item%5b150180092%5d.xml","Лонга Вита дет. зуб.щетка арт.TWA-1 Angry Birds мигающая на присоске от 3-х лет")</f>
        <v>0</v>
      </c>
      <c r="C39" s="13" t="s">
        <v>39</v>
      </c>
      <c r="D39" s="13">
        <v>144</v>
      </c>
      <c r="E39" s="13">
        <v>12</v>
      </c>
      <c r="F39" s="15">
        <v>148.5</v>
      </c>
      <c r="G39" s="34">
        <v>1.2</v>
      </c>
      <c r="H39" s="16"/>
      <c r="I39" s="17">
        <f t="shared" si="1"/>
        <v>0</v>
      </c>
      <c r="J39" s="18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5" customHeight="1">
      <c r="A40" s="13">
        <v>129919</v>
      </c>
      <c r="B40" s="57">
        <f>HYPERLINK("https://cloud.mail.ru/public/GeFX/4RbK5XUsz","Лонга Вита дет. зуб.щетка арт.TWA-2 Angry Birds музыкальная от 3-х лет")</f>
        <v>0</v>
      </c>
      <c r="C40" s="13" t="s">
        <v>39</v>
      </c>
      <c r="D40" s="13">
        <v>144</v>
      </c>
      <c r="E40" s="13">
        <v>12</v>
      </c>
      <c r="F40" s="15">
        <v>159.5</v>
      </c>
      <c r="G40" s="34">
        <v>1.2</v>
      </c>
      <c r="H40" s="16"/>
      <c r="I40" s="17">
        <f t="shared" si="1"/>
        <v>0</v>
      </c>
      <c r="J40" s="18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5" customHeight="1" hidden="1">
      <c r="A41" s="13">
        <v>121068</v>
      </c>
      <c r="B41" s="28">
        <f>HYPERLINK("http://www.longavita.su/rus/catalog/150180050/item%5b150180083%5d.xml","Лонга Вита дет. зуб.щетка арт.W-01 Winx мигающая от 3-х лет")</f>
        <v>0</v>
      </c>
      <c r="C41" s="13" t="s">
        <v>39</v>
      </c>
      <c r="D41" s="13">
        <v>12</v>
      </c>
      <c r="E41" s="13">
        <v>12</v>
      </c>
      <c r="F41" s="15">
        <v>115.5</v>
      </c>
      <c r="G41" s="34">
        <v>1.2</v>
      </c>
      <c r="H41" s="16"/>
      <c r="I41" s="17">
        <f t="shared" si="1"/>
        <v>0</v>
      </c>
      <c r="J41" s="18" t="s">
        <v>40</v>
      </c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5" customHeight="1" hidden="1">
      <c r="A42" s="58" t="s">
        <v>41</v>
      </c>
      <c r="B42" s="59">
        <f>HYPERLINK("http://www.longavita.su/rus/catalog/150180050/item%5b150180091%5d.xml","Лонга Вита дет. зуб.щетка арт.WX-1 Winx (защитный колпачок), от 3-х лет (Нестандарт)")</f>
        <v>0</v>
      </c>
      <c r="C42" s="13"/>
      <c r="D42" s="13">
        <v>12</v>
      </c>
      <c r="E42" s="13">
        <v>12</v>
      </c>
      <c r="F42" s="23">
        <v>50</v>
      </c>
      <c r="G42" s="34">
        <v>1.2</v>
      </c>
      <c r="H42" s="16"/>
      <c r="I42" s="17">
        <f t="shared" si="1"/>
        <v>0</v>
      </c>
      <c r="J42" s="27" t="s">
        <v>42</v>
      </c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5" customHeight="1">
      <c r="A43" s="13">
        <v>125196</v>
      </c>
      <c r="B43" s="60">
        <f>HYPERLINK("http://www.longavita.su/rus/catalog/150180050/item%5b150180091%5d.xml","Лонга Вита дет. зуб.щетка арт.WX-1 Winx (защитный колпачок), от 3-х лет")</f>
        <v>0</v>
      </c>
      <c r="C43" s="13" t="s">
        <v>39</v>
      </c>
      <c r="D43" s="13">
        <v>12</v>
      </c>
      <c r="E43" s="13">
        <v>12</v>
      </c>
      <c r="F43" s="15">
        <v>71</v>
      </c>
      <c r="G43" s="34">
        <v>1.2</v>
      </c>
      <c r="H43" s="16"/>
      <c r="I43" s="17">
        <f t="shared" si="1"/>
        <v>0</v>
      </c>
      <c r="J43" s="20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5" customHeight="1">
      <c r="A44" s="61">
        <v>127319</v>
      </c>
      <c r="B44" s="59">
        <f>HYPERLINK("https://cloud.mail.ru/public/8DHv/66W529aD5","Лонга Вита набор Winx Club (зуб.паста и зуб.щетка с колпачком) от 3-х лет")</f>
        <v>0</v>
      </c>
      <c r="C44" s="61" t="s">
        <v>35</v>
      </c>
      <c r="D44" s="61">
        <v>40</v>
      </c>
      <c r="E44" s="61"/>
      <c r="F44" s="23">
        <v>52</v>
      </c>
      <c r="G44" s="61">
        <v>12.16</v>
      </c>
      <c r="H44" s="62"/>
      <c r="I44" s="63">
        <f t="shared" si="1"/>
        <v>0</v>
      </c>
      <c r="J44" s="27" t="s">
        <v>43</v>
      </c>
      <c r="K44" s="64"/>
      <c r="L44" s="65"/>
      <c r="M44" s="65"/>
      <c r="N44" s="65"/>
      <c r="O44" s="65"/>
      <c r="P44" s="65"/>
      <c r="Q44" s="65"/>
      <c r="R44" s="65"/>
      <c r="S44" s="65"/>
      <c r="T44" s="65"/>
      <c r="U44" s="65"/>
    </row>
    <row r="45" spans="1:21" ht="15" customHeight="1">
      <c r="A45" s="13">
        <v>115551</v>
      </c>
      <c r="B45" s="37">
        <f>HYPERLINK("http://www.longavita.su/rus/catalog/150180050/item%5b150180086%5d.xml","Лонга Вита фо Кидс мануальная щетка блистер арт. S-138 ""Забавные зверята""")</f>
        <v>0</v>
      </c>
      <c r="C45" s="13" t="s">
        <v>44</v>
      </c>
      <c r="D45" s="13">
        <v>12</v>
      </c>
      <c r="E45" s="13">
        <v>12</v>
      </c>
      <c r="F45" s="15">
        <v>37.4</v>
      </c>
      <c r="G45" s="34">
        <v>1.2</v>
      </c>
      <c r="H45" s="16"/>
      <c r="I45" s="17">
        <f t="shared" si="1"/>
        <v>0</v>
      </c>
      <c r="J45" s="27" t="s">
        <v>45</v>
      </c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5" customHeight="1">
      <c r="A46" s="13">
        <v>115553</v>
      </c>
      <c r="B46" s="37">
        <f>HYPERLINK("http://www.longavita.su/rus/catalog/150180050/item%5b150180087%5d.xml","Лонга Вита фо Кидс мануальная щетка блистер арт. S-142 ""Малыши-зубатики""")</f>
        <v>0</v>
      </c>
      <c r="C46" s="13" t="s">
        <v>44</v>
      </c>
      <c r="D46" s="13">
        <v>12</v>
      </c>
      <c r="E46" s="13">
        <v>12</v>
      </c>
      <c r="F46" s="15">
        <v>28.6</v>
      </c>
      <c r="G46" s="34">
        <v>1.2</v>
      </c>
      <c r="H46" s="16"/>
      <c r="I46" s="17">
        <f t="shared" si="1"/>
        <v>0</v>
      </c>
      <c r="J46" s="27" t="s">
        <v>45</v>
      </c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5" customHeight="1">
      <c r="A47" s="13">
        <v>115552</v>
      </c>
      <c r="B47" s="37">
        <f>HYPERLINK("http://www.longavita.su/rus/catalog/150180050/item%5b150180088%5d.xml","Лонга Вита фо Кидс мануальная щетка блистер арт. S-151 ""Забавные зверята""")</f>
        <v>0</v>
      </c>
      <c r="C47" s="13" t="s">
        <v>44</v>
      </c>
      <c r="D47" s="13">
        <v>12</v>
      </c>
      <c r="E47" s="13">
        <v>12</v>
      </c>
      <c r="F47" s="15">
        <v>46.2</v>
      </c>
      <c r="G47" s="34">
        <v>1.2</v>
      </c>
      <c r="H47" s="16"/>
      <c r="I47" s="17">
        <f t="shared" si="1"/>
        <v>0</v>
      </c>
      <c r="J47" s="27" t="s">
        <v>45</v>
      </c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5" customHeight="1" hidden="1">
      <c r="A48" s="66">
        <v>115556</v>
      </c>
      <c r="B48" s="67" t="s">
        <v>46</v>
      </c>
      <c r="C48" s="66" t="s">
        <v>44</v>
      </c>
      <c r="D48" s="66">
        <v>12</v>
      </c>
      <c r="E48" s="66">
        <v>12</v>
      </c>
      <c r="F48" s="68">
        <v>19.9</v>
      </c>
      <c r="G48" s="66">
        <v>1.2</v>
      </c>
      <c r="H48" s="46"/>
      <c r="I48" s="47">
        <f t="shared" si="1"/>
        <v>0</v>
      </c>
      <c r="J48" s="27" t="s">
        <v>40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5" customHeight="1" hidden="1">
      <c r="A49" s="66">
        <v>115554</v>
      </c>
      <c r="B49" s="67" t="s">
        <v>47</v>
      </c>
      <c r="C49" s="66" t="s">
        <v>44</v>
      </c>
      <c r="D49" s="66">
        <v>12</v>
      </c>
      <c r="E49" s="66">
        <v>12</v>
      </c>
      <c r="F49" s="68">
        <v>19.9</v>
      </c>
      <c r="G49" s="66">
        <v>1.2</v>
      </c>
      <c r="H49" s="46"/>
      <c r="I49" s="47">
        <f t="shared" si="1"/>
        <v>0</v>
      </c>
      <c r="J49" s="27" t="s">
        <v>40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5" customHeight="1" hidden="1">
      <c r="A50" s="66">
        <v>115555</v>
      </c>
      <c r="B50" s="67" t="s">
        <v>48</v>
      </c>
      <c r="C50" s="66" t="s">
        <v>44</v>
      </c>
      <c r="D50" s="66">
        <v>12</v>
      </c>
      <c r="E50" s="66">
        <v>12</v>
      </c>
      <c r="F50" s="68">
        <v>19.9</v>
      </c>
      <c r="G50" s="66">
        <v>1.2</v>
      </c>
      <c r="H50" s="46"/>
      <c r="I50" s="47">
        <f t="shared" si="1"/>
        <v>0</v>
      </c>
      <c r="J50" s="27" t="s">
        <v>40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5" customHeight="1">
      <c r="A51" s="13"/>
      <c r="B51" s="13"/>
      <c r="C51" s="13"/>
      <c r="D51" s="13"/>
      <c r="E51" s="13"/>
      <c r="F51" s="15"/>
      <c r="G51" s="13"/>
      <c r="H51" s="16"/>
      <c r="I51" s="1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5" customHeight="1" hidden="1">
      <c r="A52" s="69">
        <v>89827</v>
      </c>
      <c r="B52" s="70" t="s">
        <v>49</v>
      </c>
      <c r="C52" s="69" t="s">
        <v>50</v>
      </c>
      <c r="D52" s="69">
        <v>25</v>
      </c>
      <c r="E52" s="69">
        <v>1</v>
      </c>
      <c r="F52" s="71">
        <v>145</v>
      </c>
      <c r="G52" s="69">
        <v>4.18</v>
      </c>
      <c r="H52" s="72"/>
      <c r="I52" s="73">
        <f aca="true" t="shared" si="2" ref="I52:I66">H52*F52</f>
        <v>0</v>
      </c>
      <c r="J52" s="20" t="s">
        <v>40</v>
      </c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5" customHeight="1" hidden="1">
      <c r="A53" s="69">
        <v>89827</v>
      </c>
      <c r="B53" s="70" t="s">
        <v>51</v>
      </c>
      <c r="C53" s="69" t="s">
        <v>50</v>
      </c>
      <c r="D53" s="69">
        <v>25</v>
      </c>
      <c r="E53" s="69">
        <v>1</v>
      </c>
      <c r="F53" s="74">
        <v>180</v>
      </c>
      <c r="G53" s="69">
        <v>4.18</v>
      </c>
      <c r="H53" s="72"/>
      <c r="I53" s="73">
        <f t="shared" si="2"/>
        <v>0</v>
      </c>
      <c r="J53" s="20" t="s">
        <v>40</v>
      </c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5" customHeight="1">
      <c r="A54" s="13">
        <v>113073</v>
      </c>
      <c r="B54" s="28">
        <f>HYPERLINK("https://cloud.mail.ru/public/6xNp/sFqh21FCy","ЛОНГА ВИТА EWA вибрационная зубная щетка арт. SG-924 (зебра)")</f>
        <v>0</v>
      </c>
      <c r="C54" s="61" t="s">
        <v>52</v>
      </c>
      <c r="D54" s="61">
        <v>24</v>
      </c>
      <c r="E54" s="61">
        <v>1</v>
      </c>
      <c r="F54" s="75">
        <v>484</v>
      </c>
      <c r="G54" s="76">
        <v>4.18</v>
      </c>
      <c r="H54" s="62"/>
      <c r="I54" s="63">
        <f t="shared" si="2"/>
        <v>0</v>
      </c>
      <c r="J54" s="18"/>
      <c r="K54" s="77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15" customHeight="1">
      <c r="A55" s="13">
        <v>113074</v>
      </c>
      <c r="B55" s="28">
        <f>HYPERLINK("https://cloud.mail.ru/public/6xNp/sFqh21FCy","ЛОНГА ВИТА EWA вибрационная зубная щетка арт. SG-926 (змейка)")</f>
        <v>0</v>
      </c>
      <c r="C55" s="61" t="s">
        <v>52</v>
      </c>
      <c r="D55" s="61">
        <v>24</v>
      </c>
      <c r="E55" s="61">
        <v>1</v>
      </c>
      <c r="F55" s="75">
        <v>484</v>
      </c>
      <c r="G55" s="76">
        <v>4.18</v>
      </c>
      <c r="H55" s="62"/>
      <c r="I55" s="63">
        <f t="shared" si="2"/>
        <v>0</v>
      </c>
      <c r="J55" s="18"/>
      <c r="K55" s="77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15" customHeight="1">
      <c r="A56" s="13">
        <v>129917</v>
      </c>
      <c r="B56" s="28">
        <f>HYPERLINK("https://cloud.mail.ru/public/6xNp/sFqh21FCy","ЛОНГА ВИТА EWA вибрационная зубная щетка арт. SG-928 (ромбы)")</f>
        <v>0</v>
      </c>
      <c r="C56" s="61" t="s">
        <v>52</v>
      </c>
      <c r="D56" s="61">
        <v>24</v>
      </c>
      <c r="E56" s="61">
        <v>1</v>
      </c>
      <c r="F56" s="75">
        <v>484</v>
      </c>
      <c r="G56" s="76">
        <v>4.18</v>
      </c>
      <c r="H56" s="62"/>
      <c r="I56" s="63">
        <f t="shared" si="2"/>
        <v>0</v>
      </c>
      <c r="J56" s="18"/>
      <c r="K56" s="77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5" customHeight="1">
      <c r="A57" s="13">
        <v>129918</v>
      </c>
      <c r="B57" s="28">
        <f>HYPERLINK("https://cloud.mail.ru/public/6xNp/sFqh21FCy","ЛОНГА ВИТА EWA вибрационная зубная щетка арт. SG-929 (радуга)")</f>
        <v>0</v>
      </c>
      <c r="C57" s="61" t="s">
        <v>52</v>
      </c>
      <c r="D57" s="61">
        <v>24</v>
      </c>
      <c r="E57" s="61">
        <v>1</v>
      </c>
      <c r="F57" s="75">
        <v>484</v>
      </c>
      <c r="G57" s="76">
        <v>4.18</v>
      </c>
      <c r="H57" s="62"/>
      <c r="I57" s="63">
        <f t="shared" si="2"/>
        <v>0</v>
      </c>
      <c r="J57" s="18"/>
      <c r="K57" s="77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5" customHeight="1">
      <c r="A58" s="13">
        <v>129942</v>
      </c>
      <c r="B58" s="19">
        <f>HYPERLINK("https://cloud.mail.ru/public/Cf1Q/d55odDBxg","Лонга Вита ТООТ зубная щетка для взрослых - (мягкая жесткость)")</f>
        <v>0</v>
      </c>
      <c r="C58" s="61" t="s">
        <v>44</v>
      </c>
      <c r="D58" s="61">
        <v>144</v>
      </c>
      <c r="E58" s="61">
        <v>1</v>
      </c>
      <c r="F58" s="33">
        <v>104.5</v>
      </c>
      <c r="G58" s="76">
        <v>4.26</v>
      </c>
      <c r="H58" s="26"/>
      <c r="I58" s="63">
        <f t="shared" si="2"/>
        <v>0</v>
      </c>
      <c r="J58" s="18"/>
      <c r="K58" s="78"/>
      <c r="L58" s="79"/>
      <c r="M58" s="65"/>
      <c r="N58" s="65"/>
      <c r="O58" s="65"/>
      <c r="P58" s="65"/>
      <c r="Q58" s="65"/>
      <c r="R58" s="65"/>
      <c r="S58" s="65"/>
      <c r="T58" s="65"/>
      <c r="U58" s="65"/>
    </row>
    <row r="59" spans="1:21" s="31" customFormat="1" ht="15" customHeight="1">
      <c r="A59" s="25">
        <v>112092</v>
      </c>
      <c r="B59" s="28" t="s">
        <v>53</v>
      </c>
      <c r="C59" s="25"/>
      <c r="D59" s="25"/>
      <c r="E59" s="25">
        <v>1</v>
      </c>
      <c r="F59" s="30">
        <v>85.3</v>
      </c>
      <c r="G59" s="41"/>
      <c r="H59" s="26"/>
      <c r="I59" s="24">
        <f t="shared" si="2"/>
        <v>0</v>
      </c>
      <c r="J59" s="27" t="s">
        <v>54</v>
      </c>
      <c r="K59" s="80"/>
      <c r="L59" s="81"/>
      <c r="M59" s="32"/>
      <c r="N59" s="32"/>
      <c r="O59" s="32"/>
      <c r="P59" s="32"/>
      <c r="Q59" s="32"/>
      <c r="R59" s="32"/>
      <c r="S59" s="32"/>
      <c r="T59" s="32"/>
      <c r="U59" s="32"/>
    </row>
    <row r="60" spans="1:21" s="31" customFormat="1" ht="15" customHeight="1">
      <c r="A60" s="25">
        <v>110968</v>
      </c>
      <c r="B60" s="28" t="s">
        <v>55</v>
      </c>
      <c r="C60" s="25"/>
      <c r="D60" s="25"/>
      <c r="E60" s="25">
        <v>1</v>
      </c>
      <c r="F60" s="30">
        <v>91.9</v>
      </c>
      <c r="G60" s="41"/>
      <c r="H60" s="26"/>
      <c r="I60" s="24">
        <f t="shared" si="2"/>
        <v>0</v>
      </c>
      <c r="J60" s="27" t="s">
        <v>54</v>
      </c>
      <c r="K60" s="80"/>
      <c r="L60" s="81"/>
      <c r="M60" s="32"/>
      <c r="N60" s="32"/>
      <c r="O60" s="32"/>
      <c r="P60" s="32"/>
      <c r="Q60" s="32"/>
      <c r="R60" s="32"/>
      <c r="S60" s="32"/>
      <c r="T60" s="32"/>
      <c r="U60" s="32"/>
    </row>
    <row r="61" spans="1:21" s="31" customFormat="1" ht="15" customHeight="1">
      <c r="A61" s="82">
        <v>131780</v>
      </c>
      <c r="B61" s="28" t="s">
        <v>56</v>
      </c>
      <c r="C61" s="25" t="s">
        <v>30</v>
      </c>
      <c r="D61" s="25">
        <v>144</v>
      </c>
      <c r="E61" s="25">
        <v>12</v>
      </c>
      <c r="F61" s="30">
        <v>68.8</v>
      </c>
      <c r="G61" s="41"/>
      <c r="H61" s="26"/>
      <c r="I61" s="63">
        <f t="shared" si="2"/>
        <v>0</v>
      </c>
      <c r="J61" s="27" t="s">
        <v>26</v>
      </c>
      <c r="K61" s="80"/>
      <c r="L61" s="81"/>
      <c r="M61" s="32"/>
      <c r="N61" s="32"/>
      <c r="O61" s="32"/>
      <c r="P61" s="32"/>
      <c r="Q61" s="32"/>
      <c r="R61" s="32"/>
      <c r="S61" s="32"/>
      <c r="T61" s="32"/>
      <c r="U61" s="32"/>
    </row>
    <row r="62" spans="1:21" s="31" customFormat="1" ht="15" customHeight="1">
      <c r="A62" s="82">
        <v>131772</v>
      </c>
      <c r="B62" s="28" t="s">
        <v>57</v>
      </c>
      <c r="C62" s="25" t="s">
        <v>30</v>
      </c>
      <c r="D62" s="25">
        <v>144</v>
      </c>
      <c r="E62" s="25">
        <v>12</v>
      </c>
      <c r="F62" s="30">
        <v>54.5</v>
      </c>
      <c r="G62" s="41"/>
      <c r="H62" s="26"/>
      <c r="I62" s="63">
        <f t="shared" si="2"/>
        <v>0</v>
      </c>
      <c r="J62" s="27" t="s">
        <v>45</v>
      </c>
      <c r="K62" s="80"/>
      <c r="L62" s="81"/>
      <c r="M62" s="32"/>
      <c r="N62" s="32"/>
      <c r="O62" s="32"/>
      <c r="P62" s="32"/>
      <c r="Q62" s="32"/>
      <c r="R62" s="32"/>
      <c r="S62" s="32"/>
      <c r="T62" s="32"/>
      <c r="U62" s="32"/>
    </row>
    <row r="63" spans="1:21" s="31" customFormat="1" ht="15" customHeight="1">
      <c r="A63" s="82">
        <v>131773</v>
      </c>
      <c r="B63" s="28" t="s">
        <v>58</v>
      </c>
      <c r="C63" s="25" t="s">
        <v>30</v>
      </c>
      <c r="D63" s="25">
        <v>144</v>
      </c>
      <c r="E63" s="25">
        <v>12</v>
      </c>
      <c r="F63" s="30">
        <v>86.4</v>
      </c>
      <c r="G63" s="41"/>
      <c r="H63" s="26"/>
      <c r="I63" s="63">
        <f t="shared" si="2"/>
        <v>0</v>
      </c>
      <c r="J63" s="27" t="s">
        <v>26</v>
      </c>
      <c r="K63" s="80"/>
      <c r="L63" s="81"/>
      <c r="M63" s="32"/>
      <c r="N63" s="32"/>
      <c r="O63" s="32"/>
      <c r="P63" s="32"/>
      <c r="Q63" s="32"/>
      <c r="R63" s="32"/>
      <c r="S63" s="32"/>
      <c r="T63" s="32"/>
      <c r="U63" s="32"/>
    </row>
    <row r="64" spans="1:21" s="31" customFormat="1" ht="15" customHeight="1">
      <c r="A64" s="82">
        <v>131774</v>
      </c>
      <c r="B64" s="28" t="s">
        <v>59</v>
      </c>
      <c r="C64" s="25" t="s">
        <v>30</v>
      </c>
      <c r="D64" s="25">
        <v>144</v>
      </c>
      <c r="E64" s="25">
        <v>12</v>
      </c>
      <c r="F64" s="30">
        <v>129.8</v>
      </c>
      <c r="G64" s="41"/>
      <c r="H64" s="26"/>
      <c r="I64" s="63">
        <f t="shared" si="2"/>
        <v>0</v>
      </c>
      <c r="J64" s="27" t="s">
        <v>26</v>
      </c>
      <c r="K64" s="80"/>
      <c r="L64" s="81"/>
      <c r="M64" s="32"/>
      <c r="N64" s="32"/>
      <c r="O64" s="32"/>
      <c r="P64" s="32"/>
      <c r="Q64" s="32"/>
      <c r="R64" s="32"/>
      <c r="S64" s="32"/>
      <c r="T64" s="32"/>
      <c r="U64" s="32"/>
    </row>
    <row r="65" spans="1:21" s="31" customFormat="1" ht="15" customHeight="1">
      <c r="A65" s="83">
        <v>131777</v>
      </c>
      <c r="B65" s="36" t="s">
        <v>60</v>
      </c>
      <c r="C65" s="42" t="s">
        <v>30</v>
      </c>
      <c r="D65" s="42">
        <v>144</v>
      </c>
      <c r="E65" s="42">
        <v>12</v>
      </c>
      <c r="F65" s="84">
        <v>89.7</v>
      </c>
      <c r="G65" s="85"/>
      <c r="H65" s="86">
        <v>0</v>
      </c>
      <c r="I65" s="87">
        <f t="shared" si="2"/>
        <v>0</v>
      </c>
      <c r="J65" s="27" t="s">
        <v>40</v>
      </c>
      <c r="K65" s="80"/>
      <c r="L65" s="81"/>
      <c r="M65" s="32"/>
      <c r="N65" s="32"/>
      <c r="O65" s="32"/>
      <c r="P65" s="32"/>
      <c r="Q65" s="32"/>
      <c r="R65" s="32"/>
      <c r="S65" s="32"/>
      <c r="T65" s="32"/>
      <c r="U65" s="32"/>
    </row>
    <row r="66" spans="1:21" s="31" customFormat="1" ht="15" customHeight="1">
      <c r="A66" s="82">
        <v>131778</v>
      </c>
      <c r="B66" s="28" t="s">
        <v>61</v>
      </c>
      <c r="C66" s="25" t="s">
        <v>30</v>
      </c>
      <c r="D66" s="25">
        <v>114</v>
      </c>
      <c r="E66" s="25">
        <v>12</v>
      </c>
      <c r="F66" s="30">
        <v>110</v>
      </c>
      <c r="G66" s="41"/>
      <c r="H66" s="26"/>
      <c r="I66" s="63">
        <f t="shared" si="2"/>
        <v>0</v>
      </c>
      <c r="J66" s="27" t="s">
        <v>26</v>
      </c>
      <c r="K66" s="80"/>
      <c r="L66" s="81"/>
      <c r="M66" s="32"/>
      <c r="N66" s="32"/>
      <c r="O66" s="32"/>
      <c r="P66" s="32"/>
      <c r="Q66" s="32"/>
      <c r="R66" s="32"/>
      <c r="S66" s="32"/>
      <c r="T66" s="32"/>
      <c r="U66" s="32"/>
    </row>
    <row r="67" spans="1:21" s="31" customFormat="1" ht="15" customHeight="1">
      <c r="A67" s="25"/>
      <c r="B67" s="88"/>
      <c r="C67" s="25"/>
      <c r="D67" s="25"/>
      <c r="E67" s="25"/>
      <c r="F67" s="30"/>
      <c r="G67" s="41"/>
      <c r="H67" s="26"/>
      <c r="I67" s="24"/>
      <c r="J67" s="27"/>
      <c r="K67" s="80"/>
      <c r="L67" s="81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5" customHeight="1">
      <c r="A68" s="61">
        <v>101627</v>
      </c>
      <c r="B68" s="37">
        <f>HYPERLINK("http://www.longavita.su/rus/catalog/150180029/item%5b150180035%5d.xml","Лонга Вита МаксФоЛайт зуб/щетка со светодиодами в ПВХ упаковке (старая цена 100 руб)")</f>
        <v>0</v>
      </c>
      <c r="C68" s="61" t="s">
        <v>62</v>
      </c>
      <c r="D68" s="61">
        <v>100</v>
      </c>
      <c r="E68" s="61">
        <v>1</v>
      </c>
      <c r="F68" s="30">
        <v>55</v>
      </c>
      <c r="G68" s="76">
        <v>10.2</v>
      </c>
      <c r="H68" s="26" t="s">
        <v>63</v>
      </c>
      <c r="I68" s="63"/>
      <c r="J68" s="27" t="s">
        <v>64</v>
      </c>
      <c r="K68" s="78"/>
      <c r="L68" s="79"/>
      <c r="M68" s="65"/>
      <c r="N68" s="65"/>
      <c r="O68" s="65"/>
      <c r="P68" s="65"/>
      <c r="Q68" s="65"/>
      <c r="R68" s="65"/>
      <c r="S68" s="65"/>
      <c r="T68" s="65"/>
      <c r="U68" s="65"/>
    </row>
    <row r="69" spans="1:21" ht="15" customHeight="1">
      <c r="A69" s="89"/>
      <c r="B69" s="89"/>
      <c r="C69" s="89"/>
      <c r="D69" s="89"/>
      <c r="E69" s="89"/>
      <c r="F69" s="89"/>
      <c r="G69" s="89"/>
      <c r="H69" s="90" t="s">
        <v>65</v>
      </c>
      <c r="I69" s="91">
        <f>SUM(I4:I68)</f>
        <v>0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</sheetData>
  <sheetProtection selectLockedCells="1" selectUnlockedCells="1"/>
  <autoFilter ref="A3:I68"/>
  <hyperlinks>
    <hyperlink ref="B19" r:id="rId1" display="Вайт Гло Полоски отбеливающие Bright Nights №6"/>
    <hyperlink ref="B23" r:id="rId2" display="Лонга Вита   Angry Birds Hatchlings  дет. зуб.щетка-прорезыватель 0+"/>
    <hyperlink ref="B24" r:id="rId3" display="Лонга Вита дет. зуб. паста Angry Birds Banana Split, 75 гр. от 2-х лет (старая цена 84,2)"/>
    <hyperlink ref="B25" r:id="rId4" display="Лонга Вита дет. зуб. паста-гель Angry Birds Bubble Gum, 75 гр. от 3-х лет (старая цена 84,2)"/>
    <hyperlink ref="B59" r:id="rId5" display="Лонга Вита зубная паста профилактическая с хлорофиллом 100,0"/>
    <hyperlink ref="B60" r:id="rId6" display="Лонга Вита зубная паста-гель профилактическая с эхинацеей 100,0"/>
    <hyperlink ref="B61" r:id="rId7" display="Лонга Вита зубная щетка Classic, арт. K-272"/>
    <hyperlink ref="B62" r:id="rId8" display="Лонга Вита зубная щетка Control, арт. K-321"/>
    <hyperlink ref="B63" r:id="rId9" display="Лонга Вита Зубная щетка DUO, арт. K-239"/>
    <hyperlink ref="B64" r:id="rId10" display="Лонга Вита Зубная щетка PREMIUM, арт. С-1608В"/>
    <hyperlink ref="B65" r:id="rId11" display="Лонга Вита зубная щетка Ultra Clean, арт. 899"/>
    <hyperlink ref="B66" r:id="rId12" display="Лонга Вита зубная щетка Ultra Soft (балерина/серфер), арт. 921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16.00390625" defaultRowHeight="15" customHeight="1"/>
  <cols>
    <col min="1" max="1" width="7.57421875" style="1" customWidth="1"/>
    <col min="2" max="2" width="78.140625" style="1" customWidth="1"/>
    <col min="3" max="3" width="13.421875" style="1" customWidth="1"/>
    <col min="4" max="4" width="7.8515625" style="1" customWidth="1"/>
    <col min="5" max="5" width="8.7109375" style="1" customWidth="1"/>
    <col min="6" max="6" width="10.140625" style="1" customWidth="1"/>
    <col min="7" max="7" width="23.28125" style="1" customWidth="1"/>
    <col min="8" max="8" width="10.7109375" style="1" customWidth="1"/>
    <col min="9" max="9" width="8.00390625" style="1" customWidth="1"/>
    <col min="10" max="10" width="8.421875" style="1" customWidth="1"/>
    <col min="11" max="11" width="13.57421875" style="1" customWidth="1"/>
    <col min="12" max="16" width="9.140625" style="1" customWidth="1"/>
    <col min="17" max="16384" width="17.28125" style="1" customWidth="1"/>
  </cols>
  <sheetData>
    <row r="1" spans="1:16" ht="12.75" customHeight="1">
      <c r="A1" s="3" t="s">
        <v>66</v>
      </c>
      <c r="B1" s="3"/>
      <c r="C1" s="4"/>
      <c r="D1" s="3"/>
      <c r="E1" s="3"/>
      <c r="F1" s="3"/>
      <c r="G1" s="3"/>
      <c r="H1" s="92"/>
      <c r="I1" s="92"/>
      <c r="J1" s="3"/>
      <c r="K1" s="3"/>
      <c r="L1" s="3"/>
      <c r="M1" s="3"/>
      <c r="N1" s="3"/>
      <c r="O1" s="3"/>
      <c r="P1" s="3"/>
    </row>
    <row r="2" spans="1:16" ht="3" customHeight="1">
      <c r="A2" s="3"/>
      <c r="B2" s="3"/>
      <c r="C2" s="4"/>
      <c r="D2" s="3"/>
      <c r="E2" s="3"/>
      <c r="F2" s="3"/>
      <c r="G2" s="3"/>
      <c r="H2" s="92"/>
      <c r="I2" s="92"/>
      <c r="J2" s="3"/>
      <c r="K2" s="3"/>
      <c r="L2" s="3"/>
      <c r="M2" s="3"/>
      <c r="N2" s="3"/>
      <c r="O2" s="3"/>
      <c r="P2" s="3"/>
    </row>
    <row r="3" spans="1:16" ht="51" customHeight="1">
      <c r="A3" s="7" t="s">
        <v>2</v>
      </c>
      <c r="B3" s="7" t="s">
        <v>3</v>
      </c>
      <c r="C3" s="7" t="s">
        <v>4</v>
      </c>
      <c r="D3" s="93" t="s">
        <v>5</v>
      </c>
      <c r="E3" s="93" t="s">
        <v>6</v>
      </c>
      <c r="F3" s="7" t="s">
        <v>67</v>
      </c>
      <c r="G3" s="94" t="s">
        <v>68</v>
      </c>
      <c r="H3" s="95" t="s">
        <v>69</v>
      </c>
      <c r="I3" s="95" t="s">
        <v>70</v>
      </c>
      <c r="J3" s="94" t="s">
        <v>71</v>
      </c>
      <c r="K3" s="94" t="s">
        <v>72</v>
      </c>
      <c r="L3" s="96" t="s">
        <v>73</v>
      </c>
      <c r="M3" s="96" t="s">
        <v>74</v>
      </c>
      <c r="N3" s="96" t="s">
        <v>75</v>
      </c>
      <c r="O3" s="96" t="s">
        <v>76</v>
      </c>
      <c r="P3" s="96" t="s">
        <v>77</v>
      </c>
    </row>
    <row r="4" spans="1:16" ht="15" customHeight="1">
      <c r="A4" s="13"/>
      <c r="B4" s="97">
        <f>HYPERLINK("http://healthsib.com/index.php?route=product/product&amp;path=62&amp;product_id=108","Мини-модуль АнтиКлещ")</f>
        <v>0</v>
      </c>
      <c r="C4" s="13"/>
      <c r="D4" s="13"/>
      <c r="E4" s="13"/>
      <c r="F4" s="15"/>
      <c r="G4" s="98"/>
      <c r="H4" s="99"/>
      <c r="I4" s="100"/>
      <c r="J4" s="100"/>
      <c r="K4" s="100"/>
      <c r="L4" s="101"/>
      <c r="M4" s="101"/>
      <c r="N4" s="101"/>
      <c r="O4" s="101"/>
      <c r="P4" s="101"/>
    </row>
    <row r="5" spans="1:16" ht="15" customHeight="1">
      <c r="A5" s="13"/>
      <c r="B5" s="97">
        <f>HYPERLINK("http://healthsib.com/index.php?route=product/product&amp;path=65&amp;product_id=109","Модуль Антиклещ")</f>
        <v>0</v>
      </c>
      <c r="C5" s="13"/>
      <c r="D5" s="13"/>
      <c r="E5" s="13"/>
      <c r="F5" s="15"/>
      <c r="G5" s="98"/>
      <c r="H5" s="99"/>
      <c r="I5" s="100"/>
      <c r="J5" s="100"/>
      <c r="K5" s="100"/>
      <c r="L5" s="101"/>
      <c r="M5" s="101"/>
      <c r="N5" s="101"/>
      <c r="O5" s="101"/>
      <c r="P5" s="101"/>
    </row>
    <row r="6" spans="1:16" ht="15" customHeight="1">
      <c r="A6" s="13">
        <v>74810</v>
      </c>
      <c r="B6" s="14" t="s">
        <v>12</v>
      </c>
      <c r="C6" s="13" t="s">
        <v>13</v>
      </c>
      <c r="D6" s="13">
        <v>20</v>
      </c>
      <c r="E6" s="13">
        <v>4</v>
      </c>
      <c r="F6" s="15"/>
      <c r="G6" s="102" t="s">
        <v>78</v>
      </c>
      <c r="H6" s="100">
        <v>230</v>
      </c>
      <c r="I6" s="100" t="s">
        <v>79</v>
      </c>
      <c r="J6" s="100">
        <v>36</v>
      </c>
      <c r="K6" s="100" t="s">
        <v>80</v>
      </c>
      <c r="L6" s="101">
        <v>21.5</v>
      </c>
      <c r="M6" s="101">
        <v>31.5</v>
      </c>
      <c r="N6" s="101">
        <v>41.5</v>
      </c>
      <c r="O6" s="101">
        <v>0.027</v>
      </c>
      <c r="P6" s="101">
        <v>6</v>
      </c>
    </row>
    <row r="7" spans="1:16" ht="15" customHeight="1">
      <c r="A7" s="13">
        <v>86828</v>
      </c>
      <c r="B7" s="14" t="s">
        <v>14</v>
      </c>
      <c r="C7" s="13" t="s">
        <v>13</v>
      </c>
      <c r="D7" s="13">
        <v>100</v>
      </c>
      <c r="E7" s="13">
        <v>10</v>
      </c>
      <c r="F7" s="15"/>
      <c r="G7" s="98"/>
      <c r="H7" s="100">
        <v>65</v>
      </c>
      <c r="I7" s="100"/>
      <c r="J7" s="100">
        <v>36</v>
      </c>
      <c r="K7" s="100" t="s">
        <v>80</v>
      </c>
      <c r="L7" s="101">
        <v>21.5</v>
      </c>
      <c r="M7" s="101">
        <v>31.5</v>
      </c>
      <c r="N7" s="101">
        <v>41.5</v>
      </c>
      <c r="O7" s="101">
        <v>0.027</v>
      </c>
      <c r="P7" s="101">
        <v>6.2</v>
      </c>
    </row>
    <row r="8" spans="1:16" ht="15" customHeight="1">
      <c r="A8" s="13">
        <v>86807</v>
      </c>
      <c r="B8" s="14" t="s">
        <v>81</v>
      </c>
      <c r="C8" s="13" t="s">
        <v>13</v>
      </c>
      <c r="D8" s="13">
        <v>48</v>
      </c>
      <c r="E8" s="13">
        <v>6</v>
      </c>
      <c r="F8" s="15"/>
      <c r="G8" s="98" t="s">
        <v>82</v>
      </c>
      <c r="H8" s="100">
        <v>190</v>
      </c>
      <c r="I8" s="100">
        <v>150</v>
      </c>
      <c r="J8" s="100">
        <v>36</v>
      </c>
      <c r="K8" s="100" t="s">
        <v>80</v>
      </c>
      <c r="L8" s="101">
        <v>21.5</v>
      </c>
      <c r="M8" s="101">
        <v>31.5</v>
      </c>
      <c r="N8" s="101">
        <v>41.5</v>
      </c>
      <c r="O8" s="101">
        <v>0.027</v>
      </c>
      <c r="P8" s="101">
        <v>10</v>
      </c>
    </row>
    <row r="9" spans="1:16" ht="15" customHeight="1">
      <c r="A9" s="13">
        <v>115549</v>
      </c>
      <c r="B9" s="14" t="s">
        <v>83</v>
      </c>
      <c r="C9" s="13" t="s">
        <v>13</v>
      </c>
      <c r="D9" s="13">
        <v>48</v>
      </c>
      <c r="E9" s="13">
        <v>6</v>
      </c>
      <c r="F9" s="15"/>
      <c r="G9" s="98"/>
      <c r="H9" s="100">
        <v>190</v>
      </c>
      <c r="I9" s="100">
        <v>150</v>
      </c>
      <c r="J9" s="100">
        <v>36</v>
      </c>
      <c r="K9" s="100" t="s">
        <v>80</v>
      </c>
      <c r="L9" s="101">
        <v>21.5</v>
      </c>
      <c r="M9" s="101">
        <v>31.5</v>
      </c>
      <c r="N9" s="101">
        <v>41.5</v>
      </c>
      <c r="O9" s="101">
        <v>0.027</v>
      </c>
      <c r="P9" s="101">
        <v>10</v>
      </c>
    </row>
    <row r="10" spans="1:16" ht="15" customHeight="1">
      <c r="A10" s="13">
        <v>89241</v>
      </c>
      <c r="B10" s="14" t="s">
        <v>84</v>
      </c>
      <c r="C10" s="13" t="s">
        <v>13</v>
      </c>
      <c r="D10" s="13">
        <v>48</v>
      </c>
      <c r="E10" s="13">
        <v>6</v>
      </c>
      <c r="F10" s="15"/>
      <c r="G10" s="98" t="s">
        <v>85</v>
      </c>
      <c r="H10" s="100">
        <v>190</v>
      </c>
      <c r="I10" s="100">
        <v>150</v>
      </c>
      <c r="J10" s="100">
        <v>36</v>
      </c>
      <c r="K10" s="100" t="s">
        <v>80</v>
      </c>
      <c r="L10" s="101">
        <v>21.5</v>
      </c>
      <c r="M10" s="101">
        <v>31.5</v>
      </c>
      <c r="N10" s="101">
        <v>41.5</v>
      </c>
      <c r="O10" s="101">
        <v>0.027</v>
      </c>
      <c r="P10" s="101">
        <v>10</v>
      </c>
    </row>
    <row r="11" spans="1:16" ht="15" customHeight="1">
      <c r="A11" s="13">
        <v>79536</v>
      </c>
      <c r="B11" s="14" t="s">
        <v>86</v>
      </c>
      <c r="C11" s="13" t="s">
        <v>13</v>
      </c>
      <c r="D11" s="13">
        <v>48</v>
      </c>
      <c r="E11" s="13">
        <v>6</v>
      </c>
      <c r="F11" s="15"/>
      <c r="G11" s="98" t="s">
        <v>87</v>
      </c>
      <c r="H11" s="100">
        <v>190</v>
      </c>
      <c r="I11" s="100">
        <v>150</v>
      </c>
      <c r="J11" s="100">
        <v>36</v>
      </c>
      <c r="K11" s="100" t="s">
        <v>80</v>
      </c>
      <c r="L11" s="101">
        <v>21.5</v>
      </c>
      <c r="M11" s="101">
        <v>31.5</v>
      </c>
      <c r="N11" s="101">
        <v>41.5</v>
      </c>
      <c r="O11" s="101">
        <v>0.027</v>
      </c>
      <c r="P11" s="101">
        <v>10</v>
      </c>
    </row>
    <row r="12" spans="1:16" ht="15" customHeight="1">
      <c r="A12" s="13">
        <v>79603</v>
      </c>
      <c r="B12" s="14" t="s">
        <v>15</v>
      </c>
      <c r="C12" s="13" t="s">
        <v>13</v>
      </c>
      <c r="D12" s="13">
        <v>48</v>
      </c>
      <c r="E12" s="13">
        <v>6</v>
      </c>
      <c r="F12" s="15"/>
      <c r="G12" s="98" t="s">
        <v>88</v>
      </c>
      <c r="H12" s="100">
        <v>190</v>
      </c>
      <c r="I12" s="100">
        <v>150</v>
      </c>
      <c r="J12" s="100">
        <v>36</v>
      </c>
      <c r="K12" s="100" t="s">
        <v>80</v>
      </c>
      <c r="L12" s="101">
        <v>21.5</v>
      </c>
      <c r="M12" s="101">
        <v>31.5</v>
      </c>
      <c r="N12" s="101">
        <v>41.5</v>
      </c>
      <c r="O12" s="101">
        <v>0.027</v>
      </c>
      <c r="P12" s="101">
        <v>10</v>
      </c>
    </row>
    <row r="13" spans="1:16" ht="15" customHeight="1">
      <c r="A13" s="13">
        <v>79604</v>
      </c>
      <c r="B13" s="59">
        <f>HYPERLINK("https://drive.google.com/file/d/0B5omXT-w_IaBUHVQQmdBZ0ZYelk/view?usp=sharing","Вайт Гло зубная паста 150,0 отбелив.проф.выбор+з/щетка+ бонус зубочистки")</f>
        <v>0</v>
      </c>
      <c r="C13" s="13" t="s">
        <v>13</v>
      </c>
      <c r="D13" s="13">
        <v>48</v>
      </c>
      <c r="E13" s="13">
        <v>6</v>
      </c>
      <c r="F13" s="15"/>
      <c r="G13" s="98" t="s">
        <v>89</v>
      </c>
      <c r="H13" s="100">
        <v>190</v>
      </c>
      <c r="I13" s="100">
        <v>150</v>
      </c>
      <c r="J13" s="100">
        <v>36</v>
      </c>
      <c r="K13" s="100" t="s">
        <v>80</v>
      </c>
      <c r="L13" s="101">
        <v>21.5</v>
      </c>
      <c r="M13" s="101">
        <v>31.5</v>
      </c>
      <c r="N13" s="101">
        <v>41.5</v>
      </c>
      <c r="O13" s="101">
        <v>0.027</v>
      </c>
      <c r="P13" s="101">
        <v>10</v>
      </c>
    </row>
    <row r="14" spans="1:16" ht="15" customHeight="1">
      <c r="A14" s="13">
        <v>74811</v>
      </c>
      <c r="B14" s="14" t="s">
        <v>90</v>
      </c>
      <c r="C14" s="13" t="s">
        <v>13</v>
      </c>
      <c r="D14" s="13">
        <v>48</v>
      </c>
      <c r="E14" s="13">
        <v>6</v>
      </c>
      <c r="F14" s="15"/>
      <c r="G14" s="98" t="s">
        <v>91</v>
      </c>
      <c r="H14" s="100">
        <v>190</v>
      </c>
      <c r="I14" s="100">
        <v>150</v>
      </c>
      <c r="J14" s="100">
        <v>36</v>
      </c>
      <c r="K14" s="100" t="s">
        <v>80</v>
      </c>
      <c r="L14" s="101">
        <v>21.5</v>
      </c>
      <c r="M14" s="101">
        <v>31.5</v>
      </c>
      <c r="N14" s="101">
        <v>41.5</v>
      </c>
      <c r="O14" s="101">
        <v>0.027</v>
      </c>
      <c r="P14" s="101">
        <v>10</v>
      </c>
    </row>
    <row r="15" spans="1:16" ht="15" customHeight="1">
      <c r="A15" s="13">
        <v>86827</v>
      </c>
      <c r="B15" s="14" t="s">
        <v>16</v>
      </c>
      <c r="C15" s="13" t="s">
        <v>13</v>
      </c>
      <c r="D15" s="13">
        <v>288</v>
      </c>
      <c r="E15" s="13">
        <v>12</v>
      </c>
      <c r="F15" s="15"/>
      <c r="G15" s="98"/>
      <c r="H15" s="100">
        <v>34</v>
      </c>
      <c r="I15" s="100">
        <v>24</v>
      </c>
      <c r="J15" s="100">
        <v>36</v>
      </c>
      <c r="K15" s="100" t="s">
        <v>80</v>
      </c>
      <c r="L15" s="101">
        <v>25.5</v>
      </c>
      <c r="M15" s="101">
        <v>33.5</v>
      </c>
      <c r="N15" s="101">
        <v>35.5</v>
      </c>
      <c r="O15" s="101">
        <v>0.03</v>
      </c>
      <c r="P15" s="101">
        <v>10.7</v>
      </c>
    </row>
    <row r="16" spans="1:16" ht="15" customHeight="1">
      <c r="A16" s="13">
        <v>86826</v>
      </c>
      <c r="B16" s="14" t="s">
        <v>18</v>
      </c>
      <c r="C16" s="13" t="s">
        <v>13</v>
      </c>
      <c r="D16" s="13">
        <v>288</v>
      </c>
      <c r="E16" s="13">
        <v>12</v>
      </c>
      <c r="F16" s="15"/>
      <c r="G16" s="98"/>
      <c r="H16" s="100">
        <v>34</v>
      </c>
      <c r="I16" s="100">
        <v>24</v>
      </c>
      <c r="J16" s="100">
        <v>36</v>
      </c>
      <c r="K16" s="100" t="s">
        <v>80</v>
      </c>
      <c r="L16" s="101">
        <v>25.5</v>
      </c>
      <c r="M16" s="101">
        <v>33.5</v>
      </c>
      <c r="N16" s="101">
        <v>35.5</v>
      </c>
      <c r="O16" s="101">
        <v>0.03</v>
      </c>
      <c r="P16" s="101">
        <v>10.7</v>
      </c>
    </row>
    <row r="17" spans="1:16" ht="15" customHeight="1">
      <c r="A17" s="13">
        <v>120919</v>
      </c>
      <c r="B17" s="14" t="s">
        <v>92</v>
      </c>
      <c r="C17" s="13" t="s">
        <v>13</v>
      </c>
      <c r="D17" s="13">
        <v>288</v>
      </c>
      <c r="E17" s="13">
        <v>12</v>
      </c>
      <c r="F17" s="15"/>
      <c r="G17" s="98"/>
      <c r="H17" s="100">
        <v>34</v>
      </c>
      <c r="I17" s="100">
        <v>24</v>
      </c>
      <c r="J17" s="100">
        <v>36</v>
      </c>
      <c r="K17" s="100" t="s">
        <v>80</v>
      </c>
      <c r="L17" s="101">
        <v>25.5</v>
      </c>
      <c r="M17" s="101">
        <v>33.5</v>
      </c>
      <c r="N17" s="101">
        <v>35.5</v>
      </c>
      <c r="O17" s="101">
        <v>0.03</v>
      </c>
      <c r="P17" s="101">
        <v>10.7</v>
      </c>
    </row>
    <row r="18" spans="1:16" ht="15" customHeight="1">
      <c r="A18" s="13">
        <v>120921</v>
      </c>
      <c r="B18" s="14" t="s">
        <v>93</v>
      </c>
      <c r="C18" s="13" t="s">
        <v>13</v>
      </c>
      <c r="D18" s="13">
        <v>288</v>
      </c>
      <c r="E18" s="13">
        <v>12</v>
      </c>
      <c r="F18" s="15"/>
      <c r="G18" s="98"/>
      <c r="H18" s="100">
        <v>34</v>
      </c>
      <c r="I18" s="100">
        <v>24</v>
      </c>
      <c r="J18" s="100">
        <v>36</v>
      </c>
      <c r="K18" s="100" t="s">
        <v>80</v>
      </c>
      <c r="L18" s="101">
        <v>25.5</v>
      </c>
      <c r="M18" s="101">
        <v>33.5</v>
      </c>
      <c r="N18" s="101">
        <v>35.5</v>
      </c>
      <c r="O18" s="101">
        <v>0.03</v>
      </c>
      <c r="P18" s="101">
        <v>10.7</v>
      </c>
    </row>
    <row r="19" spans="1:16" ht="15" customHeight="1">
      <c r="A19" s="13">
        <v>120920</v>
      </c>
      <c r="B19" s="14" t="s">
        <v>94</v>
      </c>
      <c r="C19" s="13" t="s">
        <v>13</v>
      </c>
      <c r="D19" s="13">
        <v>288</v>
      </c>
      <c r="E19" s="13">
        <v>12</v>
      </c>
      <c r="F19" s="15"/>
      <c r="G19" s="98"/>
      <c r="H19" s="100">
        <v>34</v>
      </c>
      <c r="I19" s="100">
        <v>24</v>
      </c>
      <c r="J19" s="100">
        <v>36</v>
      </c>
      <c r="K19" s="100" t="s">
        <v>80</v>
      </c>
      <c r="L19" s="101">
        <v>25.5</v>
      </c>
      <c r="M19" s="101">
        <v>33.5</v>
      </c>
      <c r="N19" s="101">
        <v>35.5</v>
      </c>
      <c r="O19" s="101">
        <v>0.03</v>
      </c>
      <c r="P19" s="101">
        <v>10.7</v>
      </c>
    </row>
    <row r="20" spans="1:16" ht="15" customHeight="1">
      <c r="A20" s="13">
        <v>95009</v>
      </c>
      <c r="B20" s="14" t="s">
        <v>95</v>
      </c>
      <c r="C20" s="13" t="s">
        <v>13</v>
      </c>
      <c r="D20" s="13">
        <v>288</v>
      </c>
      <c r="E20" s="13">
        <v>12</v>
      </c>
      <c r="F20" s="15"/>
      <c r="G20" s="98"/>
      <c r="H20" s="100">
        <v>34</v>
      </c>
      <c r="I20" s="100">
        <v>24</v>
      </c>
      <c r="J20" s="100">
        <v>36</v>
      </c>
      <c r="K20" s="100" t="s">
        <v>80</v>
      </c>
      <c r="L20" s="101">
        <v>25.5</v>
      </c>
      <c r="M20" s="101">
        <v>33.5</v>
      </c>
      <c r="N20" s="101">
        <v>35.5</v>
      </c>
      <c r="O20" s="101">
        <v>0.03</v>
      </c>
      <c r="P20" s="101">
        <v>10.7</v>
      </c>
    </row>
    <row r="21" spans="1:16" ht="15" customHeight="1">
      <c r="A21" s="13">
        <v>101250</v>
      </c>
      <c r="B21" s="14" t="s">
        <v>22</v>
      </c>
      <c r="C21" s="13" t="s">
        <v>13</v>
      </c>
      <c r="D21" s="13">
        <v>120</v>
      </c>
      <c r="E21" s="13">
        <v>12</v>
      </c>
      <c r="F21" s="15"/>
      <c r="G21" s="98"/>
      <c r="H21" s="100">
        <v>34</v>
      </c>
      <c r="I21" s="99"/>
      <c r="J21" s="100"/>
      <c r="K21" s="100"/>
      <c r="L21" s="101">
        <v>26.5</v>
      </c>
      <c r="M21" s="101">
        <v>32.5</v>
      </c>
      <c r="N21" s="101">
        <v>75</v>
      </c>
      <c r="O21" s="101">
        <v>0.064</v>
      </c>
      <c r="P21" s="101">
        <v>7</v>
      </c>
    </row>
    <row r="22" spans="1:16" ht="15" customHeight="1">
      <c r="A22" s="13">
        <v>86824</v>
      </c>
      <c r="B22" s="14" t="s">
        <v>23</v>
      </c>
      <c r="C22" s="13" t="s">
        <v>13</v>
      </c>
      <c r="D22" s="13">
        <v>120</v>
      </c>
      <c r="E22" s="13">
        <v>12</v>
      </c>
      <c r="F22" s="15"/>
      <c r="G22" s="98"/>
      <c r="H22" s="100">
        <v>34</v>
      </c>
      <c r="I22" s="99"/>
      <c r="J22" s="100"/>
      <c r="K22" s="100"/>
      <c r="L22" s="101">
        <v>26.5</v>
      </c>
      <c r="M22" s="101">
        <v>32.5</v>
      </c>
      <c r="N22" s="101">
        <v>75</v>
      </c>
      <c r="O22" s="101">
        <v>0.064</v>
      </c>
      <c r="P22" s="101">
        <v>7</v>
      </c>
    </row>
    <row r="23" spans="1:16" ht="15" customHeight="1">
      <c r="A23" s="13">
        <v>86808</v>
      </c>
      <c r="B23" s="14" t="s">
        <v>96</v>
      </c>
      <c r="C23" s="13" t="s">
        <v>13</v>
      </c>
      <c r="D23" s="13">
        <v>120</v>
      </c>
      <c r="E23" s="13">
        <v>12</v>
      </c>
      <c r="F23" s="15"/>
      <c r="G23" s="98"/>
      <c r="H23" s="100">
        <v>34</v>
      </c>
      <c r="I23" s="99"/>
      <c r="J23" s="100"/>
      <c r="K23" s="100"/>
      <c r="L23" s="101">
        <v>26.5</v>
      </c>
      <c r="M23" s="101">
        <v>32.5</v>
      </c>
      <c r="N23" s="101">
        <v>75</v>
      </c>
      <c r="O23" s="101">
        <v>0.064</v>
      </c>
      <c r="P23" s="101">
        <v>7</v>
      </c>
    </row>
    <row r="24" spans="1:16" ht="15" customHeight="1">
      <c r="A24" s="13">
        <v>101556</v>
      </c>
      <c r="B24" s="14" t="s">
        <v>97</v>
      </c>
      <c r="C24" s="13" t="s">
        <v>13</v>
      </c>
      <c r="D24" s="13">
        <v>32</v>
      </c>
      <c r="E24" s="13">
        <v>4</v>
      </c>
      <c r="F24" s="30"/>
      <c r="G24" s="98"/>
      <c r="H24" s="99"/>
      <c r="I24" s="99"/>
      <c r="J24" s="100"/>
      <c r="K24" s="100" t="s">
        <v>80</v>
      </c>
      <c r="L24" s="3"/>
      <c r="M24" s="3"/>
      <c r="N24" s="3"/>
      <c r="O24" s="3"/>
      <c r="P24" s="3"/>
    </row>
    <row r="25" spans="1:16" ht="15" customHeight="1">
      <c r="A25" s="13">
        <v>98260</v>
      </c>
      <c r="B25" s="14" t="s">
        <v>98</v>
      </c>
      <c r="C25" s="13" t="s">
        <v>13</v>
      </c>
      <c r="D25" s="13">
        <v>78</v>
      </c>
      <c r="E25" s="13">
        <v>6</v>
      </c>
      <c r="F25" s="15"/>
      <c r="G25" s="98"/>
      <c r="H25" s="100">
        <v>102</v>
      </c>
      <c r="I25" s="100"/>
      <c r="J25" s="100">
        <v>36</v>
      </c>
      <c r="K25" s="100" t="s">
        <v>80</v>
      </c>
      <c r="L25" s="101">
        <v>26.5</v>
      </c>
      <c r="M25" s="101">
        <v>26.5</v>
      </c>
      <c r="N25" s="101">
        <v>39.5</v>
      </c>
      <c r="O25" s="101">
        <v>0.026</v>
      </c>
      <c r="P25" s="101">
        <v>8.8</v>
      </c>
    </row>
    <row r="26" spans="1:16" ht="15" customHeight="1">
      <c r="A26" s="13">
        <v>101589</v>
      </c>
      <c r="B26" s="14" t="s">
        <v>99</v>
      </c>
      <c r="C26" s="13" t="s">
        <v>13</v>
      </c>
      <c r="D26" s="13">
        <v>48</v>
      </c>
      <c r="E26" s="13">
        <v>6</v>
      </c>
      <c r="F26" s="30"/>
      <c r="G26" s="98"/>
      <c r="H26" s="100">
        <v>229</v>
      </c>
      <c r="I26" s="99"/>
      <c r="J26" s="103">
        <v>36</v>
      </c>
      <c r="K26" s="104" t="s">
        <v>100</v>
      </c>
      <c r="L26" s="101">
        <v>17.5</v>
      </c>
      <c r="M26" s="101">
        <v>33</v>
      </c>
      <c r="N26" s="101">
        <v>48.5</v>
      </c>
      <c r="O26" s="101">
        <v>0.028</v>
      </c>
      <c r="P26" s="101">
        <v>12.5</v>
      </c>
    </row>
    <row r="27" spans="1:16" ht="15" customHeight="1">
      <c r="A27" s="13">
        <v>91014</v>
      </c>
      <c r="B27" s="14" t="s">
        <v>27</v>
      </c>
      <c r="C27" s="13" t="s">
        <v>13</v>
      </c>
      <c r="D27" s="13">
        <v>16</v>
      </c>
      <c r="E27" s="13">
        <v>4</v>
      </c>
      <c r="F27" s="15"/>
      <c r="G27" s="105" t="s">
        <v>101</v>
      </c>
      <c r="H27" s="104">
        <v>227</v>
      </c>
      <c r="I27" s="103"/>
      <c r="J27" s="103">
        <v>36</v>
      </c>
      <c r="K27" s="104" t="s">
        <v>80</v>
      </c>
      <c r="L27" s="101">
        <v>19.5</v>
      </c>
      <c r="M27" s="101">
        <v>25.5</v>
      </c>
      <c r="N27" s="101">
        <v>40</v>
      </c>
      <c r="O27" s="101">
        <v>0.019</v>
      </c>
      <c r="P27" s="101">
        <v>5</v>
      </c>
    </row>
    <row r="28" spans="1:16" ht="15" customHeight="1">
      <c r="A28" s="13"/>
      <c r="B28" s="13"/>
      <c r="C28" s="13"/>
      <c r="D28" s="13"/>
      <c r="E28" s="13"/>
      <c r="F28" s="15"/>
      <c r="G28" s="98"/>
      <c r="H28" s="16"/>
      <c r="I28" s="16"/>
      <c r="J28" s="3"/>
      <c r="K28" s="3"/>
      <c r="L28" s="3"/>
      <c r="M28" s="3"/>
      <c r="N28" s="3"/>
      <c r="O28" s="3"/>
      <c r="P28" s="3"/>
    </row>
    <row r="29" spans="1:16" ht="15" customHeight="1">
      <c r="A29" s="25">
        <v>123828</v>
      </c>
      <c r="B29" s="29" t="s">
        <v>102</v>
      </c>
      <c r="C29" s="25" t="s">
        <v>35</v>
      </c>
      <c r="D29" s="25">
        <v>6</v>
      </c>
      <c r="E29" s="25">
        <v>6</v>
      </c>
      <c r="F29" s="30"/>
      <c r="G29" s="106"/>
      <c r="H29" s="107"/>
      <c r="I29" s="107"/>
      <c r="J29" s="32"/>
      <c r="K29" s="32"/>
      <c r="L29" s="32"/>
      <c r="M29" s="32"/>
      <c r="N29" s="32"/>
      <c r="O29" s="32"/>
      <c r="P29" s="32"/>
    </row>
    <row r="30" spans="1:16" ht="15" customHeight="1">
      <c r="A30" s="13">
        <v>107323</v>
      </c>
      <c r="B30" s="14" t="s">
        <v>103</v>
      </c>
      <c r="C30" s="13" t="s">
        <v>35</v>
      </c>
      <c r="D30" s="13">
        <v>6</v>
      </c>
      <c r="E30" s="13">
        <v>6</v>
      </c>
      <c r="F30" s="30"/>
      <c r="G30" s="106"/>
      <c r="H30" s="107"/>
      <c r="I30" s="107"/>
      <c r="J30" s="3"/>
      <c r="K30" s="3"/>
      <c r="L30" s="3"/>
      <c r="M30" s="3"/>
      <c r="N30" s="3"/>
      <c r="O30" s="3"/>
      <c r="P30" s="3"/>
    </row>
    <row r="31" spans="1:16" ht="15" customHeight="1">
      <c r="A31" s="13">
        <v>107324</v>
      </c>
      <c r="B31" s="14" t="s">
        <v>104</v>
      </c>
      <c r="C31" s="13" t="s">
        <v>35</v>
      </c>
      <c r="D31" s="13">
        <v>6</v>
      </c>
      <c r="E31" s="13">
        <v>6</v>
      </c>
      <c r="F31" s="30"/>
      <c r="G31" s="106"/>
      <c r="H31" s="107"/>
      <c r="I31" s="107"/>
      <c r="J31" s="3"/>
      <c r="K31" s="3"/>
      <c r="L31" s="3"/>
      <c r="M31" s="3"/>
      <c r="N31" s="3"/>
      <c r="O31" s="3"/>
      <c r="P31" s="3"/>
    </row>
    <row r="32" spans="1:16" ht="15" customHeight="1">
      <c r="A32" s="13">
        <v>107325</v>
      </c>
      <c r="B32" s="14" t="s">
        <v>105</v>
      </c>
      <c r="C32" s="13" t="s">
        <v>35</v>
      </c>
      <c r="D32" s="13">
        <v>6</v>
      </c>
      <c r="E32" s="13">
        <v>6</v>
      </c>
      <c r="F32" s="30"/>
      <c r="G32" s="98"/>
      <c r="H32" s="99"/>
      <c r="I32" s="99"/>
      <c r="J32" s="3"/>
      <c r="K32" s="3"/>
      <c r="L32" s="3"/>
      <c r="M32" s="3"/>
      <c r="N32" s="3"/>
      <c r="O32" s="3"/>
      <c r="P32" s="3"/>
    </row>
    <row r="33" spans="1:16" ht="15" customHeight="1">
      <c r="A33" s="13">
        <v>125197</v>
      </c>
      <c r="B33" s="57">
        <f>HYPERLINK("http://longavita.su/upload/novye_schetki_manualnye.jpg","Лонга Вита дет. зуб.щетка арт.AB-1 Angry Birds (защитный колпачок, присоска), от 5-и лет")</f>
        <v>0</v>
      </c>
      <c r="C33" s="13" t="s">
        <v>39</v>
      </c>
      <c r="D33" s="13">
        <v>12</v>
      </c>
      <c r="E33" s="13">
        <v>12</v>
      </c>
      <c r="F33" s="15"/>
      <c r="G33" s="98"/>
      <c r="H33" s="99"/>
      <c r="I33" s="99"/>
      <c r="J33" s="3"/>
      <c r="K33" s="3"/>
      <c r="L33" s="3"/>
      <c r="M33" s="3"/>
      <c r="N33" s="3"/>
      <c r="O33" s="3"/>
      <c r="P33" s="3"/>
    </row>
    <row r="34" spans="1:16" ht="15" customHeight="1">
      <c r="A34" s="13">
        <v>95892</v>
      </c>
      <c r="B34" s="14" t="s">
        <v>106</v>
      </c>
      <c r="C34" s="13" t="s">
        <v>39</v>
      </c>
      <c r="D34" s="13">
        <v>12</v>
      </c>
      <c r="E34" s="13">
        <v>12</v>
      </c>
      <c r="F34" s="15"/>
      <c r="G34" s="98"/>
      <c r="H34" s="99"/>
      <c r="I34" s="99"/>
      <c r="J34" s="3"/>
      <c r="K34" s="3"/>
      <c r="L34" s="3"/>
      <c r="M34" s="3"/>
      <c r="N34" s="3"/>
      <c r="O34" s="3"/>
      <c r="P34" s="3"/>
    </row>
    <row r="35" spans="1:16" ht="15" customHeight="1">
      <c r="A35" s="13">
        <v>95893</v>
      </c>
      <c r="B35" s="14" t="s">
        <v>107</v>
      </c>
      <c r="C35" s="13" t="s">
        <v>39</v>
      </c>
      <c r="D35" s="13">
        <v>12</v>
      </c>
      <c r="E35" s="13">
        <v>12</v>
      </c>
      <c r="F35" s="15"/>
      <c r="G35" s="98"/>
      <c r="H35" s="99"/>
      <c r="I35" s="99"/>
      <c r="J35" s="3"/>
      <c r="K35" s="3"/>
      <c r="L35" s="3"/>
      <c r="M35" s="3"/>
      <c r="N35" s="3"/>
      <c r="O35" s="3"/>
      <c r="P35" s="3"/>
    </row>
    <row r="36" spans="1:16" ht="15" customHeight="1">
      <c r="A36" s="13">
        <v>95895</v>
      </c>
      <c r="B36" s="14" t="s">
        <v>108</v>
      </c>
      <c r="C36" s="13" t="s">
        <v>39</v>
      </c>
      <c r="D36" s="13">
        <v>12</v>
      </c>
      <c r="E36" s="13">
        <v>12</v>
      </c>
      <c r="F36" s="15"/>
      <c r="G36" s="98"/>
      <c r="H36" s="99"/>
      <c r="I36" s="99"/>
      <c r="J36" s="3"/>
      <c r="K36" s="3"/>
      <c r="L36" s="3"/>
      <c r="M36" s="3"/>
      <c r="N36" s="3"/>
      <c r="O36" s="3"/>
      <c r="P36" s="3"/>
    </row>
    <row r="37" spans="1:16" ht="15" customHeight="1">
      <c r="A37" s="13">
        <v>95897</v>
      </c>
      <c r="B37" s="14" t="s">
        <v>109</v>
      </c>
      <c r="C37" s="13" t="s">
        <v>39</v>
      </c>
      <c r="D37" s="13">
        <v>8</v>
      </c>
      <c r="E37" s="13">
        <v>8</v>
      </c>
      <c r="F37" s="15"/>
      <c r="G37" s="98"/>
      <c r="H37" s="99"/>
      <c r="I37" s="99"/>
      <c r="J37" s="3"/>
      <c r="K37" s="3"/>
      <c r="L37" s="3"/>
      <c r="M37" s="3"/>
      <c r="N37" s="3"/>
      <c r="O37" s="3"/>
      <c r="P37" s="3"/>
    </row>
    <row r="38" spans="1:16" ht="15" customHeight="1">
      <c r="A38" s="13">
        <v>95900</v>
      </c>
      <c r="B38" s="14" t="s">
        <v>110</v>
      </c>
      <c r="C38" s="13" t="s">
        <v>39</v>
      </c>
      <c r="D38" s="13">
        <v>12</v>
      </c>
      <c r="E38" s="13">
        <v>12</v>
      </c>
      <c r="F38" s="15"/>
      <c r="G38" s="98"/>
      <c r="H38" s="99"/>
      <c r="I38" s="99"/>
      <c r="J38" s="3"/>
      <c r="K38" s="3"/>
      <c r="L38" s="3"/>
      <c r="M38" s="3"/>
      <c r="N38" s="3"/>
      <c r="O38" s="3"/>
      <c r="P38" s="3"/>
    </row>
    <row r="39" spans="1:16" ht="15" customHeight="1">
      <c r="A39" s="13">
        <v>95901</v>
      </c>
      <c r="B39" s="14" t="s">
        <v>111</v>
      </c>
      <c r="C39" s="13" t="s">
        <v>39</v>
      </c>
      <c r="D39" s="13">
        <v>12</v>
      </c>
      <c r="E39" s="13">
        <v>12</v>
      </c>
      <c r="F39" s="15"/>
      <c r="G39" s="98"/>
      <c r="H39" s="99"/>
      <c r="I39" s="99"/>
      <c r="J39" s="3"/>
      <c r="K39" s="3"/>
      <c r="L39" s="3"/>
      <c r="M39" s="3"/>
      <c r="N39" s="3"/>
      <c r="O39" s="3"/>
      <c r="P39" s="3"/>
    </row>
    <row r="40" spans="1:16" ht="15" customHeight="1">
      <c r="A40" s="13">
        <v>95898</v>
      </c>
      <c r="B40" s="14" t="s">
        <v>112</v>
      </c>
      <c r="C40" s="13" t="s">
        <v>39</v>
      </c>
      <c r="D40" s="13">
        <v>12</v>
      </c>
      <c r="E40" s="13">
        <v>12</v>
      </c>
      <c r="F40" s="15"/>
      <c r="G40" s="98"/>
      <c r="H40" s="99"/>
      <c r="I40" s="99"/>
      <c r="J40" s="3"/>
      <c r="K40" s="3"/>
      <c r="L40" s="3"/>
      <c r="M40" s="3"/>
      <c r="N40" s="3"/>
      <c r="O40" s="3"/>
      <c r="P40" s="3"/>
    </row>
    <row r="41" spans="1:16" ht="15" customHeight="1">
      <c r="A41" s="13">
        <v>95899</v>
      </c>
      <c r="B41" s="14" t="s">
        <v>113</v>
      </c>
      <c r="C41" s="13" t="s">
        <v>39</v>
      </c>
      <c r="D41" s="13">
        <v>12</v>
      </c>
      <c r="E41" s="13">
        <v>12</v>
      </c>
      <c r="F41" s="15"/>
      <c r="G41" s="98"/>
      <c r="H41" s="99"/>
      <c r="I41" s="99"/>
      <c r="J41" s="3"/>
      <c r="K41" s="3"/>
      <c r="L41" s="3"/>
      <c r="M41" s="3"/>
      <c r="N41" s="3"/>
      <c r="O41" s="3"/>
      <c r="P41" s="3"/>
    </row>
    <row r="42" spans="1:16" ht="15" customHeight="1">
      <c r="A42" s="13">
        <v>121067</v>
      </c>
      <c r="B42" s="14" t="s">
        <v>114</v>
      </c>
      <c r="C42" s="13" t="s">
        <v>39</v>
      </c>
      <c r="D42" s="13">
        <v>12</v>
      </c>
      <c r="E42" s="13">
        <v>12</v>
      </c>
      <c r="F42" s="15"/>
      <c r="G42" s="98"/>
      <c r="H42" s="99"/>
      <c r="I42" s="99"/>
      <c r="J42" s="3"/>
      <c r="K42" s="3"/>
      <c r="L42" s="3"/>
      <c r="M42" s="3"/>
      <c r="N42" s="3"/>
      <c r="O42" s="3"/>
      <c r="P42" s="3"/>
    </row>
    <row r="43" spans="1:16" ht="15" customHeight="1">
      <c r="A43" s="13">
        <v>121068</v>
      </c>
      <c r="B43" s="14" t="s">
        <v>115</v>
      </c>
      <c r="C43" s="13" t="s">
        <v>39</v>
      </c>
      <c r="D43" s="13">
        <v>12</v>
      </c>
      <c r="E43" s="13">
        <v>12</v>
      </c>
      <c r="F43" s="15"/>
      <c r="G43" s="98"/>
      <c r="H43" s="99"/>
      <c r="I43" s="99"/>
      <c r="J43" s="3"/>
      <c r="K43" s="3"/>
      <c r="L43" s="3"/>
      <c r="M43" s="3"/>
      <c r="N43" s="3"/>
      <c r="O43" s="3"/>
      <c r="P43" s="3"/>
    </row>
    <row r="44" spans="1:16" ht="15" customHeight="1">
      <c r="A44" s="13">
        <v>125196</v>
      </c>
      <c r="B44" s="57">
        <f>HYPERLINK("http://longavita.su/upload/novye_schetki_manualnye.jpg","Лонга Вита дет. зуб.щетка арт.WX-1 Winx (защитный колпачок), от 3-х лет")</f>
        <v>0</v>
      </c>
      <c r="C44" s="13" t="s">
        <v>39</v>
      </c>
      <c r="D44" s="13">
        <v>12</v>
      </c>
      <c r="E44" s="13">
        <v>12</v>
      </c>
      <c r="F44" s="15"/>
      <c r="G44" s="98"/>
      <c r="H44" s="99"/>
      <c r="I44" s="99"/>
      <c r="J44" s="3"/>
      <c r="K44" s="3"/>
      <c r="L44" s="3"/>
      <c r="M44" s="3"/>
      <c r="N44" s="3"/>
      <c r="O44" s="3"/>
      <c r="P44" s="3"/>
    </row>
    <row r="45" spans="1:16" ht="15" customHeight="1">
      <c r="A45" s="13">
        <v>115551</v>
      </c>
      <c r="B45" s="14" t="s">
        <v>116</v>
      </c>
      <c r="C45" s="13" t="s">
        <v>44</v>
      </c>
      <c r="D45" s="13">
        <v>12</v>
      </c>
      <c r="E45" s="13">
        <v>12</v>
      </c>
      <c r="F45" s="15"/>
      <c r="G45" s="98"/>
      <c r="H45" s="99"/>
      <c r="I45" s="99"/>
      <c r="J45" s="3"/>
      <c r="K45" s="3"/>
      <c r="L45" s="3"/>
      <c r="M45" s="3"/>
      <c r="N45" s="3"/>
      <c r="O45" s="3"/>
      <c r="P45" s="3"/>
    </row>
    <row r="46" spans="1:16" ht="15" customHeight="1">
      <c r="A46" s="13">
        <v>115553</v>
      </c>
      <c r="B46" s="14" t="s">
        <v>117</v>
      </c>
      <c r="C46" s="13" t="s">
        <v>44</v>
      </c>
      <c r="D46" s="13">
        <v>12</v>
      </c>
      <c r="E46" s="13">
        <v>12</v>
      </c>
      <c r="F46" s="15"/>
      <c r="G46" s="98"/>
      <c r="H46" s="99"/>
      <c r="I46" s="99"/>
      <c r="J46" s="3"/>
      <c r="K46" s="3"/>
      <c r="L46" s="3"/>
      <c r="M46" s="3"/>
      <c r="N46" s="3"/>
      <c r="O46" s="3"/>
      <c r="P46" s="3"/>
    </row>
    <row r="47" spans="1:16" ht="15" customHeight="1">
      <c r="A47" s="13">
        <v>115552</v>
      </c>
      <c r="B47" s="14" t="s">
        <v>118</v>
      </c>
      <c r="C47" s="13" t="s">
        <v>44</v>
      </c>
      <c r="D47" s="13">
        <v>12</v>
      </c>
      <c r="E47" s="13">
        <v>12</v>
      </c>
      <c r="F47" s="15"/>
      <c r="G47" s="98"/>
      <c r="H47" s="99"/>
      <c r="I47" s="99"/>
      <c r="J47" s="3"/>
      <c r="K47" s="3"/>
      <c r="L47" s="3"/>
      <c r="M47" s="3"/>
      <c r="N47" s="3"/>
      <c r="O47" s="3"/>
      <c r="P47" s="3"/>
    </row>
    <row r="48" spans="1:16" ht="15" customHeight="1">
      <c r="A48" s="13">
        <v>115556</v>
      </c>
      <c r="B48" s="14" t="s">
        <v>46</v>
      </c>
      <c r="C48" s="13" t="s">
        <v>44</v>
      </c>
      <c r="D48" s="13">
        <v>12</v>
      </c>
      <c r="E48" s="13">
        <v>12</v>
      </c>
      <c r="F48" s="15"/>
      <c r="G48" s="98"/>
      <c r="H48" s="99" t="s">
        <v>119</v>
      </c>
      <c r="I48" s="99"/>
      <c r="J48" s="3"/>
      <c r="K48" s="3"/>
      <c r="L48" s="3"/>
      <c r="M48" s="3"/>
      <c r="N48" s="3"/>
      <c r="O48" s="3"/>
      <c r="P48" s="3"/>
    </row>
    <row r="49" spans="1:16" ht="15" customHeight="1">
      <c r="A49" s="13">
        <v>115554</v>
      </c>
      <c r="B49" s="14" t="s">
        <v>47</v>
      </c>
      <c r="C49" s="13" t="s">
        <v>44</v>
      </c>
      <c r="D49" s="13">
        <v>12</v>
      </c>
      <c r="E49" s="13">
        <v>12</v>
      </c>
      <c r="F49" s="15"/>
      <c r="G49" s="98"/>
      <c r="H49" s="99" t="s">
        <v>119</v>
      </c>
      <c r="I49" s="99"/>
      <c r="J49" s="3"/>
      <c r="K49" s="3"/>
      <c r="L49" s="3"/>
      <c r="M49" s="3"/>
      <c r="N49" s="3"/>
      <c r="O49" s="3"/>
      <c r="P49" s="3"/>
    </row>
    <row r="50" spans="1:16" ht="15" customHeight="1">
      <c r="A50" s="13"/>
      <c r="B50" s="13"/>
      <c r="C50" s="13"/>
      <c r="D50" s="13"/>
      <c r="E50" s="13"/>
      <c r="F50" s="15"/>
      <c r="G50" s="98"/>
      <c r="H50" s="16"/>
      <c r="I50" s="16"/>
      <c r="J50" s="3"/>
      <c r="K50" s="3"/>
      <c r="L50" s="3"/>
      <c r="M50" s="3"/>
      <c r="N50" s="3"/>
      <c r="O50" s="3"/>
      <c r="P50" s="3"/>
    </row>
    <row r="51" spans="1:16" ht="15" customHeight="1">
      <c r="A51" s="13">
        <v>89826</v>
      </c>
      <c r="B51" s="14" t="s">
        <v>120</v>
      </c>
      <c r="C51" s="13" t="s">
        <v>50</v>
      </c>
      <c r="D51" s="13">
        <v>25</v>
      </c>
      <c r="E51" s="13">
        <v>1</v>
      </c>
      <c r="F51" s="15"/>
      <c r="G51" s="98"/>
      <c r="H51" s="99"/>
      <c r="I51" s="99"/>
      <c r="J51" s="3"/>
      <c r="K51" s="3"/>
      <c r="L51" s="3"/>
      <c r="M51" s="3"/>
      <c r="N51" s="3"/>
      <c r="O51" s="3"/>
      <c r="P51" s="3"/>
    </row>
    <row r="52" spans="1:16" ht="15" customHeight="1">
      <c r="A52" s="13">
        <v>89827</v>
      </c>
      <c r="B52" s="14" t="s">
        <v>51</v>
      </c>
      <c r="C52" s="13" t="s">
        <v>50</v>
      </c>
      <c r="D52" s="13">
        <v>25</v>
      </c>
      <c r="E52" s="13">
        <v>1</v>
      </c>
      <c r="F52" s="15"/>
      <c r="G52" s="98"/>
      <c r="H52" s="99"/>
      <c r="I52" s="99"/>
      <c r="J52" s="3"/>
      <c r="K52" s="3"/>
      <c r="L52" s="3"/>
      <c r="M52" s="3"/>
      <c r="N52" s="3"/>
      <c r="O52" s="3"/>
      <c r="P52" s="3"/>
    </row>
    <row r="53" spans="1:16" ht="15" customHeight="1">
      <c r="A53" s="13">
        <v>113072</v>
      </c>
      <c r="B53" s="14" t="s">
        <v>121</v>
      </c>
      <c r="C53" s="13" t="s">
        <v>50</v>
      </c>
      <c r="D53" s="13">
        <v>1</v>
      </c>
      <c r="E53" s="13">
        <v>1</v>
      </c>
      <c r="F53" s="15"/>
      <c r="G53" s="108"/>
      <c r="H53" s="99">
        <v>0.03</v>
      </c>
      <c r="I53" s="99">
        <v>0.03</v>
      </c>
      <c r="J53" s="3"/>
      <c r="K53" s="3"/>
      <c r="L53" s="3"/>
      <c r="M53" s="3"/>
      <c r="N53" s="3"/>
      <c r="O53" s="3"/>
      <c r="P53" s="3"/>
    </row>
    <row r="54" spans="1:16" ht="15" customHeight="1">
      <c r="A54" s="13">
        <v>113073</v>
      </c>
      <c r="B54" s="14" t="s">
        <v>122</v>
      </c>
      <c r="C54" s="13" t="s">
        <v>50</v>
      </c>
      <c r="D54" s="13">
        <v>1</v>
      </c>
      <c r="E54" s="13">
        <v>1</v>
      </c>
      <c r="F54" s="15"/>
      <c r="G54" s="108"/>
      <c r="H54" s="99">
        <v>0.03</v>
      </c>
      <c r="I54" s="99">
        <v>0.03</v>
      </c>
      <c r="J54" s="3"/>
      <c r="K54" s="3"/>
      <c r="L54" s="3"/>
      <c r="M54" s="3"/>
      <c r="N54" s="3"/>
      <c r="O54" s="3"/>
      <c r="P54" s="3"/>
    </row>
    <row r="55" spans="1:16" ht="15" customHeight="1">
      <c r="A55" s="13">
        <v>113074</v>
      </c>
      <c r="B55" s="14" t="s">
        <v>123</v>
      </c>
      <c r="C55" s="13" t="s">
        <v>50</v>
      </c>
      <c r="D55" s="13">
        <v>1</v>
      </c>
      <c r="E55" s="13">
        <v>1</v>
      </c>
      <c r="F55" s="15"/>
      <c r="G55" s="108"/>
      <c r="H55" s="99">
        <v>0.03</v>
      </c>
      <c r="I55" s="99">
        <v>0.03</v>
      </c>
      <c r="J55" s="3"/>
      <c r="K55" s="3"/>
      <c r="L55" s="3"/>
      <c r="M55" s="3"/>
      <c r="N55" s="3"/>
      <c r="O55" s="3"/>
      <c r="P55" s="3"/>
    </row>
    <row r="56" spans="1:16" ht="15" customHeight="1">
      <c r="A56" s="13">
        <v>113075</v>
      </c>
      <c r="B56" s="14" t="s">
        <v>124</v>
      </c>
      <c r="C56" s="13" t="s">
        <v>50</v>
      </c>
      <c r="D56" s="13">
        <v>1</v>
      </c>
      <c r="E56" s="13">
        <v>1</v>
      </c>
      <c r="F56" s="15"/>
      <c r="G56" s="108"/>
      <c r="H56" s="99">
        <v>0.03</v>
      </c>
      <c r="I56" s="99">
        <v>0.03</v>
      </c>
      <c r="J56" s="3"/>
      <c r="K56" s="3"/>
      <c r="L56" s="3"/>
      <c r="M56" s="3"/>
      <c r="N56" s="3"/>
      <c r="O56" s="3"/>
      <c r="P56" s="3"/>
    </row>
    <row r="57" spans="1:16" ht="15" customHeight="1">
      <c r="A57" s="13">
        <v>112092</v>
      </c>
      <c r="B57" s="14" t="s">
        <v>53</v>
      </c>
      <c r="C57" s="13" t="s">
        <v>50</v>
      </c>
      <c r="D57" s="13">
        <v>50</v>
      </c>
      <c r="E57" s="13">
        <v>1</v>
      </c>
      <c r="F57" s="15"/>
      <c r="G57" s="98"/>
      <c r="H57" s="99"/>
      <c r="I57" s="99"/>
      <c r="J57" s="3"/>
      <c r="K57" s="3"/>
      <c r="L57" s="3"/>
      <c r="M57" s="3"/>
      <c r="N57" s="3"/>
      <c r="O57" s="3"/>
      <c r="P57" s="3"/>
    </row>
    <row r="58" spans="1:16" ht="15" customHeight="1">
      <c r="A58" s="13">
        <v>110969</v>
      </c>
      <c r="B58" s="14" t="s">
        <v>125</v>
      </c>
      <c r="C58" s="13" t="s">
        <v>50</v>
      </c>
      <c r="D58" s="13">
        <v>64</v>
      </c>
      <c r="E58" s="13">
        <v>1</v>
      </c>
      <c r="F58" s="15"/>
      <c r="G58" s="98"/>
      <c r="H58" s="99"/>
      <c r="I58" s="99"/>
      <c r="J58" s="3"/>
      <c r="K58" s="3"/>
      <c r="L58" s="3"/>
      <c r="M58" s="3"/>
      <c r="N58" s="3"/>
      <c r="O58" s="3"/>
      <c r="P58" s="3"/>
    </row>
    <row r="59" spans="1:16" ht="15" customHeight="1">
      <c r="A59" s="13">
        <v>110968</v>
      </c>
      <c r="B59" s="14" t="s">
        <v>55</v>
      </c>
      <c r="C59" s="13" t="s">
        <v>50</v>
      </c>
      <c r="D59" s="13">
        <v>50</v>
      </c>
      <c r="E59" s="13">
        <v>1</v>
      </c>
      <c r="F59" s="15"/>
      <c r="G59" s="98"/>
      <c r="H59" s="99"/>
      <c r="I59" s="99"/>
      <c r="J59" s="3"/>
      <c r="K59" s="3"/>
      <c r="L59" s="3"/>
      <c r="M59" s="3"/>
      <c r="N59" s="3"/>
      <c r="O59" s="3"/>
      <c r="P59" s="3"/>
    </row>
    <row r="60" spans="1:16" ht="15" customHeight="1">
      <c r="A60" s="13">
        <v>112273</v>
      </c>
      <c r="B60" s="14" t="s">
        <v>126</v>
      </c>
      <c r="C60" s="13" t="s">
        <v>50</v>
      </c>
      <c r="D60" s="13">
        <v>50</v>
      </c>
      <c r="E60" s="13">
        <v>1</v>
      </c>
      <c r="F60" s="15"/>
      <c r="G60" s="98"/>
      <c r="H60" s="99"/>
      <c r="I60" s="99"/>
      <c r="J60" s="3"/>
      <c r="K60" s="3"/>
      <c r="L60" s="3"/>
      <c r="M60" s="3"/>
      <c r="N60" s="3"/>
      <c r="O60" s="3"/>
      <c r="P60" s="3"/>
    </row>
    <row r="61" spans="1:16" ht="15" customHeight="1">
      <c r="A61" s="61">
        <v>101627</v>
      </c>
      <c r="B61" s="88" t="s">
        <v>127</v>
      </c>
      <c r="C61" s="61" t="s">
        <v>62</v>
      </c>
      <c r="D61" s="61">
        <v>100</v>
      </c>
      <c r="E61" s="61">
        <v>1</v>
      </c>
      <c r="F61" s="33"/>
      <c r="G61" s="109"/>
      <c r="H61" s="110"/>
      <c r="I61" s="110"/>
      <c r="J61" s="79"/>
      <c r="K61" s="65"/>
      <c r="L61" s="65"/>
      <c r="M61" s="65"/>
      <c r="N61" s="65"/>
      <c r="O61" s="65"/>
      <c r="P61" s="65"/>
    </row>
    <row r="62" spans="1:16" ht="15" customHeight="1">
      <c r="A62" s="61">
        <v>101626</v>
      </c>
      <c r="B62" s="88" t="s">
        <v>128</v>
      </c>
      <c r="C62" s="61" t="s">
        <v>62</v>
      </c>
      <c r="D62" s="61">
        <v>100</v>
      </c>
      <c r="E62" s="61">
        <v>1</v>
      </c>
      <c r="F62" s="33"/>
      <c r="G62" s="109"/>
      <c r="H62" s="110"/>
      <c r="I62" s="110"/>
      <c r="J62" s="65"/>
      <c r="K62" s="65"/>
      <c r="L62" s="65"/>
      <c r="M62" s="65"/>
      <c r="N62" s="65"/>
      <c r="O62" s="65"/>
      <c r="P62" s="65"/>
    </row>
    <row r="63" spans="1:16" ht="15" customHeight="1">
      <c r="A63" s="25">
        <v>113076</v>
      </c>
      <c r="B63" s="97">
        <f>HYPERLINK("http://healthsib.com/new_products","Лонга Вита стерилизатор - футляр для зубной щетки  (с УФ излучателем) арт.SG-276")</f>
        <v>0</v>
      </c>
      <c r="C63" s="13" t="s">
        <v>52</v>
      </c>
      <c r="D63" s="13">
        <v>100</v>
      </c>
      <c r="E63" s="13">
        <v>1</v>
      </c>
      <c r="F63" s="15"/>
      <c r="G63" s="108"/>
      <c r="H63" s="16">
        <v>0.103</v>
      </c>
      <c r="I63" s="16">
        <v>0.103</v>
      </c>
      <c r="J63" s="3"/>
      <c r="K63" s="3"/>
      <c r="L63" s="3"/>
      <c r="M63" s="3"/>
      <c r="N63" s="3"/>
      <c r="O63" s="3"/>
      <c r="P63" s="3"/>
    </row>
    <row r="64" spans="1:16" ht="15" customHeight="1">
      <c r="A64" s="89"/>
      <c r="B64" s="89"/>
      <c r="C64" s="89"/>
      <c r="D64" s="89"/>
      <c r="E64" s="89"/>
      <c r="F64" s="89"/>
      <c r="G64" s="89"/>
      <c r="H64" s="92"/>
      <c r="I64" s="92"/>
      <c r="J64" s="3"/>
      <c r="K64" s="3"/>
      <c r="L64" s="3"/>
      <c r="M64" s="3"/>
      <c r="N64" s="3"/>
      <c r="O64" s="3"/>
      <c r="P64" s="3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</sheetData>
  <sheetProtection selectLockedCells="1" selectUnlockedCells="1"/>
  <autoFilter ref="A1:H64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P. Vereschagin</dc:creator>
  <cp:keywords/>
  <dc:description/>
  <cp:lastModifiedBy>*</cp:lastModifiedBy>
  <dcterms:created xsi:type="dcterms:W3CDTF">2013-05-28T03:07:10Z</dcterms:created>
  <dcterms:modified xsi:type="dcterms:W3CDTF">2018-08-29T16:01:43Z</dcterms:modified>
  <cp:category/>
  <cp:version/>
  <cp:contentType/>
  <cp:contentStatus/>
</cp:coreProperties>
</file>