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055" windowHeight="456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состав'!$A$1:$H$64</definedName>
    <definedName name="_xlnm._FilterDatabase" localSheetId="0" hidden="1">'товар'!$A$3:$I$63</definedName>
    <definedName name="лв101627">'товар'!$B$60</definedName>
  </definedNames>
  <calcPr fullCalcOnLoad="1"/>
</workbook>
</file>

<file path=xl/sharedStrings.xml><?xml version="1.0" encoding="utf-8"?>
<sst xmlns="http://schemas.openxmlformats.org/spreadsheetml/2006/main" count="272" uniqueCount="123">
  <si>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</si>
  <si>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</si>
  <si>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</si>
  <si>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</si>
  <si>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</si>
  <si>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</si>
  <si>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</si>
  <si>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</si>
  <si>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</si>
  <si>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</si>
  <si>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</si>
  <si>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</si>
  <si>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</si>
  <si>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</si>
  <si>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Нет в наличии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</si>
  <si>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</si>
  <si>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</si>
  <si>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отбелив.2в1+з/щетка+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</si>
  <si>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</si>
  <si>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</si>
  <si>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</si>
  <si>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</si>
  <si>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 гр, отбел. для чувствительных зубов</t>
  </si>
  <si>
    <t>Вайт Гло зубная паста 24 гр, отбел. 2в1 с ополаскивателем для полости рта</t>
  </si>
  <si>
    <t>Вайт Гло зубная паста 24 гр, отбел. для курящих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</si>
  <si>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</si>
  <si>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</si>
  <si>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Система экспресс-отбеливания</t>
  </si>
  <si>
    <t>Орбита СП - Россия</t>
  </si>
  <si>
    <t>Юяо Калвэл Электрик Ко., Лтд</t>
  </si>
  <si>
    <t>Нинбо Сиаго Электрик Ко, Лтд</t>
  </si>
  <si>
    <t>Twinklers Limited</t>
  </si>
  <si>
    <t>Лонга Вита дет. зуб.щетка арт.F-85W музыкальная Сафари,  6-10 лет</t>
  </si>
  <si>
    <t>Нестандарт</t>
  </si>
  <si>
    <t>Немного помята упаковка, мин. Заказ 5 шт</t>
  </si>
  <si>
    <t>Сроковая паста!!! До 31 декабря 2016</t>
  </si>
  <si>
    <t>Yanzhou Huini Imp. &amp; Exp. Corp. LTD</t>
  </si>
  <si>
    <t>Только кратно 12 штук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</si>
  <si>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</si>
  <si>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</si>
  <si>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</si>
  <si>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</si>
  <si>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</si>
  <si>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</si>
  <si>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Нинбо Сиаго Электрик Ко, Лтд / Китай</t>
  </si>
  <si>
    <t>Shantou Jiayong Industrial Co, LTD / Китай</t>
  </si>
  <si>
    <t>от 25 шт</t>
  </si>
  <si>
    <t>от 5 шт</t>
  </si>
  <si>
    <t>Лонга Вита МаксФоЛайт зуб/щетка со светодиодами в ПВХ упаковке</t>
  </si>
  <si>
    <t>Промоупаковка, без описания</t>
  </si>
  <si>
    <t>Товары для здоровья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</si>
  <si>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</si>
  <si>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</si>
  <si>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Итого</t>
  </si>
  <si>
    <t>Вайт Гло зубная щетка Soft + ластик для удаления налета (мягкая щетина)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</si>
  <si>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</si>
  <si>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</si>
  <si>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</si>
  <si>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</si>
  <si>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</si>
  <si>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</si>
  <si>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</si>
  <si>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</si>
  <si>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</si>
  <si>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</si>
  <si>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</si>
  <si>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</si>
  <si>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</si>
  <si>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</si>
  <si>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</si>
  <si>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</si>
  <si>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</si>
  <si>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</si>
  <si>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</si>
  <si>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</si>
  <si>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</si>
  <si>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</si>
  <si>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</si>
  <si>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</si>
  <si>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</si>
  <si>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</si>
  <si>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</si>
  <si>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</si>
  <si>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</si>
  <si>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</si>
  <si>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</si>
  <si>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 Winx Club (земляничный коктейль) 78,0 от 3-х лет (безопасна при проглатывании)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</si>
  <si>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</si>
  <si>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</si>
  <si>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</si>
  <si>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</si>
  <si>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</si>
  <si>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</si>
  <si>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</si>
  <si>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</si>
  <si>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</si>
  <si>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</si>
  <si>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</si>
  <si>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</si>
  <si>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фо Кидс мануальная щетка блистер арт. S-138 "Забавные зверята"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</si>
  <si>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</si>
  <si>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</si>
  <si>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</si>
  <si>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</si>
  <si>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</si>
  <si>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</si>
  <si>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</si>
  <si>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</si>
  <si>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</si>
  <si>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</si>
  <si>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</si>
  <si>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</si>
  <si>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</si>
  <si>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</si>
  <si>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r>
      <t>ПОЯС SAUNA BELT PG 2001 H (</t>
    </r>
    <r>
      <rPr>
        <sz val="12"/>
        <color indexed="10"/>
        <rFont val="Calibri"/>
        <family val="2"/>
      </rPr>
      <t>теперь и в Москве</t>
    </r>
    <r>
      <rPr>
        <sz val="10"/>
        <color indexed="8"/>
        <rFont val="Calibri"/>
        <family val="2"/>
      </rPr>
      <t>)</t>
    </r>
  </si>
  <si>
    <t>Лонга Вита дет. зуб. паста Angry Birds Banana Split, 75 гр. от 2-х лет</t>
  </si>
  <si>
    <t>ООО "Дентал-Косметик-Рус"</t>
  </si>
  <si>
    <t>Лонга Вита дет. зуб. паста-гель Angry Birds Bubble Gum, 75 гр. от 3-х лет</t>
  </si>
  <si>
    <t>Новинка</t>
  </si>
  <si>
    <t>Вайт Гло Система экспресс-отбеливания (от 4 штук)</t>
  </si>
  <si>
    <t>Вайт Гло зубная щетка Soft + ластик для удаления налета (мягкая жесткость)</t>
  </si>
  <si>
    <t>Они снова в продаже! Зубная паста Longa Vita с хлорофиллом и эхинацеей уже на складе и ждут вашего заказа</t>
  </si>
  <si>
    <t xml:space="preserve">Прайс лист от 16.11.2017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</si>
</sst>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"/>
    <numFmt numFmtId="173" formatCode="#,##0.00&quot;р.&quot;"/>
    <numFmt numFmtId="174" formatCode="0.0"/>
  </numFmts>
  <fonts count="9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b/>
      <sz val="9"/>
      <color indexed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10"/>
      <name val="Calibri"/>
      <family val="2"/>
    </font>
    <font>
      <strike/>
      <sz val="10"/>
      <color indexed="10"/>
      <name val="Calibri"/>
      <family val="2"/>
    </font>
    <font>
      <u val="single"/>
      <strike/>
      <sz val="11"/>
      <color indexed="12"/>
      <name val="Calibri"/>
      <family val="2"/>
    </font>
    <font>
      <b/>
      <strike/>
      <sz val="10"/>
      <color indexed="10"/>
      <name val="Calibri"/>
      <family val="2"/>
    </font>
    <font>
      <strike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rgb="FF0000FF"/>
      <name val="Calibri"/>
      <family val="2"/>
    </font>
    <font>
      <u val="single"/>
      <sz val="9"/>
      <color rgb="FF0000FF"/>
      <name val="Calibri"/>
      <family val="2"/>
    </font>
    <font>
      <strike/>
      <sz val="10"/>
      <color rgb="FF000000"/>
      <name val="Calibri"/>
      <family val="2"/>
    </font>
    <font>
      <strike/>
      <sz val="10"/>
      <color rgb="FF000000"/>
      <name val="Arial"/>
      <family val="2"/>
    </font>
    <font>
      <b/>
      <sz val="9"/>
      <color rgb="FFFF0000"/>
      <name val="Calibri"/>
      <family val="2"/>
    </font>
    <font>
      <strike/>
      <sz val="8"/>
      <color rgb="FF000000"/>
      <name val="Calibri"/>
      <family val="2"/>
    </font>
    <font>
      <strike/>
      <sz val="8"/>
      <color rgb="FF000000"/>
      <name val="Arial"/>
      <family val="2"/>
    </font>
    <font>
      <b/>
      <strike/>
      <sz val="8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u val="single"/>
      <sz val="11"/>
      <color rgb="FFFF0000"/>
      <name val="Calibri"/>
      <family val="2"/>
    </font>
    <font>
      <strike/>
      <sz val="10"/>
      <color rgb="FFFF0000"/>
      <name val="Calibri"/>
      <family val="2"/>
    </font>
    <font>
      <u val="single"/>
      <strike/>
      <sz val="11"/>
      <color theme="10"/>
      <name val="Calibri"/>
      <family val="2"/>
    </font>
    <font>
      <b/>
      <strike/>
      <sz val="10"/>
      <color rgb="FFFF0000"/>
      <name val="Calibri"/>
      <family val="2"/>
    </font>
    <font>
      <strike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" fontId="72" fillId="0" borderId="0" xfId="0" applyNumberFormat="1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0" xfId="0" applyFont="1" applyBorder="1" applyAlignment="1">
      <alignment/>
    </xf>
    <xf numFmtId="0" fontId="76" fillId="34" borderId="11" xfId="0" applyFont="1" applyFill="1" applyBorder="1" applyAlignment="1">
      <alignment horizontal="left" vertical="center"/>
    </xf>
    <xf numFmtId="172" fontId="72" fillId="0" borderId="10" xfId="0" applyNumberFormat="1" applyFont="1" applyBorder="1" applyAlignment="1">
      <alignment/>
    </xf>
    <xf numFmtId="1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173" fontId="77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/>
    </xf>
    <xf numFmtId="172" fontId="77" fillId="0" borderId="10" xfId="0" applyNumberFormat="1" applyFont="1" applyBorder="1" applyAlignment="1">
      <alignment/>
    </xf>
    <xf numFmtId="173" fontId="79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77" fillId="0" borderId="10" xfId="0" applyNumberFormat="1" applyFont="1" applyBorder="1" applyAlignment="1">
      <alignment/>
    </xf>
    <xf numFmtId="0" fontId="80" fillId="34" borderId="11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173" fontId="73" fillId="0" borderId="0" xfId="0" applyNumberFormat="1" applyFont="1" applyAlignment="1">
      <alignment/>
    </xf>
    <xf numFmtId="0" fontId="78" fillId="34" borderId="11" xfId="0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/>
    </xf>
    <xf numFmtId="0" fontId="81" fillId="34" borderId="11" xfId="0" applyFont="1" applyFill="1" applyBorder="1" applyAlignment="1">
      <alignment horizontal="left" vertical="center"/>
    </xf>
    <xf numFmtId="0" fontId="82" fillId="34" borderId="11" xfId="0" applyFont="1" applyFill="1" applyBorder="1" applyAlignment="1">
      <alignment horizontal="left" vertical="center"/>
    </xf>
    <xf numFmtId="2" fontId="72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84" fillId="34" borderId="11" xfId="0" applyFont="1" applyFill="1" applyBorder="1" applyAlignment="1">
      <alignment horizontal="left" vertical="center"/>
    </xf>
    <xf numFmtId="1" fontId="83" fillId="0" borderId="10" xfId="0" applyNumberFormat="1" applyFont="1" applyBorder="1" applyAlignment="1">
      <alignment/>
    </xf>
    <xf numFmtId="4" fontId="83" fillId="0" borderId="10" xfId="0" applyNumberFormat="1" applyFont="1" applyBorder="1" applyAlignment="1">
      <alignment/>
    </xf>
    <xf numFmtId="172" fontId="73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2" fontId="4" fillId="0" borderId="10" xfId="0" applyNumberFormat="1" applyFont="1" applyBorder="1" applyAlignment="1">
      <alignment/>
    </xf>
    <xf numFmtId="0" fontId="86" fillId="0" borderId="10" xfId="0" applyFont="1" applyBorder="1" applyAlignment="1">
      <alignment/>
    </xf>
    <xf numFmtId="0" fontId="87" fillId="34" borderId="11" xfId="0" applyFont="1" applyFill="1" applyBorder="1" applyAlignment="1">
      <alignment horizontal="left" vertical="center"/>
    </xf>
    <xf numFmtId="172" fontId="88" fillId="0" borderId="10" xfId="0" applyNumberFormat="1" applyFont="1" applyBorder="1" applyAlignment="1">
      <alignment/>
    </xf>
    <xf numFmtId="1" fontId="86" fillId="0" borderId="10" xfId="0" applyNumberFormat="1" applyFont="1" applyBorder="1" applyAlignment="1">
      <alignment/>
    </xf>
    <xf numFmtId="4" fontId="86" fillId="0" borderId="10" xfId="0" applyNumberFormat="1" applyFont="1" applyBorder="1" applyAlignment="1">
      <alignment/>
    </xf>
    <xf numFmtId="172" fontId="8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6" fillId="34" borderId="11" xfId="0" applyFont="1" applyFill="1" applyBorder="1" applyAlignment="1">
      <alignment horizontal="left" vertical="center"/>
    </xf>
    <xf numFmtId="173" fontId="5" fillId="0" borderId="0" xfId="0" applyNumberFormat="1" applyFont="1" applyAlignment="1">
      <alignment/>
    </xf>
    <xf numFmtId="0" fontId="72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3" fillId="0" borderId="10" xfId="0" applyFont="1" applyBorder="1" applyAlignment="1">
      <alignment vertical="center"/>
    </xf>
    <xf numFmtId="0" fontId="89" fillId="33" borderId="0" xfId="0" applyFont="1" applyFill="1" applyBorder="1" applyAlignment="1">
      <alignment/>
    </xf>
    <xf numFmtId="4" fontId="89" fillId="33" borderId="0" xfId="0" applyNumberFormat="1" applyFont="1" applyFill="1" applyBorder="1" applyAlignment="1">
      <alignment/>
    </xf>
    <xf numFmtId="1" fontId="72" fillId="0" borderId="0" xfId="0" applyNumberFormat="1" applyFont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1" fontId="72" fillId="33" borderId="12" xfId="0" applyNumberFormat="1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2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9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2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wrapText="1"/>
    </xf>
    <xf numFmtId="0" fontId="77" fillId="0" borderId="12" xfId="0" applyFont="1" applyBorder="1" applyAlignment="1">
      <alignment/>
    </xf>
    <xf numFmtId="1" fontId="70" fillId="0" borderId="10" xfId="0" applyNumberFormat="1" applyFont="1" applyBorder="1" applyAlignment="1">
      <alignment/>
    </xf>
    <xf numFmtId="0" fontId="7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8" fillId="34" borderId="11" xfId="42" applyFill="1" applyBorder="1" applyAlignment="1" applyProtection="1">
      <alignment horizontal="left" vertical="center"/>
      <protection/>
    </xf>
    <xf numFmtId="0" fontId="58" fillId="0" borderId="0" xfId="42" applyAlignment="1" applyProtection="1">
      <alignment/>
      <protection/>
    </xf>
    <xf numFmtId="0" fontId="92" fillId="0" borderId="0" xfId="0" applyFont="1" applyAlignment="1">
      <alignment/>
    </xf>
    <xf numFmtId="173" fontId="93" fillId="0" borderId="0" xfId="0" applyNumberFormat="1" applyFont="1" applyAlignment="1">
      <alignment/>
    </xf>
    <xf numFmtId="0" fontId="92" fillId="0" borderId="0" xfId="0" applyFont="1" applyAlignment="1">
      <alignment/>
    </xf>
    <xf numFmtId="0" fontId="58" fillId="34" borderId="11" xfId="42" applyFont="1" applyFill="1" applyBorder="1" applyAlignment="1" applyProtection="1">
      <alignment horizontal="left" vertical="center"/>
      <protection/>
    </xf>
    <xf numFmtId="0" fontId="58" fillId="0" borderId="0" xfId="42" applyFont="1" applyAlignment="1" applyProtection="1">
      <alignment/>
      <protection/>
    </xf>
    <xf numFmtId="0" fontId="77" fillId="0" borderId="10" xfId="0" applyFont="1" applyBorder="1" applyAlignment="1">
      <alignment/>
    </xf>
    <xf numFmtId="0" fontId="80" fillId="34" borderId="11" xfId="0" applyFont="1" applyFill="1" applyBorder="1" applyAlignment="1">
      <alignment horizontal="left" vertical="center"/>
    </xf>
    <xf numFmtId="172" fontId="77" fillId="0" borderId="10" xfId="0" applyNumberFormat="1" applyFont="1" applyBorder="1" applyAlignment="1">
      <alignment/>
    </xf>
    <xf numFmtId="1" fontId="77" fillId="0" borderId="10" xfId="0" applyNumberFormat="1" applyFont="1" applyBorder="1" applyAlignment="1">
      <alignment/>
    </xf>
    <xf numFmtId="4" fontId="77" fillId="0" borderId="10" xfId="0" applyNumberFormat="1" applyFont="1" applyBorder="1" applyAlignment="1">
      <alignment/>
    </xf>
    <xf numFmtId="173" fontId="77" fillId="0" borderId="0" xfId="0" applyNumberFormat="1" applyFont="1" applyAlignment="1">
      <alignment/>
    </xf>
    <xf numFmtId="0" fontId="94" fillId="34" borderId="11" xfId="42" applyFont="1" applyFill="1" applyBorder="1" applyAlignment="1" applyProtection="1">
      <alignment horizontal="left" vertical="center"/>
      <protection/>
    </xf>
    <xf numFmtId="2" fontId="7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0" xfId="0" applyFont="1" applyBorder="1" applyAlignment="1">
      <alignment/>
    </xf>
    <xf numFmtId="0" fontId="96" fillId="0" borderId="0" xfId="42" applyFont="1" applyAlignment="1" applyProtection="1">
      <alignment/>
      <protection/>
    </xf>
    <xf numFmtId="172" fontId="97" fillId="0" borderId="10" xfId="0" applyNumberFormat="1" applyFont="1" applyBorder="1" applyAlignment="1">
      <alignment/>
    </xf>
    <xf numFmtId="2" fontId="83" fillId="0" borderId="10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0" xfId="0" applyFont="1" applyAlignment="1">
      <alignment/>
    </xf>
    <xf numFmtId="172" fontId="83" fillId="0" borderId="10" xfId="0" applyNumberFormat="1" applyFont="1" applyBorder="1" applyAlignment="1">
      <alignment/>
    </xf>
    <xf numFmtId="2" fontId="98" fillId="0" borderId="10" xfId="0" applyNumberFormat="1" applyFont="1" applyBorder="1" applyAlignment="1">
      <alignment/>
    </xf>
    <xf numFmtId="1" fontId="98" fillId="0" borderId="10" xfId="0" applyNumberFormat="1" applyFont="1" applyBorder="1" applyAlignment="1">
      <alignment/>
    </xf>
    <xf numFmtId="4" fontId="9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4" fillId="0" borderId="0" xfId="42" applyFont="1" applyAlignment="1" applyProtection="1">
      <alignment/>
      <protection/>
    </xf>
    <xf numFmtId="0" fontId="79" fillId="0" borderId="0" xfId="0" applyFont="1" applyAlignment="1">
      <alignment/>
    </xf>
    <xf numFmtId="172" fontId="70" fillId="0" borderId="0" xfId="0" applyNumberFormat="1" applyFont="1" applyAlignment="1">
      <alignment/>
    </xf>
    <xf numFmtId="172" fontId="77" fillId="0" borderId="0" xfId="0" applyNumberFormat="1" applyFont="1" applyAlignment="1">
      <alignment/>
    </xf>
    <xf numFmtId="0" fontId="70" fillId="0" borderId="0" xfId="0" applyFont="1" applyAlignment="1">
      <alignment/>
    </xf>
    <xf numFmtId="173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61</xdr:row>
      <xdr:rowOff>152400</xdr:rowOff>
    </xdr:from>
    <xdr:to>
      <xdr:col>16</xdr:col>
      <xdr:colOff>485775</xdr:colOff>
      <xdr:row>63</xdr:row>
      <xdr:rowOff>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9667875"/>
          <a:ext cx="181927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114300</xdr:colOff>
      <xdr:row>61</xdr:row>
      <xdr:rowOff>0</xdr:rowOff>
    </xdr:from>
    <xdr:to>
      <xdr:col>21</xdr:col>
      <xdr:colOff>57150</xdr:colOff>
      <xdr:row>64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30650" y="9515475"/>
          <a:ext cx="2076450" cy="1352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5p3/G3ZabXzJ1" TargetMode="External" /><Relationship Id="rId2" Type="http://schemas.openxmlformats.org/officeDocument/2006/relationships/hyperlink" Target="https://cloud.mail.ru/public/YvVv/Z6crqNXy5" TargetMode="External" /><Relationship Id="rId3" Type="http://schemas.openxmlformats.org/officeDocument/2006/relationships/hyperlink" Target="https://cloud.mail.ru/public/CTHY/dEQKM9WLd" TargetMode="External" /><Relationship Id="rId4" Type="http://schemas.openxmlformats.org/officeDocument/2006/relationships/hyperlink" Target="http://www.longavita.su/rus/catalog/150180073/item%5b150180085%5d.xml" TargetMode="External" /><Relationship Id="rId5" Type="http://schemas.openxmlformats.org/officeDocument/2006/relationships/hyperlink" Target="http://www.longavita.su/rus/catalog/150180073/item%5b150180084%5d.xml" TargetMode="External" /><Relationship Id="rId6" Type="http://schemas.openxmlformats.org/officeDocument/2006/relationships/hyperlink" Target="http://www.longavita.su/rus/catalog/150180050/150180098/item%5b150180100%5d.xml" TargetMode="External" /><Relationship Id="rId7" Type="http://schemas.openxmlformats.org/officeDocument/2006/relationships/hyperlink" Target="http://www.longavita.su/rus/catalog/150180050/150180098/item%5b150180099%5d.xml" TargetMode="External" /><Relationship Id="rId8" Type="http://schemas.openxmlformats.org/officeDocument/2006/relationships/hyperlink" Target="http://www.longavita.su/rus/catalog/150180050/150180096/item%5b150180103%5d.xml" TargetMode="External" /><Relationship Id="rId9" Type="http://schemas.openxmlformats.org/officeDocument/2006/relationships/hyperlink" Target="http://www.longavita.su/rus/catalog/150180050/item%5b150180053%5d.xml" TargetMode="External" /><Relationship Id="rId10" Type="http://schemas.openxmlformats.org/officeDocument/2006/relationships/hyperlink" Target="http://www.longavita.su/rus/catalog/150180050/item%5b150180053%5d.xml" TargetMode="External" /><Relationship Id="rId11" Type="http://schemas.openxmlformats.org/officeDocument/2006/relationships/hyperlink" Target="http://www.longavita.su/rus/catalog/150180050/150180097/item%5b150180107%5d.xml" TargetMode="External" /><Relationship Id="rId12" Type="http://schemas.openxmlformats.org/officeDocument/2006/relationships/hyperlink" Target="http://www.longavita.su/rus/catalog/150180050/150180097/item%5b150180105%5d.xml" TargetMode="External" /><Relationship Id="rId13" Type="http://schemas.openxmlformats.org/officeDocument/2006/relationships/hyperlink" Target="http://www.longavita.su/rus/catalog/150180050/150180097/item%5b150180101%5d.xml" TargetMode="External" /><Relationship Id="rId14" Type="http://schemas.openxmlformats.org/officeDocument/2006/relationships/hyperlink" Target="http://www.longavita.su/rus/catalog/150180050/150180097/item%5b150180106%5d.xml" TargetMode="External" /><Relationship Id="rId15" Type="http://schemas.openxmlformats.org/officeDocument/2006/relationships/hyperlink" Target="https://cloud.mail.ru/public/GeFX/4RbK5XUsz" TargetMode="External" /><Relationship Id="rId16" Type="http://schemas.openxmlformats.org/officeDocument/2006/relationships/hyperlink" Target="http://www.longavita.su/rus/catalog/150180050/150180097/item%5b150180102%5d.xml" TargetMode="External" /><Relationship Id="rId17" Type="http://schemas.openxmlformats.org/officeDocument/2006/relationships/hyperlink" Target="http://www.longavita.su/rus/catalog/150180050/item%5b150180091%5d.xml" TargetMode="External" /><Relationship Id="rId18" Type="http://schemas.openxmlformats.org/officeDocument/2006/relationships/hyperlink" Target="http://www.longavita.su/rus/catalog/150180050/150180096/item%5b150180104%5d.xml" TargetMode="External" /><Relationship Id="rId19" Type="http://schemas.openxmlformats.org/officeDocument/2006/relationships/hyperlink" Target="https://cloud.mail.ru/public/8DHv/66W529aD5" TargetMode="External" /><Relationship Id="rId20" Type="http://schemas.openxmlformats.org/officeDocument/2006/relationships/hyperlink" Target="http://www.longavita.su/rus/catalog/150180050/150180096/item%5b150180108%5d.xml" TargetMode="External" /><Relationship Id="rId21" Type="http://schemas.openxmlformats.org/officeDocument/2006/relationships/hyperlink" Target="http://www.longavita.su/rus/catalog/150180050/150180096/item%5b150180109%5d.xml" TargetMode="External" /><Relationship Id="rId22" Type="http://schemas.openxmlformats.org/officeDocument/2006/relationships/hyperlink" Target="http://www.longavita.su/rus/catalog/150180050/150180096/item%5b150180110%5d.xml" TargetMode="External" /><Relationship Id="rId23" Type="http://schemas.openxmlformats.org/officeDocument/2006/relationships/hyperlink" Target="https://cloud.mail.ru/public/Cf1Q/d55odDBxg" TargetMode="External" /><Relationship Id="rId24" Type="http://schemas.openxmlformats.org/officeDocument/2006/relationships/hyperlink" Target="https://cloud.mail.ru/public/6xNp/sFqh21FCy" TargetMode="External" /><Relationship Id="rId25" Type="http://schemas.openxmlformats.org/officeDocument/2006/relationships/hyperlink" Target="https://cloud.mail.ru/public/6xNp/sFqh21FCy" TargetMode="External" /><Relationship Id="rId26" Type="http://schemas.openxmlformats.org/officeDocument/2006/relationships/hyperlink" Target="https://cloud.mail.ru/public/6xNp/sFqh21FCy" TargetMode="External" /><Relationship Id="rId27" Type="http://schemas.openxmlformats.org/officeDocument/2006/relationships/hyperlink" Target="https://cloud.mail.ru/public/6xNp/sFqh21FCy" TargetMode="External" /><Relationship Id="rId28" Type="http://schemas.openxmlformats.org/officeDocument/2006/relationships/hyperlink" Target="http://www.longavita.su/rus/catalog/150180029/item%5b150180035%5d.xml" TargetMode="External" /><Relationship Id="rId29" Type="http://schemas.openxmlformats.org/officeDocument/2006/relationships/hyperlink" Target="http://www.longavita.su/rus/catalog/150180029/item%5b150180035%5d.xml" TargetMode="External" /><Relationship Id="rId30" Type="http://schemas.openxmlformats.org/officeDocument/2006/relationships/hyperlink" Target="http://www.longavita.su/rus/catalog/150180050/150180097/item%5b150180105%5d.xml" TargetMode="External" /><Relationship Id="rId31" Type="http://schemas.openxmlformats.org/officeDocument/2006/relationships/hyperlink" Target="https://cloud.mail.ru/public/BbdC/kjphmBkWu" TargetMode="External" /><Relationship Id="rId32" Type="http://schemas.openxmlformats.org/officeDocument/2006/relationships/hyperlink" Target="https://cloud.mail.ru/public/BbdC/kjphmBkWu" TargetMode="External" /><Relationship Id="rId33" Type="http://schemas.openxmlformats.org/officeDocument/2006/relationships/hyperlink" Target="https://cloud.mail.ru/public/85p3/G3ZabXzJ1" TargetMode="External" /><Relationship Id="rId34" Type="http://schemas.openxmlformats.org/officeDocument/2006/relationships/hyperlink" Target="https://cloud.mail.ru/public/MNhN/ixoREWrKu" TargetMode="External" /><Relationship Id="rId35" Type="http://schemas.openxmlformats.org/officeDocument/2006/relationships/hyperlink" Target="https://cloud.mail.ru/public/MNhN/ixoREWrKu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index.php?route=product/product&amp;path=62&amp;product_id=108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s://drive.google.com/file/d/0B5omXT-w_IaBUHVQQmdBZ0ZYelk/view?usp=sharing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://healthsib.com/new_produc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0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10.140625" style="0" customWidth="1"/>
    <col min="2" max="2" width="84.140625" style="0" customWidth="1"/>
    <col min="3" max="3" width="3.421875" style="0" hidden="1" customWidth="1"/>
    <col min="4" max="4" width="4.28125" style="0" hidden="1" customWidth="1"/>
    <col min="5" max="5" width="5.8515625" style="0" hidden="1" customWidth="1"/>
    <col min="6" max="6" width="9.8515625" style="0" customWidth="1"/>
    <col min="7" max="7" width="5.140625" style="0" customWidth="1"/>
    <col min="8" max="8" width="7.7109375" style="0" customWidth="1"/>
    <col min="9" max="9" width="10.7109375" style="0" customWidth="1"/>
    <col min="10" max="10" width="60.57421875" style="0" customWidth="1"/>
    <col min="11" max="13" width="9.140625" style="0" customWidth="1"/>
    <col min="14" max="21" width="8.00390625" style="0" customWidth="1"/>
  </cols>
  <sheetData>
    <row r="1" spans="1:21" ht="15" customHeight="1">
      <c r="A1" s="97" t="s">
        <v>122</v>
      </c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12" t="s">
        <v>121</v>
      </c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5" customHeight="1">
      <c r="A3" s="4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4" t="s">
        <v>5</v>
      </c>
      <c r="G3" s="7" t="s">
        <v>6</v>
      </c>
      <c r="H3" s="4" t="s">
        <v>7</v>
      </c>
      <c r="I3" s="8" t="s">
        <v>8</v>
      </c>
      <c r="J3" s="4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 customHeight="1">
      <c r="A4" s="10">
        <v>74810</v>
      </c>
      <c r="B4" s="11" t="s">
        <v>10</v>
      </c>
      <c r="C4" s="10" t="s">
        <v>11</v>
      </c>
      <c r="D4" s="10">
        <v>20</v>
      </c>
      <c r="E4" s="10">
        <v>4</v>
      </c>
      <c r="F4" s="12">
        <v>201.3</v>
      </c>
      <c r="G4" s="10">
        <v>9.18</v>
      </c>
      <c r="H4" s="13"/>
      <c r="I4" s="14">
        <f aca="true" t="shared" si="0" ref="I4:I19">H4*F4</f>
        <v>0</v>
      </c>
      <c r="J4" s="1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0">
        <v>86828</v>
      </c>
      <c r="B5" s="11" t="s">
        <v>12</v>
      </c>
      <c r="C5" s="10" t="s">
        <v>11</v>
      </c>
      <c r="D5" s="10">
        <v>100</v>
      </c>
      <c r="E5" s="10"/>
      <c r="F5" s="12">
        <v>113.9</v>
      </c>
      <c r="G5" s="10">
        <v>9.18</v>
      </c>
      <c r="H5" s="13"/>
      <c r="I5" s="14">
        <f t="shared" si="0"/>
        <v>0</v>
      </c>
      <c r="J5" s="1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96">
        <v>129937</v>
      </c>
      <c r="B6" s="86" t="str">
        <f>HYPERLINK("https://cloud.mail.ru/public/85p3/G3ZabXzJ1","Вайт Гло зубная паста отбеливающая 2в1, 100 грамм")</f>
        <v>Вайт Гло зубная паста отбеливающая 2в1, 100 грамм</v>
      </c>
      <c r="C6" s="10" t="s">
        <v>11</v>
      </c>
      <c r="D6" s="10">
        <v>48</v>
      </c>
      <c r="E6" s="10"/>
      <c r="F6" s="12">
        <v>106.7</v>
      </c>
      <c r="G6" s="10">
        <v>7.19</v>
      </c>
      <c r="H6" s="13"/>
      <c r="I6" s="14">
        <f t="shared" si="0"/>
        <v>0</v>
      </c>
      <c r="J6" s="19"/>
      <c r="K6" s="20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99" customFormat="1" ht="15" customHeight="1">
      <c r="A7" s="96">
        <v>129937</v>
      </c>
      <c r="B7" s="111" t="str">
        <f>HYPERLINK("https://cloud.mail.ru/public/85p3/G3ZabXzJ1","Вайт Гло зубная паста отбеливающая 2в1, 100 грамм (от 48 штук)")</f>
        <v>Вайт Гло зубная паста отбеливающая 2в1, 100 грамм (от 48 штук)</v>
      </c>
      <c r="C7" s="96" t="s">
        <v>11</v>
      </c>
      <c r="D7" s="96">
        <v>48</v>
      </c>
      <c r="E7" s="96"/>
      <c r="F7" s="34">
        <v>100</v>
      </c>
      <c r="G7" s="96">
        <v>7.19</v>
      </c>
      <c r="H7" s="13"/>
      <c r="I7" s="91">
        <f>H7*F7</f>
        <v>0</v>
      </c>
      <c r="J7" s="19"/>
      <c r="K7" s="20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96">
        <v>129938</v>
      </c>
      <c r="B8" s="86" t="str">
        <f>HYPERLINK("https://cloud.mail.ru/public/YvVv/Z6crqNXy5","Вайт Гло зубная паста отбеливающая для любителей кофе и чая, 100 грамм")</f>
        <v>Вайт Гло зубная паста отбеливающая для любителей кофе и чая, 100 грамм</v>
      </c>
      <c r="C8" s="10" t="s">
        <v>11</v>
      </c>
      <c r="D8" s="10">
        <v>48</v>
      </c>
      <c r="E8" s="10"/>
      <c r="F8" s="12">
        <v>113.3</v>
      </c>
      <c r="G8" s="10">
        <v>11.19</v>
      </c>
      <c r="H8" s="13"/>
      <c r="I8" s="14">
        <f t="shared" si="0"/>
        <v>0</v>
      </c>
      <c r="J8" s="19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96">
        <v>129936</v>
      </c>
      <c r="B9" s="86" t="str">
        <f>HYPERLINK("https://cloud.mail.ru/public/CTHY/dEQKM9WLd","Вайт Гло зубная паста отбеливающая проф.выбор, 100 грамм")</f>
        <v>Вайт Гло зубная паста отбеливающая проф.выбор, 100 грамм</v>
      </c>
      <c r="C9" s="10" t="s">
        <v>11</v>
      </c>
      <c r="D9" s="96">
        <v>48</v>
      </c>
      <c r="E9" s="16"/>
      <c r="F9" s="12">
        <v>110</v>
      </c>
      <c r="G9" s="10">
        <v>7.19</v>
      </c>
      <c r="H9" s="21"/>
      <c r="I9" s="14">
        <f t="shared" si="0"/>
        <v>0</v>
      </c>
      <c r="J9" s="19"/>
      <c r="K9" s="2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hidden="1">
      <c r="A10" s="10">
        <v>79603</v>
      </c>
      <c r="B10" s="11" t="s">
        <v>17</v>
      </c>
      <c r="C10" s="10" t="s">
        <v>11</v>
      </c>
      <c r="D10" s="10">
        <v>48</v>
      </c>
      <c r="E10" s="10">
        <v>6</v>
      </c>
      <c r="F10" s="12">
        <v>174.9</v>
      </c>
      <c r="G10" s="10">
        <v>9.18</v>
      </c>
      <c r="H10" s="13"/>
      <c r="I10" s="14">
        <f t="shared" si="0"/>
        <v>0</v>
      </c>
      <c r="J10" s="15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10">
        <v>86827</v>
      </c>
      <c r="B11" s="11" t="s">
        <v>19</v>
      </c>
      <c r="C11" s="10" t="s">
        <v>11</v>
      </c>
      <c r="D11" s="10">
        <v>288</v>
      </c>
      <c r="E11" s="10">
        <v>12</v>
      </c>
      <c r="F11" s="12">
        <v>28.6</v>
      </c>
      <c r="G11" s="10">
        <v>9.18</v>
      </c>
      <c r="H11" s="13"/>
      <c r="I11" s="14">
        <f t="shared" si="0"/>
        <v>0</v>
      </c>
      <c r="J11" s="24" t="s">
        <v>20</v>
      </c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10">
        <v>86826</v>
      </c>
      <c r="B12" s="11" t="s">
        <v>21</v>
      </c>
      <c r="C12" s="10" t="s">
        <v>11</v>
      </c>
      <c r="D12" s="10">
        <v>288</v>
      </c>
      <c r="E12" s="10">
        <v>12</v>
      </c>
      <c r="F12" s="12">
        <v>28.6</v>
      </c>
      <c r="G12" s="10">
        <v>9.18</v>
      </c>
      <c r="H12" s="13"/>
      <c r="I12" s="14">
        <f t="shared" si="0"/>
        <v>0</v>
      </c>
      <c r="J12" s="24" t="s">
        <v>20</v>
      </c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10">
        <v>120920</v>
      </c>
      <c r="B13" s="11" t="s">
        <v>24</v>
      </c>
      <c r="C13" s="10" t="s">
        <v>11</v>
      </c>
      <c r="D13" s="10">
        <v>288</v>
      </c>
      <c r="E13" s="10">
        <v>12</v>
      </c>
      <c r="F13" s="12">
        <v>28.6</v>
      </c>
      <c r="G13" s="10">
        <v>9.18</v>
      </c>
      <c r="H13" s="13"/>
      <c r="I13" s="14">
        <f>H13*F13</f>
        <v>0</v>
      </c>
      <c r="J13" s="24" t="s">
        <v>20</v>
      </c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10">
        <v>120919</v>
      </c>
      <c r="B14" s="11" t="s">
        <v>22</v>
      </c>
      <c r="C14" s="10" t="s">
        <v>11</v>
      </c>
      <c r="D14" s="10">
        <v>288</v>
      </c>
      <c r="E14" s="10">
        <v>12</v>
      </c>
      <c r="F14" s="12">
        <v>28.6</v>
      </c>
      <c r="G14" s="10">
        <v>9.18</v>
      </c>
      <c r="H14" s="13"/>
      <c r="I14" s="14">
        <f t="shared" si="0"/>
        <v>0</v>
      </c>
      <c r="J14" s="24" t="s">
        <v>20</v>
      </c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10">
        <v>120921</v>
      </c>
      <c r="B15" s="11" t="s">
        <v>23</v>
      </c>
      <c r="C15" s="10" t="s">
        <v>11</v>
      </c>
      <c r="D15" s="10">
        <v>288</v>
      </c>
      <c r="E15" s="10">
        <v>12</v>
      </c>
      <c r="F15" s="12">
        <v>28.6</v>
      </c>
      <c r="G15" s="10">
        <v>9.18</v>
      </c>
      <c r="H15" s="13"/>
      <c r="I15" s="14">
        <f t="shared" si="0"/>
        <v>0</v>
      </c>
      <c r="J15" s="24" t="s">
        <v>20</v>
      </c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10">
        <v>101250</v>
      </c>
      <c r="B16" s="11" t="s">
        <v>25</v>
      </c>
      <c r="C16" s="10" t="s">
        <v>11</v>
      </c>
      <c r="D16" s="10">
        <v>120</v>
      </c>
      <c r="E16" s="10">
        <v>12</v>
      </c>
      <c r="F16" s="12">
        <v>91.9</v>
      </c>
      <c r="G16" s="10">
        <v>1.2</v>
      </c>
      <c r="H16" s="13"/>
      <c r="I16" s="14">
        <f t="shared" si="0"/>
        <v>0</v>
      </c>
      <c r="J16" s="92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10">
        <v>86824</v>
      </c>
      <c r="B17" s="11" t="s">
        <v>26</v>
      </c>
      <c r="C17" s="10" t="s">
        <v>11</v>
      </c>
      <c r="D17" s="10">
        <v>120</v>
      </c>
      <c r="E17" s="10">
        <v>12</v>
      </c>
      <c r="F17" s="12">
        <v>85.3</v>
      </c>
      <c r="G17" s="10">
        <v>1.2</v>
      </c>
      <c r="H17" s="13"/>
      <c r="I17" s="14">
        <f t="shared" si="0"/>
        <v>0</v>
      </c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10" customFormat="1" ht="15" customHeight="1">
      <c r="A18" s="96">
        <v>86808</v>
      </c>
      <c r="B18" s="11" t="s">
        <v>120</v>
      </c>
      <c r="C18" s="96" t="s">
        <v>11</v>
      </c>
      <c r="D18" s="96">
        <v>120</v>
      </c>
      <c r="E18" s="96">
        <v>12</v>
      </c>
      <c r="F18" s="12">
        <v>85.3</v>
      </c>
      <c r="G18" s="96">
        <v>1.2</v>
      </c>
      <c r="H18" s="13"/>
      <c r="I18" s="14">
        <f>H18*F18</f>
        <v>0</v>
      </c>
      <c r="J18" s="92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10">
        <v>91014</v>
      </c>
      <c r="B19" s="11" t="s">
        <v>27</v>
      </c>
      <c r="C19" s="10" t="s">
        <v>11</v>
      </c>
      <c r="D19" s="10">
        <v>16</v>
      </c>
      <c r="E19" s="10">
        <v>4</v>
      </c>
      <c r="F19" s="12">
        <v>715</v>
      </c>
      <c r="G19" s="10">
        <v>8.17</v>
      </c>
      <c r="H19" s="13"/>
      <c r="I19" s="14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99" customFormat="1" ht="15" customHeight="1">
      <c r="A20" s="96">
        <v>91014</v>
      </c>
      <c r="B20" s="88" t="s">
        <v>119</v>
      </c>
      <c r="C20" s="96" t="s">
        <v>11</v>
      </c>
      <c r="D20" s="96">
        <v>16</v>
      </c>
      <c r="E20" s="96">
        <v>4</v>
      </c>
      <c r="F20" s="34">
        <v>670</v>
      </c>
      <c r="G20" s="96">
        <v>8.17</v>
      </c>
      <c r="H20" s="13"/>
      <c r="I20" s="14">
        <f>H20*F20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10"/>
      <c r="B21" s="10"/>
      <c r="C21" s="10"/>
      <c r="D21" s="10"/>
      <c r="E21" s="10"/>
      <c r="F21" s="12"/>
      <c r="G21" s="10"/>
      <c r="H21" s="13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95" customFormat="1" ht="15" customHeight="1">
      <c r="A22" s="87">
        <v>131086</v>
      </c>
      <c r="B22" s="93" t="s">
        <v>115</v>
      </c>
      <c r="C22" s="87" t="s">
        <v>116</v>
      </c>
      <c r="D22" s="87">
        <v>12</v>
      </c>
      <c r="E22" s="87">
        <v>12</v>
      </c>
      <c r="F22" s="89">
        <v>84.2</v>
      </c>
      <c r="G22" s="87">
        <v>9.19</v>
      </c>
      <c r="H22" s="90"/>
      <c r="I22" s="91">
        <f>H22*F22</f>
        <v>0</v>
      </c>
      <c r="J22" s="98" t="s">
        <v>118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95" customFormat="1" ht="15" customHeight="1">
      <c r="A23" s="87">
        <v>131085</v>
      </c>
      <c r="B23" s="93" t="s">
        <v>117</v>
      </c>
      <c r="C23" s="87" t="s">
        <v>116</v>
      </c>
      <c r="D23" s="87">
        <v>12</v>
      </c>
      <c r="E23" s="87">
        <v>12</v>
      </c>
      <c r="F23" s="89">
        <v>84.2</v>
      </c>
      <c r="G23" s="87">
        <v>9.19</v>
      </c>
      <c r="H23" s="90"/>
      <c r="I23" s="91">
        <f aca="true" t="shared" si="1" ref="I23:I48">H23*F23</f>
        <v>0</v>
      </c>
      <c r="J23" s="98" t="s">
        <v>118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0">
        <v>123828</v>
      </c>
      <c r="B24" s="85" t="str">
        <f>HYPERLINK("http://www.longavita.su/rus/catalog/150180073/item%5b150180085%5d.xml","Лонга Вита дет. зуб.паста проф. Winx Club (земляничный коктейль) 78,0 от 3-х лет (безопасна при проглатывании)")</f>
        <v>Лонга Вита дет. зуб.паста проф. Winx Club (земляничный коктейль) 78,0 от 3-х лет (безопасна при проглатывании)</v>
      </c>
      <c r="C24" s="10" t="s">
        <v>28</v>
      </c>
      <c r="D24" s="10">
        <v>6</v>
      </c>
      <c r="E24" s="10">
        <v>6</v>
      </c>
      <c r="F24" s="26">
        <v>95.2</v>
      </c>
      <c r="G24" s="10">
        <v>9.17</v>
      </c>
      <c r="H24" s="13"/>
      <c r="I24" s="14">
        <f t="shared" si="1"/>
        <v>0</v>
      </c>
      <c r="J24" s="2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10">
        <v>107325</v>
      </c>
      <c r="B25" s="85" t="str">
        <f>HYPERLINK("http://www.longavita.su/rus/catalog/150180073/item%5b150180084%5d.xml","Лонга Вита дет. зуб.паста проф.арт.LVFK-S (земляника) 67,0  Малыши-зубатики 2-6 лет (безопасна при проглатывании)")</f>
        <v>Лонга Вита дет. зуб.паста проф.арт.LVFK-S (земляника) 67,0  Малыши-зубатики 2-6 лет (безопасна при проглатывании)</v>
      </c>
      <c r="C25" s="10" t="s">
        <v>28</v>
      </c>
      <c r="D25" s="10">
        <v>6</v>
      </c>
      <c r="E25" s="10">
        <v>6</v>
      </c>
      <c r="F25" s="26">
        <v>91.9</v>
      </c>
      <c r="G25" s="10">
        <v>9.17</v>
      </c>
      <c r="H25" s="13"/>
      <c r="I25" s="14">
        <f t="shared" si="1"/>
        <v>0</v>
      </c>
      <c r="J25" s="2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10">
        <v>127821</v>
      </c>
      <c r="B26" s="85" t="str">
        <f>HYPERLINK("http://www.longavita.su/rus/catalog/150180050/item%5b150180093%5d.xml","Лонга Вита дет. зуб.щетка арт. KAB-1 Angry Birds ротационная от 3-х лет")</f>
        <v>Лонга Вита дет. зуб.щетка арт. KAB-1 Angry Birds ротационная от 3-х лет</v>
      </c>
      <c r="C26" s="10" t="s">
        <v>29</v>
      </c>
      <c r="D26" s="10">
        <v>64</v>
      </c>
      <c r="E26" s="10">
        <v>8</v>
      </c>
      <c r="F26" s="12">
        <v>357.5</v>
      </c>
      <c r="G26" s="10">
        <v>1.2</v>
      </c>
      <c r="H26" s="13"/>
      <c r="I26" s="14">
        <f t="shared" si="1"/>
        <v>0</v>
      </c>
      <c r="J26" s="1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0">
        <v>127820</v>
      </c>
      <c r="B27" s="85" t="str">
        <f>HYPERLINK("http://www.longavita.su/rus/catalog/150180050/item%5b150180094%5d.xml","Лонга Вита дет. зуб.щетка арт. SGA-1 Angry Birds вибрационная от 3-х лет")</f>
        <v>Лонга Вита дет. зуб.щетка арт. SGA-1 Angry Birds вибрационная от 3-х лет</v>
      </c>
      <c r="C27" s="10" t="s">
        <v>30</v>
      </c>
      <c r="D27" s="10">
        <v>24</v>
      </c>
      <c r="E27" s="10"/>
      <c r="F27" s="12">
        <v>449.9</v>
      </c>
      <c r="G27" s="10">
        <v>1.2</v>
      </c>
      <c r="H27" s="13"/>
      <c r="I27" s="14">
        <f t="shared" si="1"/>
        <v>0</v>
      </c>
      <c r="J27" s="9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0">
        <v>125197</v>
      </c>
      <c r="B28" s="80" t="str">
        <f>HYPERLINK("http://www.longavita.su/rus/catalog/150180050/item%5b150180090%5d.xml","Лонга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28" s="10" t="s">
        <v>31</v>
      </c>
      <c r="D28" s="10">
        <v>12</v>
      </c>
      <c r="E28" s="10">
        <v>12</v>
      </c>
      <c r="F28" s="12">
        <v>71</v>
      </c>
      <c r="G28" s="10">
        <v>1.2</v>
      </c>
      <c r="H28" s="13"/>
      <c r="I28" s="14">
        <f t="shared" si="1"/>
        <v>0</v>
      </c>
      <c r="J28" s="1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hidden="1">
      <c r="A29" s="10">
        <v>95892</v>
      </c>
      <c r="B29" s="27" t="str">
        <f>HYPERLINK("http://www.longavita.su/rus/catalog/150180050/item%5b150180053%5d.xml","Лонга Вита дет. зуб.щетка арт.F-32N мигающая оригинальная, 5-10 лет (от 12 штук)")</f>
        <v>Лонга Вита дет. зуб.щетка арт.F-32N мигающая оригинальная, 5-10 лет (от 12 штук)</v>
      </c>
      <c r="C29" s="10" t="s">
        <v>31</v>
      </c>
      <c r="D29" s="10">
        <v>12</v>
      </c>
      <c r="E29" s="10">
        <v>12</v>
      </c>
      <c r="F29" s="18">
        <v>81</v>
      </c>
      <c r="G29" s="10">
        <v>1.2</v>
      </c>
      <c r="H29" s="13"/>
      <c r="I29" s="14">
        <f t="shared" si="1"/>
        <v>0</v>
      </c>
      <c r="J29" s="1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hidden="1">
      <c r="A30" s="10">
        <v>95892</v>
      </c>
      <c r="B30" s="28" t="str">
        <f>HYPERLINK("http://www.longavita.su/rus/catalog/150180050/item%5b150180053%5d.xml","Лонга Вита дет. зуб.щетка арт.F-32N мигающая оригинальная, 5-10 лет")</f>
        <v>Лонга Вита дет. зуб.щетка арт.F-32N мигающая оригинальная, 5-10 лет</v>
      </c>
      <c r="C30" s="10" t="s">
        <v>31</v>
      </c>
      <c r="D30" s="10">
        <v>12</v>
      </c>
      <c r="E30" s="10">
        <v>12</v>
      </c>
      <c r="F30" s="12">
        <v>100</v>
      </c>
      <c r="G30" s="10">
        <v>1.2</v>
      </c>
      <c r="H30" s="13"/>
      <c r="I30" s="14">
        <f t="shared" si="1"/>
        <v>0</v>
      </c>
      <c r="J30" s="1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79" customFormat="1" ht="15" customHeight="1">
      <c r="A31" s="10">
        <v>95893</v>
      </c>
      <c r="B31" s="80" t="str">
        <f>HYPERLINK("http://www.longavita.su/rus/catalog/150180050/item%5b150180054%5d.xml","Лонга Вита дет. зуб.щетка арт.F-32S мигающая оригинальная,  с присос. 5-10 лет")</f>
        <v>Лонга Вита дет. зуб.щетка арт.F-32S мигающая оригинальная,  с присос. 5-10 лет</v>
      </c>
      <c r="C31" s="10" t="s">
        <v>31</v>
      </c>
      <c r="D31" s="10">
        <v>12</v>
      </c>
      <c r="E31" s="10">
        <v>12</v>
      </c>
      <c r="F31" s="12">
        <v>100.7</v>
      </c>
      <c r="G31" s="10">
        <v>1.2</v>
      </c>
      <c r="H31" s="13"/>
      <c r="I31" s="14">
        <f t="shared" si="1"/>
        <v>0</v>
      </c>
      <c r="J31" s="15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10">
        <v>95900</v>
      </c>
      <c r="B32" s="80" t="str">
        <f>HYPERLINK("http://www.longavita.su/rus/catalog/150180050/item%5b150180052%5d.xml","Лонга Вита дет. зуб.щетка арт.F-85C музыкальная Забавные Зверята, 3-6лет")</f>
        <v>Лонга Вита дет. зуб.щетка арт.F-85C музыкальная Забавные Зверята, 3-6лет</v>
      </c>
      <c r="C32" s="10" t="s">
        <v>31</v>
      </c>
      <c r="D32" s="10">
        <v>12</v>
      </c>
      <c r="E32" s="10">
        <v>12</v>
      </c>
      <c r="F32" s="12">
        <v>136.4</v>
      </c>
      <c r="G32" s="29">
        <v>1.2</v>
      </c>
      <c r="H32" s="13"/>
      <c r="I32" s="14">
        <f t="shared" si="1"/>
        <v>0</v>
      </c>
      <c r="J32" s="1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79" customFormat="1" ht="15" customHeight="1">
      <c r="A33" s="87">
        <v>95900</v>
      </c>
      <c r="B33" s="93" t="str">
        <f>HYPERLINK("http://www.longavita.su/rus/catalog/150180050/item%5b150180052%5d.xml","Лонга Вита дет. зуб.щетка арт.F-85C музыкальная Забавные Зверята, 3-6лет (от 12 шт)")</f>
        <v>Лонга Вита дет. зуб.щетка арт.F-85C музыкальная Забавные Зверята, 3-6лет (от 12 шт)</v>
      </c>
      <c r="C33" s="87" t="s">
        <v>31</v>
      </c>
      <c r="D33" s="87">
        <v>12</v>
      </c>
      <c r="E33" s="87">
        <v>12</v>
      </c>
      <c r="F33" s="89">
        <v>128</v>
      </c>
      <c r="G33" s="94">
        <v>1.2</v>
      </c>
      <c r="H33" s="94"/>
      <c r="I33" s="91">
        <f>H33*F33</f>
        <v>0</v>
      </c>
      <c r="J33" s="1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0">
        <v>95898</v>
      </c>
      <c r="B34" s="80" t="str">
        <f>HYPERLINK("http://www.longavita.su/rus/catalog/150180050/item%5b150180051%5d.xml","Лонга Вита дет. зуб.щетка арт.F-86D мигающая,с присос.Забав.Зверята, 3-6 лет")</f>
        <v>Лонга Вита дет. зуб.щетка арт.F-86D мигающая,с присос.Забав.Зверята, 3-6 лет</v>
      </c>
      <c r="C34" s="10" t="s">
        <v>31</v>
      </c>
      <c r="D34" s="10">
        <v>12</v>
      </c>
      <c r="E34" s="10">
        <v>12</v>
      </c>
      <c r="F34" s="12">
        <v>136.4</v>
      </c>
      <c r="G34" s="29">
        <v>1.2</v>
      </c>
      <c r="H34" s="13"/>
      <c r="I34" s="14">
        <f t="shared" si="1"/>
        <v>0</v>
      </c>
      <c r="J34" s="1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hidden="1">
      <c r="A35" s="100">
        <v>95899</v>
      </c>
      <c r="B35" s="101" t="str">
        <f>HYPERLINK("http://www.longavita.su/rus/catalog/150180050/item%5b150180056%5d.xml","Лонга Вита дет. зуб.щетка арт.F-86W мигающая,  Сафари 6-10 лет (от 12 шт)")</f>
        <v>Лонга Вита дет. зуб.щетка арт.F-86W мигающая,  Сафари 6-10 лет (от 12 шт)</v>
      </c>
      <c r="C35" s="100" t="s">
        <v>31</v>
      </c>
      <c r="D35" s="100">
        <v>12</v>
      </c>
      <c r="E35" s="100">
        <v>12</v>
      </c>
      <c r="F35" s="102">
        <v>85</v>
      </c>
      <c r="G35" s="103">
        <v>1.2</v>
      </c>
      <c r="H35" s="32"/>
      <c r="I35" s="33">
        <f t="shared" si="1"/>
        <v>0</v>
      </c>
      <c r="J35" s="92" t="s">
        <v>14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84" customFormat="1" ht="15" customHeight="1" hidden="1">
      <c r="A36" s="104">
        <v>95899</v>
      </c>
      <c r="B36" s="105" t="str">
        <f>HYPERLINK("D:\waccache\358be39e-ead6-4c1c-99bd-9f414151529b\[kinozal.tv]id1354047.torrent","Лонга Вита дет. зуб.щетка арт.F-86W мигающая,  Сафари 6-10 лет")</f>
        <v>Лонга Вита дет. зуб.щетка арт.F-86W мигающая,  Сафари 6-10 лет</v>
      </c>
      <c r="C36" s="104" t="s">
        <v>31</v>
      </c>
      <c r="D36" s="104">
        <v>12</v>
      </c>
      <c r="E36" s="104">
        <v>12</v>
      </c>
      <c r="F36" s="106">
        <v>118</v>
      </c>
      <c r="G36" s="107">
        <v>1.2</v>
      </c>
      <c r="H36" s="108"/>
      <c r="I36" s="109">
        <f t="shared" si="1"/>
        <v>0</v>
      </c>
      <c r="J36" s="83" t="s">
        <v>14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" customHeight="1">
      <c r="A37" s="10">
        <v>127819</v>
      </c>
      <c r="B37" s="80" t="str">
        <f>HYPERLINK("http://www.longavita.su/rus/catalog/150180050/item%5b150180092%5d.xml","Лонга Вита дет. зуб.щетка арт.TWA-1 Angry Birds мигающая на присоске от 3-х лет")</f>
        <v>Лонга Вита дет. зуб.щетка арт.TWA-1 Angry Birds мигающая на присоске от 3-х лет</v>
      </c>
      <c r="C37" s="10" t="s">
        <v>31</v>
      </c>
      <c r="D37" s="10">
        <v>144</v>
      </c>
      <c r="E37" s="10">
        <v>12</v>
      </c>
      <c r="F37" s="12">
        <v>148.5</v>
      </c>
      <c r="G37" s="29">
        <v>1.2</v>
      </c>
      <c r="H37" s="13"/>
      <c r="I37" s="14">
        <f t="shared" si="1"/>
        <v>0</v>
      </c>
      <c r="J37" s="1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10">
        <v>129919</v>
      </c>
      <c r="B38" s="25" t="str">
        <f>HYPERLINK("https://cloud.mail.ru/public/GeFX/4RbK5XUsz","Лонга Вита дет. зуб.щетка арт.TWA-2 Angry Birds музыкальная от 3-х лет")</f>
        <v>Лонга Вита дет. зуб.щетка арт.TWA-2 Angry Birds музыкальная от 3-х лет</v>
      </c>
      <c r="C38" s="10" t="s">
        <v>31</v>
      </c>
      <c r="D38" s="10">
        <v>144</v>
      </c>
      <c r="E38" s="10">
        <v>12</v>
      </c>
      <c r="F38" s="12">
        <v>159.5</v>
      </c>
      <c r="G38" s="29">
        <v>1.2</v>
      </c>
      <c r="H38" s="13"/>
      <c r="I38" s="14">
        <f t="shared" si="1"/>
        <v>0</v>
      </c>
      <c r="J38" s="15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hidden="1">
      <c r="A39" s="10">
        <v>121068</v>
      </c>
      <c r="B39" s="85" t="str">
        <f>HYPERLINK("http://www.longavita.su/rus/catalog/150180050/item%5b150180083%5d.xml","Лонга Вита дет. зуб.щетка арт.W-01 Winx мигающая от 3-х лет")</f>
        <v>Лонга Вита дет. зуб.щетка арт.W-01 Winx мигающая от 3-х лет</v>
      </c>
      <c r="C39" s="10" t="s">
        <v>31</v>
      </c>
      <c r="D39" s="10">
        <v>12</v>
      </c>
      <c r="E39" s="10">
        <v>12</v>
      </c>
      <c r="F39" s="12">
        <v>115.5</v>
      </c>
      <c r="G39" s="29">
        <v>1.2</v>
      </c>
      <c r="H39" s="13"/>
      <c r="I39" s="14">
        <f t="shared" si="1"/>
        <v>0</v>
      </c>
      <c r="J39" s="92" t="s">
        <v>14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hidden="1">
      <c r="A40" s="35" t="s">
        <v>33</v>
      </c>
      <c r="B40" s="17" t="str">
        <f>HYPERLINK("http://www.longavita.su/rus/catalog/150180050/item%5b150180091%5d.xml","Лонга Вита дет. зуб.щетка арт.WX-1 Winx (защитный колпачок), от 3-х лет (Нестандарт)")</f>
        <v>Лонга Вита дет. зуб.щетка арт.WX-1 Winx (защитный колпачок), от 3-х лет (Нестандарт)</v>
      </c>
      <c r="C40" s="10"/>
      <c r="D40" s="10">
        <v>12</v>
      </c>
      <c r="E40" s="10">
        <v>12</v>
      </c>
      <c r="F40" s="34">
        <v>50</v>
      </c>
      <c r="G40" s="29">
        <v>1.2</v>
      </c>
      <c r="H40" s="13"/>
      <c r="I40" s="14">
        <f t="shared" si="1"/>
        <v>0</v>
      </c>
      <c r="J40" s="24" t="s">
        <v>34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10">
        <v>125196</v>
      </c>
      <c r="B41" s="81" t="str">
        <f>HYPERLINK("http://www.longavita.su/rus/catalog/150180050/item%5b150180091%5d.xml","Лонга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1" s="10" t="s">
        <v>31</v>
      </c>
      <c r="D41" s="10">
        <v>12</v>
      </c>
      <c r="E41" s="10">
        <v>12</v>
      </c>
      <c r="F41" s="12">
        <v>71</v>
      </c>
      <c r="G41" s="29">
        <v>1.2</v>
      </c>
      <c r="H41" s="13"/>
      <c r="I41" s="14">
        <f t="shared" si="1"/>
        <v>0</v>
      </c>
      <c r="J41" s="19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>
      <c r="A42" s="36">
        <v>127319</v>
      </c>
      <c r="B42" s="17" t="str">
        <f>HYPERLINK("https://cloud.mail.ru/public/8DHv/66W529aD5","Лонга Вита набор Winx Club (зуб.паста и зуб.щетка с колпачком) от 3-х лет")</f>
        <v>Лонга Вита набор Winx Club (зуб.паста и зуб.щетка с колпачком) от 3-х лет</v>
      </c>
      <c r="C42" s="36" t="s">
        <v>28</v>
      </c>
      <c r="D42" s="36">
        <v>40</v>
      </c>
      <c r="E42" s="36"/>
      <c r="F42" s="34">
        <v>52</v>
      </c>
      <c r="G42" s="36">
        <v>12.16</v>
      </c>
      <c r="H42" s="37"/>
      <c r="I42" s="38">
        <f t="shared" si="1"/>
        <v>0</v>
      </c>
      <c r="J42" s="24" t="s">
        <v>35</v>
      </c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5" customHeight="1">
      <c r="A43" s="10">
        <v>115551</v>
      </c>
      <c r="B43" s="80" t="str">
        <f>HYPERLINK("http://www.longavita.su/rus/catalog/150180050/item%5b150180086%5d.xml","Лонга Вита фо Кидс мануальная щетка блистер арт. S-138 ""Забавные зверята""")</f>
        <v>Лонга Вита фо Кидс мануальная щетка блистер арт. S-138 "Забавные зверята"</v>
      </c>
      <c r="C43" s="10" t="s">
        <v>36</v>
      </c>
      <c r="D43" s="10">
        <v>12</v>
      </c>
      <c r="E43" s="10">
        <v>12</v>
      </c>
      <c r="F43" s="12">
        <v>37.4</v>
      </c>
      <c r="G43" s="29">
        <v>1.2</v>
      </c>
      <c r="H43" s="13"/>
      <c r="I43" s="14">
        <f t="shared" si="1"/>
        <v>0</v>
      </c>
      <c r="J43" s="24" t="s">
        <v>37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10">
        <v>115553</v>
      </c>
      <c r="B44" s="80" t="str">
        <f>HYPERLINK("http://www.longavita.su/rus/catalog/150180050/item%5b150180087%5d.xml","Лонга Вита фо Кидс мануальная щетка блистер арт. S-142 ""Малыши-зубатики""")</f>
        <v>Лонга Вита фо Кидс мануальная щетка блистер арт. S-142 "Малыши-зубатики"</v>
      </c>
      <c r="C44" s="10" t="s">
        <v>36</v>
      </c>
      <c r="D44" s="10">
        <v>12</v>
      </c>
      <c r="E44" s="10">
        <v>12</v>
      </c>
      <c r="F44" s="12">
        <v>28.6</v>
      </c>
      <c r="G44" s="29">
        <v>1.2</v>
      </c>
      <c r="H44" s="13"/>
      <c r="I44" s="14">
        <f t="shared" si="1"/>
        <v>0</v>
      </c>
      <c r="J44" s="24" t="s">
        <v>37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>
      <c r="A45" s="10">
        <v>115552</v>
      </c>
      <c r="B45" s="80" t="str">
        <f>HYPERLINK("http://www.longavita.su/rus/catalog/150180050/item%5b150180088%5d.xml","Лонга Вита фо Кидс мануальная щетка блистер арт. S-151 ""Забавные зверята""")</f>
        <v>Лонга Вита фо Кидс мануальная щетка блистер арт. S-151 "Забавные зверята"</v>
      </c>
      <c r="C45" s="10" t="s">
        <v>36</v>
      </c>
      <c r="D45" s="10">
        <v>12</v>
      </c>
      <c r="E45" s="10">
        <v>12</v>
      </c>
      <c r="F45" s="12">
        <v>46.2</v>
      </c>
      <c r="G45" s="29">
        <v>1.2</v>
      </c>
      <c r="H45" s="13"/>
      <c r="I45" s="14">
        <f t="shared" si="1"/>
        <v>0</v>
      </c>
      <c r="J45" s="24" t="s">
        <v>37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hidden="1">
      <c r="A46" s="30">
        <v>115556</v>
      </c>
      <c r="B46" s="31" t="s">
        <v>38</v>
      </c>
      <c r="C46" s="30" t="s">
        <v>36</v>
      </c>
      <c r="D46" s="30">
        <v>12</v>
      </c>
      <c r="E46" s="30">
        <v>12</v>
      </c>
      <c r="F46" s="41">
        <v>19.9</v>
      </c>
      <c r="G46" s="30">
        <v>1.2</v>
      </c>
      <c r="H46" s="32"/>
      <c r="I46" s="33">
        <f t="shared" si="1"/>
        <v>0</v>
      </c>
      <c r="J46" s="24" t="s">
        <v>14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hidden="1">
      <c r="A47" s="30">
        <v>115554</v>
      </c>
      <c r="B47" s="31" t="s">
        <v>39</v>
      </c>
      <c r="C47" s="30" t="s">
        <v>36</v>
      </c>
      <c r="D47" s="30">
        <v>12</v>
      </c>
      <c r="E47" s="30">
        <v>12</v>
      </c>
      <c r="F47" s="41">
        <v>19.9</v>
      </c>
      <c r="G47" s="30">
        <v>1.2</v>
      </c>
      <c r="H47" s="32"/>
      <c r="I47" s="33">
        <f t="shared" si="1"/>
        <v>0</v>
      </c>
      <c r="J47" s="24" t="s">
        <v>14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hidden="1">
      <c r="A48" s="30">
        <v>115555</v>
      </c>
      <c r="B48" s="31" t="s">
        <v>40</v>
      </c>
      <c r="C48" s="30" t="s">
        <v>36</v>
      </c>
      <c r="D48" s="30">
        <v>12</v>
      </c>
      <c r="E48" s="30">
        <v>12</v>
      </c>
      <c r="F48" s="41">
        <v>19.9</v>
      </c>
      <c r="G48" s="30">
        <v>1.2</v>
      </c>
      <c r="H48" s="32"/>
      <c r="I48" s="33">
        <f t="shared" si="1"/>
        <v>0</v>
      </c>
      <c r="J48" s="24" t="s">
        <v>14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10"/>
      <c r="B49" s="10"/>
      <c r="C49" s="10"/>
      <c r="D49" s="10"/>
      <c r="E49" s="10"/>
      <c r="F49" s="12"/>
      <c r="G49" s="10"/>
      <c r="H49" s="13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hidden="1">
      <c r="A50" s="42">
        <v>89827</v>
      </c>
      <c r="B50" s="43" t="s">
        <v>41</v>
      </c>
      <c r="C50" s="42" t="s">
        <v>42</v>
      </c>
      <c r="D50" s="42">
        <v>25</v>
      </c>
      <c r="E50" s="42">
        <v>1</v>
      </c>
      <c r="F50" s="44">
        <v>145</v>
      </c>
      <c r="G50" s="42">
        <v>4.18</v>
      </c>
      <c r="H50" s="45"/>
      <c r="I50" s="46">
        <f aca="true" t="shared" si="2" ref="I50:I61">H50*F50</f>
        <v>0</v>
      </c>
      <c r="J50" s="19" t="s">
        <v>14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hidden="1">
      <c r="A51" s="42">
        <v>89827</v>
      </c>
      <c r="B51" s="43" t="s">
        <v>43</v>
      </c>
      <c r="C51" s="42" t="s">
        <v>42</v>
      </c>
      <c r="D51" s="42">
        <v>25</v>
      </c>
      <c r="E51" s="42">
        <v>1</v>
      </c>
      <c r="F51" s="47">
        <v>180</v>
      </c>
      <c r="G51" s="42">
        <v>4.18</v>
      </c>
      <c r="H51" s="45"/>
      <c r="I51" s="46">
        <f t="shared" si="2"/>
        <v>0</v>
      </c>
      <c r="J51" s="19" t="s">
        <v>14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10">
        <v>113073</v>
      </c>
      <c r="B52" s="85" t="str">
        <f>HYPERLINK("https://cloud.mail.ru/public/6xNp/sFqh21FCy","ЛОНГА ВИТА EWA вибрационная зубная щетка арт. SG-924 (зебра)")</f>
        <v>ЛОНГА ВИТА EWA вибрационная зубная щетка арт. SG-924 (зебра)</v>
      </c>
      <c r="C52" s="36" t="s">
        <v>44</v>
      </c>
      <c r="D52" s="36">
        <v>24</v>
      </c>
      <c r="E52" s="36">
        <v>1</v>
      </c>
      <c r="F52" s="51">
        <v>484</v>
      </c>
      <c r="G52" s="48">
        <v>4.18</v>
      </c>
      <c r="H52" s="37"/>
      <c r="I52" s="38">
        <f t="shared" si="2"/>
        <v>0</v>
      </c>
      <c r="J52" s="15"/>
      <c r="K52" s="52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" customHeight="1">
      <c r="A53" s="10">
        <v>113074</v>
      </c>
      <c r="B53" s="85" t="str">
        <f>HYPERLINK("https://cloud.mail.ru/public/6xNp/sFqh21FCy","ЛОНГА ВИТА EWA вибрационная зубная щетка арт. SG-926 (змейка)")</f>
        <v>ЛОНГА ВИТА EWA вибрационная зубная щетка арт. SG-926 (змейка)</v>
      </c>
      <c r="C53" s="36" t="s">
        <v>44</v>
      </c>
      <c r="D53" s="36">
        <v>24</v>
      </c>
      <c r="E53" s="36">
        <v>1</v>
      </c>
      <c r="F53" s="51">
        <v>484</v>
      </c>
      <c r="G53" s="48">
        <v>4.18</v>
      </c>
      <c r="H53" s="37"/>
      <c r="I53" s="38">
        <f t="shared" si="2"/>
        <v>0</v>
      </c>
      <c r="J53" s="15"/>
      <c r="K53" s="52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" customHeight="1">
      <c r="A54" s="10">
        <v>129917</v>
      </c>
      <c r="B54" s="85" t="str">
        <f>HYPERLINK("https://cloud.mail.ru/public/6xNp/sFqh21FCy","ЛОНГА ВИТА EWA вибрационная зубная щетка арт. SG-928 (ромбы)")</f>
        <v>ЛОНГА ВИТА EWA вибрационная зубная щетка арт. SG-928 (ромбы)</v>
      </c>
      <c r="C54" s="36" t="s">
        <v>44</v>
      </c>
      <c r="D54" s="36">
        <v>24</v>
      </c>
      <c r="E54" s="36">
        <v>1</v>
      </c>
      <c r="F54" s="51">
        <v>484</v>
      </c>
      <c r="G54" s="48">
        <v>4.18</v>
      </c>
      <c r="H54" s="37"/>
      <c r="I54" s="38">
        <f t="shared" si="2"/>
        <v>0</v>
      </c>
      <c r="J54" s="15"/>
      <c r="K54" s="52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" customHeight="1">
      <c r="A55" s="10">
        <v>129918</v>
      </c>
      <c r="B55" s="85" t="str">
        <f>HYPERLINK("https://cloud.mail.ru/public/6xNp/sFqh21FCy","ЛОНГА ВИТА EWA вибрационная зубная щетка арт. SG-929 (радуга)")</f>
        <v>ЛОНГА ВИТА EWA вибрационная зубная щетка арт. SG-929 (радуга)</v>
      </c>
      <c r="C55" s="36" t="s">
        <v>44</v>
      </c>
      <c r="D55" s="36">
        <v>24</v>
      </c>
      <c r="E55" s="36">
        <v>1</v>
      </c>
      <c r="F55" s="51">
        <v>484</v>
      </c>
      <c r="G55" s="48">
        <v>4.18</v>
      </c>
      <c r="H55" s="37"/>
      <c r="I55" s="38">
        <f t="shared" si="2"/>
        <v>0</v>
      </c>
      <c r="J55" s="15"/>
      <c r="K55" s="52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" customHeight="1">
      <c r="A56" s="96">
        <v>129942</v>
      </c>
      <c r="B56" s="86" t="str">
        <f>HYPERLINK("https://cloud.mail.ru/public/Cf1Q/d55odDBxg","Лонга Вита ТООТ зубная щетка для взрослых - (мягкая жесткость)")</f>
        <v>Лонга Вита ТООТ зубная щетка для взрослых - (мягкая жесткость)</v>
      </c>
      <c r="C56" s="36" t="s">
        <v>36</v>
      </c>
      <c r="D56" s="36">
        <v>144</v>
      </c>
      <c r="E56" s="36">
        <v>1</v>
      </c>
      <c r="F56" s="26">
        <v>104.5</v>
      </c>
      <c r="G56" s="48">
        <v>4.26</v>
      </c>
      <c r="H56" s="21"/>
      <c r="I56" s="38">
        <f>H56*F56</f>
        <v>0</v>
      </c>
      <c r="J56" s="15"/>
      <c r="K56" s="49"/>
      <c r="L56" s="50"/>
      <c r="M56" s="40"/>
      <c r="N56" s="40"/>
      <c r="O56" s="40"/>
      <c r="P56" s="40"/>
      <c r="Q56" s="40"/>
      <c r="R56" s="40"/>
      <c r="S56" s="40"/>
      <c r="T56" s="40"/>
      <c r="U56" s="40"/>
    </row>
    <row r="57" spans="1:21" s="115" customFormat="1" ht="15" customHeight="1">
      <c r="A57" s="87">
        <v>112092</v>
      </c>
      <c r="B57" s="80" t="s">
        <v>108</v>
      </c>
      <c r="C57" s="87"/>
      <c r="D57" s="87"/>
      <c r="E57" s="87">
        <v>1</v>
      </c>
      <c r="F57" s="89">
        <v>85.3</v>
      </c>
      <c r="G57" s="94"/>
      <c r="H57" s="90"/>
      <c r="I57" s="91">
        <f>H57*F57</f>
        <v>0</v>
      </c>
      <c r="J57" s="24"/>
      <c r="K57" s="113"/>
      <c r="L57" s="114"/>
      <c r="M57" s="23"/>
      <c r="N57" s="23"/>
      <c r="O57" s="23"/>
      <c r="P57" s="23"/>
      <c r="Q57" s="23"/>
      <c r="R57" s="23"/>
      <c r="S57" s="23"/>
      <c r="T57" s="23"/>
      <c r="U57" s="23"/>
    </row>
    <row r="58" spans="1:21" s="115" customFormat="1" ht="15" customHeight="1">
      <c r="A58" s="87">
        <v>110968</v>
      </c>
      <c r="B58" s="80" t="s">
        <v>110</v>
      </c>
      <c r="C58" s="87"/>
      <c r="D58" s="87"/>
      <c r="E58" s="87">
        <v>1</v>
      </c>
      <c r="F58" s="89">
        <v>91.9</v>
      </c>
      <c r="G58" s="94"/>
      <c r="H58" s="90"/>
      <c r="I58" s="91">
        <f>H58*F58</f>
        <v>0</v>
      </c>
      <c r="J58" s="24"/>
      <c r="K58" s="113"/>
      <c r="L58" s="114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5" customHeight="1">
      <c r="A59" s="36">
        <v>101627</v>
      </c>
      <c r="B59" s="85" t="str">
        <f>HYPERLINK("http://www.longavita.su/rus/catalog/150180029/item%5b150180035%5d.xml","Лонга Вита МаксФоЛайт зуб/щетка со светодиодами в ПВХ упаковке (25 шт и более)")</f>
        <v>Лонга Вита МаксФоЛайт зуб/щетка со светодиодами в ПВХ упаковке (25 шт и более)</v>
      </c>
      <c r="C59" s="36" t="s">
        <v>45</v>
      </c>
      <c r="D59" s="36">
        <v>100</v>
      </c>
      <c r="E59" s="36">
        <v>1</v>
      </c>
      <c r="F59" s="26">
        <v>70</v>
      </c>
      <c r="G59" s="48">
        <v>10.2</v>
      </c>
      <c r="H59" s="37"/>
      <c r="I59" s="38">
        <f t="shared" si="2"/>
        <v>0</v>
      </c>
      <c r="J59" s="15" t="s">
        <v>46</v>
      </c>
      <c r="K59" s="49"/>
      <c r="L59" s="5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5" customHeight="1">
      <c r="A60" s="36">
        <v>101627</v>
      </c>
      <c r="B60" s="85" t="str">
        <f>HYPERLINK("http://www.longavita.su/rus/catalog/150180029/item%5b150180035%5d.xml","Лонга Вита МаксФоЛайт зуб/щетка со светодиодами в ПВХ упаковке (5 шт и более)")</f>
        <v>Лонга Вита МаксФоЛайт зуб/щетка со светодиодами в ПВХ упаковке (5 шт и более)</v>
      </c>
      <c r="C60" s="36" t="s">
        <v>45</v>
      </c>
      <c r="D60" s="36">
        <v>100</v>
      </c>
      <c r="E60" s="36">
        <v>1</v>
      </c>
      <c r="F60" s="26">
        <v>80</v>
      </c>
      <c r="G60" s="48">
        <v>10.2</v>
      </c>
      <c r="H60" s="37"/>
      <c r="I60" s="38">
        <f t="shared" si="2"/>
        <v>0</v>
      </c>
      <c r="J60" s="15" t="s">
        <v>47</v>
      </c>
      <c r="K60" s="49"/>
      <c r="L60" s="5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t="15" customHeight="1">
      <c r="A61" s="36">
        <v>101627</v>
      </c>
      <c r="B61" s="53" t="s">
        <v>48</v>
      </c>
      <c r="C61" s="36" t="s">
        <v>45</v>
      </c>
      <c r="D61" s="36">
        <v>100</v>
      </c>
      <c r="E61" s="36">
        <v>1</v>
      </c>
      <c r="F61" s="26">
        <v>100</v>
      </c>
      <c r="G61" s="48">
        <v>10.2</v>
      </c>
      <c r="H61" s="37"/>
      <c r="I61" s="38">
        <f t="shared" si="2"/>
        <v>0</v>
      </c>
      <c r="J61" s="54" t="s">
        <v>49</v>
      </c>
      <c r="K61" s="49"/>
      <c r="L61" s="5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t="15" customHeight="1">
      <c r="A62" s="55"/>
      <c r="B62" s="56" t="s">
        <v>50</v>
      </c>
      <c r="C62" s="55"/>
      <c r="D62" s="55"/>
      <c r="E62" s="55"/>
      <c r="F62" s="55"/>
      <c r="G62" s="55"/>
      <c r="H62" s="55"/>
      <c r="I62" s="55"/>
      <c r="J62" s="5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69.75" customHeight="1">
      <c r="A63" s="10">
        <v>25165</v>
      </c>
      <c r="B63" s="96" t="s">
        <v>114</v>
      </c>
      <c r="C63" s="10" t="s">
        <v>51</v>
      </c>
      <c r="D63" s="10">
        <v>20</v>
      </c>
      <c r="E63" s="10"/>
      <c r="F63" s="12">
        <v>300</v>
      </c>
      <c r="G63" s="57"/>
      <c r="H63" s="13"/>
      <c r="I63" s="14">
        <f>H63*F63</f>
        <v>0</v>
      </c>
      <c r="J63" s="116" t="s">
        <v>52</v>
      </c>
      <c r="K63" s="117"/>
      <c r="L63" s="117"/>
      <c r="M63" s="117"/>
      <c r="N63" s="1"/>
      <c r="O63" s="1"/>
      <c r="P63" s="1"/>
      <c r="Q63" s="1"/>
      <c r="R63" s="1"/>
      <c r="S63" s="1"/>
      <c r="T63" s="1"/>
      <c r="U63" s="1"/>
    </row>
    <row r="64" spans="1:21" ht="15" customHeight="1">
      <c r="A64" s="55"/>
      <c r="B64" s="55"/>
      <c r="C64" s="55"/>
      <c r="D64" s="55"/>
      <c r="E64" s="55"/>
      <c r="F64" s="55"/>
      <c r="G64" s="55"/>
      <c r="H64" s="58" t="s">
        <v>53</v>
      </c>
      <c r="I64" s="59">
        <f>SUM(I4:I63)</f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1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1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1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1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1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1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1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1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"/>
      <c r="B241" s="1"/>
      <c r="C241" s="1"/>
      <c r="D241" s="1"/>
      <c r="E241" s="1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"/>
      <c r="B242" s="1"/>
      <c r="C242" s="1"/>
      <c r="D242" s="1"/>
      <c r="E242" s="1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"/>
      <c r="B243" s="1"/>
      <c r="C243" s="1"/>
      <c r="D243" s="1"/>
      <c r="E243" s="1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"/>
      <c r="B244" s="1"/>
      <c r="C244" s="1"/>
      <c r="D244" s="1"/>
      <c r="E244" s="1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"/>
      <c r="B245" s="1"/>
      <c r="C245" s="1"/>
      <c r="D245" s="1"/>
      <c r="E245" s="1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"/>
      <c r="B246" s="1"/>
      <c r="C246" s="1"/>
      <c r="D246" s="1"/>
      <c r="E246" s="1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"/>
      <c r="B247" s="1"/>
      <c r="C247" s="1"/>
      <c r="D247" s="1"/>
      <c r="E247" s="1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"/>
      <c r="B248" s="1"/>
      <c r="C248" s="1"/>
      <c r="D248" s="1"/>
      <c r="E248" s="1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1"/>
      <c r="B249" s="1"/>
      <c r="C249" s="1"/>
      <c r="D249" s="1"/>
      <c r="E249" s="1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1"/>
      <c r="B250" s="1"/>
      <c r="C250" s="1"/>
      <c r="D250" s="1"/>
      <c r="E250" s="1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1"/>
      <c r="B251" s="1"/>
      <c r="C251" s="1"/>
      <c r="D251" s="1"/>
      <c r="E251" s="1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1"/>
      <c r="B252" s="1"/>
      <c r="C252" s="1"/>
      <c r="D252" s="1"/>
      <c r="E252" s="1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1"/>
      <c r="B253" s="1"/>
      <c r="C253" s="1"/>
      <c r="D253" s="1"/>
      <c r="E253" s="1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1"/>
      <c r="B254" s="1"/>
      <c r="C254" s="1"/>
      <c r="D254" s="1"/>
      <c r="E254" s="1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1"/>
      <c r="B255" s="1"/>
      <c r="C255" s="1"/>
      <c r="D255" s="1"/>
      <c r="E255" s="1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1"/>
      <c r="B256" s="1"/>
      <c r="C256" s="1"/>
      <c r="D256" s="1"/>
      <c r="E256" s="1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1"/>
      <c r="B257" s="1"/>
      <c r="C257" s="1"/>
      <c r="D257" s="1"/>
      <c r="E257" s="1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1"/>
      <c r="B258" s="1"/>
      <c r="C258" s="1"/>
      <c r="D258" s="1"/>
      <c r="E258" s="1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1"/>
      <c r="B259" s="1"/>
      <c r="C259" s="1"/>
      <c r="D259" s="1"/>
      <c r="E259" s="1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1"/>
      <c r="B260" s="1"/>
      <c r="C260" s="1"/>
      <c r="D260" s="1"/>
      <c r="E260" s="1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1"/>
      <c r="B261" s="1"/>
      <c r="C261" s="1"/>
      <c r="D261" s="1"/>
      <c r="E261" s="1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1"/>
      <c r="B262" s="1"/>
      <c r="C262" s="1"/>
      <c r="D262" s="1"/>
      <c r="E262" s="1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1"/>
      <c r="B263" s="1"/>
      <c r="C263" s="1"/>
      <c r="D263" s="1"/>
      <c r="E263" s="1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1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1"/>
      <c r="B265" s="1"/>
      <c r="C265" s="1"/>
      <c r="D265" s="1"/>
      <c r="E265" s="1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1"/>
      <c r="B266" s="1"/>
      <c r="C266" s="1"/>
      <c r="D266" s="1"/>
      <c r="E266" s="1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1"/>
      <c r="B267" s="1"/>
      <c r="C267" s="1"/>
      <c r="D267" s="1"/>
      <c r="E267" s="1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1"/>
      <c r="B268" s="1"/>
      <c r="C268" s="1"/>
      <c r="D268" s="1"/>
      <c r="E268" s="1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1"/>
      <c r="B269" s="1"/>
      <c r="C269" s="1"/>
      <c r="D269" s="1"/>
      <c r="E269" s="1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1"/>
      <c r="B270" s="1"/>
      <c r="C270" s="1"/>
      <c r="D270" s="1"/>
      <c r="E270" s="1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1"/>
      <c r="B271" s="1"/>
      <c r="C271" s="1"/>
      <c r="D271" s="1"/>
      <c r="E271" s="1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1"/>
      <c r="B272" s="1"/>
      <c r="C272" s="1"/>
      <c r="D272" s="1"/>
      <c r="E272" s="1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1"/>
      <c r="B273" s="1"/>
      <c r="C273" s="1"/>
      <c r="D273" s="1"/>
      <c r="E273" s="1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1"/>
      <c r="B274" s="1"/>
      <c r="C274" s="1"/>
      <c r="D274" s="1"/>
      <c r="E274" s="1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1"/>
      <c r="B275" s="1"/>
      <c r="C275" s="1"/>
      <c r="D275" s="1"/>
      <c r="E275" s="1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1"/>
      <c r="B276" s="1"/>
      <c r="C276" s="1"/>
      <c r="D276" s="1"/>
      <c r="E276" s="1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1"/>
      <c r="B277" s="1"/>
      <c r="C277" s="1"/>
      <c r="D277" s="1"/>
      <c r="E277" s="1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1"/>
      <c r="B278" s="1"/>
      <c r="C278" s="1"/>
      <c r="D278" s="1"/>
      <c r="E278" s="1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1"/>
      <c r="B279" s="1"/>
      <c r="C279" s="1"/>
      <c r="D279" s="1"/>
      <c r="E279" s="1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1"/>
      <c r="B280" s="1"/>
      <c r="C280" s="1"/>
      <c r="D280" s="1"/>
      <c r="E280" s="1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1"/>
      <c r="B281" s="1"/>
      <c r="C281" s="1"/>
      <c r="D281" s="1"/>
      <c r="E281" s="1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1"/>
      <c r="B282" s="1"/>
      <c r="C282" s="1"/>
      <c r="D282" s="1"/>
      <c r="E282" s="1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1"/>
      <c r="B283" s="1"/>
      <c r="C283" s="1"/>
      <c r="D283" s="1"/>
      <c r="E283" s="1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1"/>
      <c r="B284" s="1"/>
      <c r="C284" s="1"/>
      <c r="D284" s="1"/>
      <c r="E284" s="1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1"/>
      <c r="B285" s="1"/>
      <c r="C285" s="1"/>
      <c r="D285" s="1"/>
      <c r="E285" s="1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1"/>
      <c r="B286" s="1"/>
      <c r="C286" s="1"/>
      <c r="D286" s="1"/>
      <c r="E286" s="1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1"/>
      <c r="B287" s="1"/>
      <c r="C287" s="1"/>
      <c r="D287" s="1"/>
      <c r="E287" s="1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1"/>
      <c r="B288" s="1"/>
      <c r="C288" s="1"/>
      <c r="D288" s="1"/>
      <c r="E288" s="1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1"/>
      <c r="B289" s="1"/>
      <c r="C289" s="1"/>
      <c r="D289" s="1"/>
      <c r="E289" s="1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1"/>
      <c r="B290" s="1"/>
      <c r="C290" s="1"/>
      <c r="D290" s="1"/>
      <c r="E290" s="1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1"/>
      <c r="B291" s="1"/>
      <c r="C291" s="1"/>
      <c r="D291" s="1"/>
      <c r="E291" s="1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1"/>
      <c r="B292" s="1"/>
      <c r="C292" s="1"/>
      <c r="D292" s="1"/>
      <c r="E292" s="1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1"/>
      <c r="B293" s="1"/>
      <c r="C293" s="1"/>
      <c r="D293" s="1"/>
      <c r="E293" s="1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1"/>
      <c r="F294" s="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1"/>
      <c r="B295" s="1"/>
      <c r="C295" s="1"/>
      <c r="D295" s="1"/>
      <c r="E295" s="1"/>
      <c r="F295" s="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1"/>
      <c r="B296" s="1"/>
      <c r="C296" s="1"/>
      <c r="D296" s="1"/>
      <c r="E296" s="1"/>
      <c r="F296" s="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1"/>
      <c r="B297" s="1"/>
      <c r="C297" s="1"/>
      <c r="D297" s="1"/>
      <c r="E297" s="1"/>
      <c r="F297" s="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1"/>
      <c r="B298" s="1"/>
      <c r="C298" s="1"/>
      <c r="D298" s="1"/>
      <c r="E298" s="1"/>
      <c r="F298" s="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1"/>
      <c r="B299" s="1"/>
      <c r="C299" s="1"/>
      <c r="D299" s="1"/>
      <c r="E299" s="1"/>
      <c r="F299" s="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1"/>
      <c r="B300" s="1"/>
      <c r="C300" s="1"/>
      <c r="D300" s="1"/>
      <c r="E300" s="1"/>
      <c r="F300" s="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1"/>
      <c r="B301" s="1"/>
      <c r="C301" s="1"/>
      <c r="D301" s="1"/>
      <c r="E301" s="1"/>
      <c r="F301" s="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1"/>
      <c r="B302" s="1"/>
      <c r="C302" s="1"/>
      <c r="D302" s="1"/>
      <c r="E302" s="1"/>
      <c r="F302" s="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1"/>
      <c r="B303" s="1"/>
      <c r="C303" s="1"/>
      <c r="D303" s="1"/>
      <c r="E303" s="1"/>
      <c r="F303" s="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1"/>
      <c r="B304" s="1"/>
      <c r="C304" s="1"/>
      <c r="D304" s="1"/>
      <c r="E304" s="1"/>
      <c r="F304" s="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1"/>
      <c r="B305" s="1"/>
      <c r="C305" s="1"/>
      <c r="D305" s="1"/>
      <c r="E305" s="1"/>
      <c r="F305" s="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1"/>
      <c r="B306" s="1"/>
      <c r="C306" s="1"/>
      <c r="D306" s="1"/>
      <c r="E306" s="1"/>
      <c r="F306" s="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1"/>
      <c r="B307" s="1"/>
      <c r="C307" s="1"/>
      <c r="D307" s="1"/>
      <c r="E307" s="1"/>
      <c r="F307" s="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1"/>
      <c r="B308" s="1"/>
      <c r="C308" s="1"/>
      <c r="D308" s="1"/>
      <c r="E308" s="1"/>
      <c r="F308" s="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1"/>
      <c r="B309" s="1"/>
      <c r="C309" s="1"/>
      <c r="D309" s="1"/>
      <c r="E309" s="1"/>
      <c r="F309" s="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1"/>
      <c r="B310" s="1"/>
      <c r="C310" s="1"/>
      <c r="D310" s="1"/>
      <c r="E310" s="1"/>
      <c r="F310" s="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1"/>
      <c r="B311" s="1"/>
      <c r="C311" s="1"/>
      <c r="D311" s="1"/>
      <c r="E311" s="1"/>
      <c r="F311" s="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1"/>
      <c r="B312" s="1"/>
      <c r="C312" s="1"/>
      <c r="D312" s="1"/>
      <c r="E312" s="1"/>
      <c r="F312" s="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1"/>
      <c r="B313" s="1"/>
      <c r="C313" s="1"/>
      <c r="D313" s="1"/>
      <c r="E313" s="1"/>
      <c r="F313" s="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1"/>
      <c r="B314" s="1"/>
      <c r="C314" s="1"/>
      <c r="D314" s="1"/>
      <c r="E314" s="1"/>
      <c r="F314" s="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1"/>
      <c r="B315" s="1"/>
      <c r="C315" s="1"/>
      <c r="D315" s="1"/>
      <c r="E315" s="1"/>
      <c r="F315" s="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1"/>
      <c r="B316" s="1"/>
      <c r="C316" s="1"/>
      <c r="D316" s="1"/>
      <c r="E316" s="1"/>
      <c r="F316" s="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1"/>
      <c r="B317" s="1"/>
      <c r="C317" s="1"/>
      <c r="D317" s="1"/>
      <c r="E317" s="1"/>
      <c r="F317" s="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1"/>
      <c r="B318" s="1"/>
      <c r="C318" s="1"/>
      <c r="D318" s="1"/>
      <c r="E318" s="1"/>
      <c r="F318" s="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1"/>
      <c r="B319" s="1"/>
      <c r="C319" s="1"/>
      <c r="D319" s="1"/>
      <c r="E319" s="1"/>
      <c r="F319" s="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1"/>
      <c r="B320" s="1"/>
      <c r="C320" s="1"/>
      <c r="D320" s="1"/>
      <c r="E320" s="1"/>
      <c r="F320" s="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1"/>
      <c r="B321" s="1"/>
      <c r="C321" s="1"/>
      <c r="D321" s="1"/>
      <c r="E321" s="1"/>
      <c r="F321" s="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1"/>
      <c r="B322" s="1"/>
      <c r="C322" s="1"/>
      <c r="D322" s="1"/>
      <c r="E322" s="1"/>
      <c r="F322" s="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1"/>
      <c r="B323" s="1"/>
      <c r="C323" s="1"/>
      <c r="D323" s="1"/>
      <c r="E323" s="1"/>
      <c r="F323" s="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1"/>
      <c r="B324" s="1"/>
      <c r="C324" s="1"/>
      <c r="D324" s="1"/>
      <c r="E324" s="1"/>
      <c r="F324" s="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1"/>
      <c r="F325" s="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1"/>
      <c r="B326" s="1"/>
      <c r="C326" s="1"/>
      <c r="D326" s="1"/>
      <c r="E326" s="1"/>
      <c r="F326" s="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1"/>
      <c r="B327" s="1"/>
      <c r="C327" s="1"/>
      <c r="D327" s="1"/>
      <c r="E327" s="1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1"/>
      <c r="B328" s="1"/>
      <c r="C328" s="1"/>
      <c r="D328" s="1"/>
      <c r="E328" s="1"/>
      <c r="F328" s="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1"/>
      <c r="B329" s="1"/>
      <c r="C329" s="1"/>
      <c r="D329" s="1"/>
      <c r="E329" s="1"/>
      <c r="F329" s="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1"/>
      <c r="B330" s="1"/>
      <c r="C330" s="1"/>
      <c r="D330" s="1"/>
      <c r="E330" s="1"/>
      <c r="F330" s="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1"/>
      <c r="B331" s="1"/>
      <c r="C331" s="1"/>
      <c r="D331" s="1"/>
      <c r="E331" s="1"/>
      <c r="F331" s="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1"/>
      <c r="B332" s="1"/>
      <c r="C332" s="1"/>
      <c r="D332" s="1"/>
      <c r="E332" s="1"/>
      <c r="F332" s="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1"/>
      <c r="B333" s="1"/>
      <c r="C333" s="1"/>
      <c r="D333" s="1"/>
      <c r="E333" s="1"/>
      <c r="F333" s="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1"/>
      <c r="B334" s="1"/>
      <c r="C334" s="1"/>
      <c r="D334" s="1"/>
      <c r="E334" s="1"/>
      <c r="F334" s="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1"/>
      <c r="B335" s="1"/>
      <c r="C335" s="1"/>
      <c r="D335" s="1"/>
      <c r="E335" s="1"/>
      <c r="F335" s="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1"/>
      <c r="B336" s="1"/>
      <c r="C336" s="1"/>
      <c r="D336" s="1"/>
      <c r="E336" s="1"/>
      <c r="F336" s="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1"/>
      <c r="B337" s="1"/>
      <c r="C337" s="1"/>
      <c r="D337" s="1"/>
      <c r="E337" s="1"/>
      <c r="F337" s="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1"/>
      <c r="B338" s="1"/>
      <c r="C338" s="1"/>
      <c r="D338" s="1"/>
      <c r="E338" s="1"/>
      <c r="F338" s="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1"/>
      <c r="B339" s="1"/>
      <c r="C339" s="1"/>
      <c r="D339" s="1"/>
      <c r="E339" s="1"/>
      <c r="F339" s="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1"/>
      <c r="B340" s="1"/>
      <c r="C340" s="1"/>
      <c r="D340" s="1"/>
      <c r="E340" s="1"/>
      <c r="F340" s="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1"/>
      <c r="B341" s="1"/>
      <c r="C341" s="1"/>
      <c r="D341" s="1"/>
      <c r="E341" s="1"/>
      <c r="F341" s="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1"/>
      <c r="B342" s="1"/>
      <c r="C342" s="1"/>
      <c r="D342" s="1"/>
      <c r="E342" s="1"/>
      <c r="F342" s="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1"/>
      <c r="B343" s="1"/>
      <c r="C343" s="1"/>
      <c r="D343" s="1"/>
      <c r="E343" s="1"/>
      <c r="F343" s="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1"/>
      <c r="B344" s="1"/>
      <c r="C344" s="1"/>
      <c r="D344" s="1"/>
      <c r="E344" s="1"/>
      <c r="F344" s="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1"/>
      <c r="B345" s="1"/>
      <c r="C345" s="1"/>
      <c r="D345" s="1"/>
      <c r="E345" s="1"/>
      <c r="F345" s="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1"/>
      <c r="B346" s="1"/>
      <c r="C346" s="1"/>
      <c r="D346" s="1"/>
      <c r="E346" s="1"/>
      <c r="F346" s="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1"/>
      <c r="B347" s="1"/>
      <c r="C347" s="1"/>
      <c r="D347" s="1"/>
      <c r="E347" s="1"/>
      <c r="F347" s="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1"/>
      <c r="B348" s="1"/>
      <c r="C348" s="1"/>
      <c r="D348" s="1"/>
      <c r="E348" s="1"/>
      <c r="F348" s="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1"/>
      <c r="B349" s="1"/>
      <c r="C349" s="1"/>
      <c r="D349" s="1"/>
      <c r="E349" s="1"/>
      <c r="F349" s="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1"/>
      <c r="B350" s="1"/>
      <c r="C350" s="1"/>
      <c r="D350" s="1"/>
      <c r="E350" s="1"/>
      <c r="F350" s="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1"/>
      <c r="B351" s="1"/>
      <c r="C351" s="1"/>
      <c r="D351" s="1"/>
      <c r="E351" s="1"/>
      <c r="F351" s="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1"/>
      <c r="B352" s="1"/>
      <c r="C352" s="1"/>
      <c r="D352" s="1"/>
      <c r="E352" s="1"/>
      <c r="F352" s="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1"/>
      <c r="B353" s="1"/>
      <c r="C353" s="1"/>
      <c r="D353" s="1"/>
      <c r="E353" s="1"/>
      <c r="F353" s="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1"/>
      <c r="B354" s="1"/>
      <c r="C354" s="1"/>
      <c r="D354" s="1"/>
      <c r="E354" s="1"/>
      <c r="F354" s="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1"/>
      <c r="F355" s="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1"/>
      <c r="B356" s="1"/>
      <c r="C356" s="1"/>
      <c r="D356" s="1"/>
      <c r="E356" s="1"/>
      <c r="F356" s="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1"/>
      <c r="B357" s="1"/>
      <c r="C357" s="1"/>
      <c r="D357" s="1"/>
      <c r="E357" s="1"/>
      <c r="F357" s="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1"/>
      <c r="B358" s="1"/>
      <c r="C358" s="1"/>
      <c r="D358" s="1"/>
      <c r="E358" s="1"/>
      <c r="F358" s="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1"/>
      <c r="B359" s="1"/>
      <c r="C359" s="1"/>
      <c r="D359" s="1"/>
      <c r="E359" s="1"/>
      <c r="F359" s="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1"/>
      <c r="B360" s="1"/>
      <c r="C360" s="1"/>
      <c r="D360" s="1"/>
      <c r="E360" s="1"/>
      <c r="F360" s="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1"/>
      <c r="B361" s="1"/>
      <c r="C361" s="1"/>
      <c r="D361" s="1"/>
      <c r="E361" s="1"/>
      <c r="F361" s="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1"/>
      <c r="B362" s="1"/>
      <c r="C362" s="1"/>
      <c r="D362" s="1"/>
      <c r="E362" s="1"/>
      <c r="F362" s="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1"/>
      <c r="B363" s="1"/>
      <c r="C363" s="1"/>
      <c r="D363" s="1"/>
      <c r="E363" s="1"/>
      <c r="F363" s="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1"/>
      <c r="B364" s="1"/>
      <c r="C364" s="1"/>
      <c r="D364" s="1"/>
      <c r="E364" s="1"/>
      <c r="F364" s="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1"/>
      <c r="B365" s="1"/>
      <c r="C365" s="1"/>
      <c r="D365" s="1"/>
      <c r="E365" s="1"/>
      <c r="F365" s="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1"/>
      <c r="B366" s="1"/>
      <c r="C366" s="1"/>
      <c r="D366" s="1"/>
      <c r="E366" s="1"/>
      <c r="F366" s="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1"/>
      <c r="B367" s="1"/>
      <c r="C367" s="1"/>
      <c r="D367" s="1"/>
      <c r="E367" s="1"/>
      <c r="F367" s="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1"/>
      <c r="B368" s="1"/>
      <c r="C368" s="1"/>
      <c r="D368" s="1"/>
      <c r="E368" s="1"/>
      <c r="F368" s="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1"/>
      <c r="B369" s="1"/>
      <c r="C369" s="1"/>
      <c r="D369" s="1"/>
      <c r="E369" s="1"/>
      <c r="F369" s="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1"/>
      <c r="B370" s="1"/>
      <c r="C370" s="1"/>
      <c r="D370" s="1"/>
      <c r="E370" s="1"/>
      <c r="F370" s="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1"/>
      <c r="B371" s="1"/>
      <c r="C371" s="1"/>
      <c r="D371" s="1"/>
      <c r="E371" s="1"/>
      <c r="F371" s="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1"/>
      <c r="B372" s="1"/>
      <c r="C372" s="1"/>
      <c r="D372" s="1"/>
      <c r="E372" s="1"/>
      <c r="F372" s="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1"/>
      <c r="B373" s="1"/>
      <c r="C373" s="1"/>
      <c r="D373" s="1"/>
      <c r="E373" s="1"/>
      <c r="F373" s="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1"/>
      <c r="B374" s="1"/>
      <c r="C374" s="1"/>
      <c r="D374" s="1"/>
      <c r="E374" s="1"/>
      <c r="F374" s="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1"/>
      <c r="B375" s="1"/>
      <c r="C375" s="1"/>
      <c r="D375" s="1"/>
      <c r="E375" s="1"/>
      <c r="F375" s="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1"/>
      <c r="B376" s="1"/>
      <c r="C376" s="1"/>
      <c r="D376" s="1"/>
      <c r="E376" s="1"/>
      <c r="F376" s="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1"/>
      <c r="B377" s="1"/>
      <c r="C377" s="1"/>
      <c r="D377" s="1"/>
      <c r="E377" s="1"/>
      <c r="F377" s="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1"/>
      <c r="B378" s="1"/>
      <c r="C378" s="1"/>
      <c r="D378" s="1"/>
      <c r="E378" s="1"/>
      <c r="F378" s="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1"/>
      <c r="B379" s="1"/>
      <c r="C379" s="1"/>
      <c r="D379" s="1"/>
      <c r="E379" s="1"/>
      <c r="F379" s="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1"/>
      <c r="B380" s="1"/>
      <c r="C380" s="1"/>
      <c r="D380" s="1"/>
      <c r="E380" s="1"/>
      <c r="F380" s="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1"/>
      <c r="B381" s="1"/>
      <c r="C381" s="1"/>
      <c r="D381" s="1"/>
      <c r="E381" s="1"/>
      <c r="F381" s="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1"/>
      <c r="B382" s="1"/>
      <c r="C382" s="1"/>
      <c r="D382" s="1"/>
      <c r="E382" s="1"/>
      <c r="F382" s="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1"/>
      <c r="B383" s="1"/>
      <c r="C383" s="1"/>
      <c r="D383" s="1"/>
      <c r="E383" s="1"/>
      <c r="F383" s="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1"/>
      <c r="B384" s="1"/>
      <c r="C384" s="1"/>
      <c r="D384" s="1"/>
      <c r="E384" s="1"/>
      <c r="F384" s="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1"/>
      <c r="B385" s="1"/>
      <c r="C385" s="1"/>
      <c r="D385" s="1"/>
      <c r="E385" s="1"/>
      <c r="F385" s="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1"/>
      <c r="F386" s="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1"/>
      <c r="B387" s="1"/>
      <c r="C387" s="1"/>
      <c r="D387" s="1"/>
      <c r="E387" s="1"/>
      <c r="F387" s="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1"/>
      <c r="B388" s="1"/>
      <c r="C388" s="1"/>
      <c r="D388" s="1"/>
      <c r="E388" s="1"/>
      <c r="F388" s="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1"/>
      <c r="B389" s="1"/>
      <c r="C389" s="1"/>
      <c r="D389" s="1"/>
      <c r="E389" s="1"/>
      <c r="F389" s="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1"/>
      <c r="B390" s="1"/>
      <c r="C390" s="1"/>
      <c r="D390" s="1"/>
      <c r="E390" s="1"/>
      <c r="F390" s="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1"/>
      <c r="B391" s="1"/>
      <c r="C391" s="1"/>
      <c r="D391" s="1"/>
      <c r="E391" s="1"/>
      <c r="F391" s="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1"/>
      <c r="B392" s="1"/>
      <c r="C392" s="1"/>
      <c r="D392" s="1"/>
      <c r="E392" s="1"/>
      <c r="F392" s="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1"/>
      <c r="B393" s="1"/>
      <c r="C393" s="1"/>
      <c r="D393" s="1"/>
      <c r="E393" s="1"/>
      <c r="F393" s="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1"/>
      <c r="B394" s="1"/>
      <c r="C394" s="1"/>
      <c r="D394" s="1"/>
      <c r="E394" s="1"/>
      <c r="F394" s="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1"/>
      <c r="B395" s="1"/>
      <c r="C395" s="1"/>
      <c r="D395" s="1"/>
      <c r="E395" s="1"/>
      <c r="F395" s="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1"/>
      <c r="B396" s="1"/>
      <c r="C396" s="1"/>
      <c r="D396" s="1"/>
      <c r="E396" s="1"/>
      <c r="F396" s="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1"/>
      <c r="B397" s="1"/>
      <c r="C397" s="1"/>
      <c r="D397" s="1"/>
      <c r="E397" s="1"/>
      <c r="F397" s="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1"/>
      <c r="B398" s="1"/>
      <c r="C398" s="1"/>
      <c r="D398" s="1"/>
      <c r="E398" s="1"/>
      <c r="F398" s="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1"/>
      <c r="B399" s="1"/>
      <c r="C399" s="1"/>
      <c r="D399" s="1"/>
      <c r="E399" s="1"/>
      <c r="F399" s="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1"/>
      <c r="B400" s="1"/>
      <c r="C400" s="1"/>
      <c r="D400" s="1"/>
      <c r="E400" s="1"/>
      <c r="F400" s="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1"/>
      <c r="B401" s="1"/>
      <c r="C401" s="1"/>
      <c r="D401" s="1"/>
      <c r="E401" s="1"/>
      <c r="F401" s="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1"/>
      <c r="B402" s="1"/>
      <c r="C402" s="1"/>
      <c r="D402" s="1"/>
      <c r="E402" s="1"/>
      <c r="F402" s="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1"/>
      <c r="B403" s="1"/>
      <c r="C403" s="1"/>
      <c r="D403" s="1"/>
      <c r="E403" s="1"/>
      <c r="F403" s="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1"/>
      <c r="B404" s="1"/>
      <c r="C404" s="1"/>
      <c r="D404" s="1"/>
      <c r="E404" s="1"/>
      <c r="F404" s="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1"/>
      <c r="B405" s="1"/>
      <c r="C405" s="1"/>
      <c r="D405" s="1"/>
      <c r="E405" s="1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1"/>
      <c r="B406" s="1"/>
      <c r="C406" s="1"/>
      <c r="D406" s="1"/>
      <c r="E406" s="1"/>
      <c r="F406" s="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1"/>
      <c r="B407" s="1"/>
      <c r="C407" s="1"/>
      <c r="D407" s="1"/>
      <c r="E407" s="1"/>
      <c r="F407" s="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1"/>
      <c r="B408" s="1"/>
      <c r="C408" s="1"/>
      <c r="D408" s="1"/>
      <c r="E408" s="1"/>
      <c r="F408" s="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1"/>
      <c r="B409" s="1"/>
      <c r="C409" s="1"/>
      <c r="D409" s="1"/>
      <c r="E409" s="1"/>
      <c r="F409" s="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1"/>
      <c r="B410" s="1"/>
      <c r="C410" s="1"/>
      <c r="D410" s="1"/>
      <c r="E410" s="1"/>
      <c r="F410" s="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1"/>
      <c r="B411" s="1"/>
      <c r="C411" s="1"/>
      <c r="D411" s="1"/>
      <c r="E411" s="1"/>
      <c r="F411" s="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1"/>
      <c r="B412" s="1"/>
      <c r="C412" s="1"/>
      <c r="D412" s="1"/>
      <c r="E412" s="1"/>
      <c r="F412" s="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1"/>
      <c r="B413" s="1"/>
      <c r="C413" s="1"/>
      <c r="D413" s="1"/>
      <c r="E413" s="1"/>
      <c r="F413" s="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1"/>
      <c r="B414" s="1"/>
      <c r="C414" s="1"/>
      <c r="D414" s="1"/>
      <c r="E414" s="1"/>
      <c r="F414" s="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1"/>
      <c r="B415" s="1"/>
      <c r="C415" s="1"/>
      <c r="D415" s="1"/>
      <c r="E415" s="1"/>
      <c r="F415" s="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1"/>
      <c r="B416" s="1"/>
      <c r="C416" s="1"/>
      <c r="D416" s="1"/>
      <c r="E416" s="1"/>
      <c r="F416" s="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1"/>
      <c r="F417" s="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1"/>
      <c r="B418" s="1"/>
      <c r="C418" s="1"/>
      <c r="D418" s="1"/>
      <c r="E418" s="1"/>
      <c r="F418" s="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1"/>
      <c r="B419" s="1"/>
      <c r="C419" s="1"/>
      <c r="D419" s="1"/>
      <c r="E419" s="1"/>
      <c r="F419" s="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1"/>
      <c r="B420" s="1"/>
      <c r="C420" s="1"/>
      <c r="D420" s="1"/>
      <c r="E420" s="1"/>
      <c r="F420" s="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1"/>
      <c r="B421" s="1"/>
      <c r="C421" s="1"/>
      <c r="D421" s="1"/>
      <c r="E421" s="1"/>
      <c r="F421" s="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1"/>
      <c r="B422" s="1"/>
      <c r="C422" s="1"/>
      <c r="D422" s="1"/>
      <c r="E422" s="1"/>
      <c r="F422" s="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1"/>
      <c r="B423" s="1"/>
      <c r="C423" s="1"/>
      <c r="D423" s="1"/>
      <c r="E423" s="1"/>
      <c r="F423" s="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1"/>
      <c r="B424" s="1"/>
      <c r="C424" s="1"/>
      <c r="D424" s="1"/>
      <c r="E424" s="1"/>
      <c r="F424" s="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1"/>
      <c r="B425" s="1"/>
      <c r="C425" s="1"/>
      <c r="D425" s="1"/>
      <c r="E425" s="1"/>
      <c r="F425" s="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1"/>
      <c r="B426" s="1"/>
      <c r="C426" s="1"/>
      <c r="D426" s="1"/>
      <c r="E426" s="1"/>
      <c r="F426" s="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1"/>
      <c r="B427" s="1"/>
      <c r="C427" s="1"/>
      <c r="D427" s="1"/>
      <c r="E427" s="1"/>
      <c r="F427" s="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1"/>
      <c r="B428" s="1"/>
      <c r="C428" s="1"/>
      <c r="D428" s="1"/>
      <c r="E428" s="1"/>
      <c r="F428" s="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1"/>
      <c r="B429" s="1"/>
      <c r="C429" s="1"/>
      <c r="D429" s="1"/>
      <c r="E429" s="1"/>
      <c r="F429" s="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1"/>
      <c r="B430" s="1"/>
      <c r="C430" s="1"/>
      <c r="D430" s="1"/>
      <c r="E430" s="1"/>
      <c r="F430" s="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1"/>
      <c r="B431" s="1"/>
      <c r="C431" s="1"/>
      <c r="D431" s="1"/>
      <c r="E431" s="1"/>
      <c r="F431" s="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1"/>
      <c r="B432" s="1"/>
      <c r="C432" s="1"/>
      <c r="D432" s="1"/>
      <c r="E432" s="1"/>
      <c r="F432" s="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1"/>
      <c r="B433" s="1"/>
      <c r="C433" s="1"/>
      <c r="D433" s="1"/>
      <c r="E433" s="1"/>
      <c r="F433" s="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1"/>
      <c r="B434" s="1"/>
      <c r="C434" s="1"/>
      <c r="D434" s="1"/>
      <c r="E434" s="1"/>
      <c r="F434" s="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1"/>
      <c r="B435" s="1"/>
      <c r="C435" s="1"/>
      <c r="D435" s="1"/>
      <c r="E435" s="1"/>
      <c r="F435" s="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1"/>
      <c r="B436" s="1"/>
      <c r="C436" s="1"/>
      <c r="D436" s="1"/>
      <c r="E436" s="1"/>
      <c r="F436" s="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1"/>
      <c r="B437" s="1"/>
      <c r="C437" s="1"/>
      <c r="D437" s="1"/>
      <c r="E437" s="1"/>
      <c r="F437" s="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1"/>
      <c r="B438" s="1"/>
      <c r="C438" s="1"/>
      <c r="D438" s="1"/>
      <c r="E438" s="1"/>
      <c r="F438" s="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1"/>
      <c r="B439" s="1"/>
      <c r="C439" s="1"/>
      <c r="D439" s="1"/>
      <c r="E439" s="1"/>
      <c r="F439" s="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1"/>
      <c r="B440" s="1"/>
      <c r="C440" s="1"/>
      <c r="D440" s="1"/>
      <c r="E440" s="1"/>
      <c r="F440" s="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1"/>
      <c r="B441" s="1"/>
      <c r="C441" s="1"/>
      <c r="D441" s="1"/>
      <c r="E441" s="1"/>
      <c r="F441" s="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1"/>
      <c r="B442" s="1"/>
      <c r="C442" s="1"/>
      <c r="D442" s="1"/>
      <c r="E442" s="1"/>
      <c r="F442" s="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1"/>
      <c r="B443" s="1"/>
      <c r="C443" s="1"/>
      <c r="D443" s="1"/>
      <c r="E443" s="1"/>
      <c r="F443" s="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1"/>
      <c r="B444" s="1"/>
      <c r="C444" s="1"/>
      <c r="D444" s="1"/>
      <c r="E444" s="1"/>
      <c r="F444" s="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1"/>
      <c r="B445" s="1"/>
      <c r="C445" s="1"/>
      <c r="D445" s="1"/>
      <c r="E445" s="1"/>
      <c r="F445" s="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1"/>
      <c r="B446" s="1"/>
      <c r="C446" s="1"/>
      <c r="D446" s="1"/>
      <c r="E446" s="1"/>
      <c r="F446" s="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1"/>
      <c r="F447" s="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1"/>
      <c r="B448" s="1"/>
      <c r="C448" s="1"/>
      <c r="D448" s="1"/>
      <c r="E448" s="1"/>
      <c r="F448" s="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1"/>
      <c r="B449" s="1"/>
      <c r="C449" s="1"/>
      <c r="D449" s="1"/>
      <c r="E449" s="1"/>
      <c r="F449" s="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1"/>
      <c r="B450" s="1"/>
      <c r="C450" s="1"/>
      <c r="D450" s="1"/>
      <c r="E450" s="1"/>
      <c r="F450" s="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1"/>
      <c r="B451" s="1"/>
      <c r="C451" s="1"/>
      <c r="D451" s="1"/>
      <c r="E451" s="1"/>
      <c r="F451" s="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1"/>
      <c r="B452" s="1"/>
      <c r="C452" s="1"/>
      <c r="D452" s="1"/>
      <c r="E452" s="1"/>
      <c r="F452" s="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1"/>
      <c r="B453" s="1"/>
      <c r="C453" s="1"/>
      <c r="D453" s="1"/>
      <c r="E453" s="1"/>
      <c r="F453" s="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1"/>
      <c r="B454" s="1"/>
      <c r="C454" s="1"/>
      <c r="D454" s="1"/>
      <c r="E454" s="1"/>
      <c r="F454" s="1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1"/>
      <c r="B455" s="1"/>
      <c r="C455" s="1"/>
      <c r="D455" s="1"/>
      <c r="E455" s="1"/>
      <c r="F455" s="1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1"/>
      <c r="B456" s="1"/>
      <c r="C456" s="1"/>
      <c r="D456" s="1"/>
      <c r="E456" s="1"/>
      <c r="F456" s="1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1"/>
      <c r="B457" s="1"/>
      <c r="C457" s="1"/>
      <c r="D457" s="1"/>
      <c r="E457" s="1"/>
      <c r="F457" s="1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1"/>
      <c r="B458" s="1"/>
      <c r="C458" s="1"/>
      <c r="D458" s="1"/>
      <c r="E458" s="1"/>
      <c r="F458" s="1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1"/>
      <c r="B459" s="1"/>
      <c r="C459" s="1"/>
      <c r="D459" s="1"/>
      <c r="E459" s="1"/>
      <c r="F459" s="1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1"/>
      <c r="B460" s="1"/>
      <c r="C460" s="1"/>
      <c r="D460" s="1"/>
      <c r="E460" s="1"/>
      <c r="F460" s="1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1"/>
      <c r="B461" s="1"/>
      <c r="C461" s="1"/>
      <c r="D461" s="1"/>
      <c r="E461" s="1"/>
      <c r="F461" s="1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1"/>
      <c r="B462" s="1"/>
      <c r="C462" s="1"/>
      <c r="D462" s="1"/>
      <c r="E462" s="1"/>
      <c r="F462" s="1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1"/>
      <c r="B463" s="1"/>
      <c r="C463" s="1"/>
      <c r="D463" s="1"/>
      <c r="E463" s="1"/>
      <c r="F463" s="1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1"/>
      <c r="B464" s="1"/>
      <c r="C464" s="1"/>
      <c r="D464" s="1"/>
      <c r="E464" s="1"/>
      <c r="F464" s="1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1"/>
      <c r="B465" s="1"/>
      <c r="C465" s="1"/>
      <c r="D465" s="1"/>
      <c r="E465" s="1"/>
      <c r="F465" s="1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1"/>
      <c r="B466" s="1"/>
      <c r="C466" s="1"/>
      <c r="D466" s="1"/>
      <c r="E466" s="1"/>
      <c r="F466" s="1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1"/>
      <c r="B467" s="1"/>
      <c r="C467" s="1"/>
      <c r="D467" s="1"/>
      <c r="E467" s="1"/>
      <c r="F467" s="1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1"/>
      <c r="B468" s="1"/>
      <c r="C468" s="1"/>
      <c r="D468" s="1"/>
      <c r="E468" s="1"/>
      <c r="F468" s="1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1"/>
      <c r="B469" s="1"/>
      <c r="C469" s="1"/>
      <c r="D469" s="1"/>
      <c r="E469" s="1"/>
      <c r="F469" s="1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1"/>
      <c r="B470" s="1"/>
      <c r="C470" s="1"/>
      <c r="D470" s="1"/>
      <c r="E470" s="1"/>
      <c r="F470" s="1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1"/>
      <c r="B471" s="1"/>
      <c r="C471" s="1"/>
      <c r="D471" s="1"/>
      <c r="E471" s="1"/>
      <c r="F471" s="1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1"/>
      <c r="B472" s="1"/>
      <c r="C472" s="1"/>
      <c r="D472" s="1"/>
      <c r="E472" s="1"/>
      <c r="F472" s="1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1"/>
      <c r="B473" s="1"/>
      <c r="C473" s="1"/>
      <c r="D473" s="1"/>
      <c r="E473" s="1"/>
      <c r="F473" s="1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1"/>
      <c r="B474" s="1"/>
      <c r="C474" s="1"/>
      <c r="D474" s="1"/>
      <c r="E474" s="1"/>
      <c r="F474" s="1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1"/>
      <c r="B475" s="1"/>
      <c r="C475" s="1"/>
      <c r="D475" s="1"/>
      <c r="E475" s="1"/>
      <c r="F475" s="1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1"/>
      <c r="B476" s="1"/>
      <c r="C476" s="1"/>
      <c r="D476" s="1"/>
      <c r="E476" s="1"/>
      <c r="F476" s="1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1"/>
      <c r="B477" s="1"/>
      <c r="C477" s="1"/>
      <c r="D477" s="1"/>
      <c r="E477" s="1"/>
      <c r="F477" s="1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1"/>
      <c r="F478" s="1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1"/>
      <c r="B479" s="1"/>
      <c r="C479" s="1"/>
      <c r="D479" s="1"/>
      <c r="E479" s="1"/>
      <c r="F479" s="1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1"/>
      <c r="B480" s="1"/>
      <c r="C480" s="1"/>
      <c r="D480" s="1"/>
      <c r="E480" s="1"/>
      <c r="F480" s="1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1"/>
      <c r="B481" s="1"/>
      <c r="C481" s="1"/>
      <c r="D481" s="1"/>
      <c r="E481" s="1"/>
      <c r="F481" s="1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1"/>
      <c r="B482" s="1"/>
      <c r="C482" s="1"/>
      <c r="D482" s="1"/>
      <c r="E482" s="1"/>
      <c r="F482" s="1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1"/>
      <c r="B483" s="1"/>
      <c r="C483" s="1"/>
      <c r="D483" s="1"/>
      <c r="E483" s="1"/>
      <c r="F483" s="1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1"/>
      <c r="B484" s="1"/>
      <c r="C484" s="1"/>
      <c r="D484" s="1"/>
      <c r="E484" s="1"/>
      <c r="F484" s="1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1"/>
      <c r="B485" s="1"/>
      <c r="C485" s="1"/>
      <c r="D485" s="1"/>
      <c r="E485" s="1"/>
      <c r="F485" s="1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1"/>
      <c r="B486" s="1"/>
      <c r="C486" s="1"/>
      <c r="D486" s="1"/>
      <c r="E486" s="1"/>
      <c r="F486" s="1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1"/>
      <c r="B487" s="1"/>
      <c r="C487" s="1"/>
      <c r="D487" s="1"/>
      <c r="E487" s="1"/>
      <c r="F487" s="1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1"/>
      <c r="B488" s="1"/>
      <c r="C488" s="1"/>
      <c r="D488" s="1"/>
      <c r="E488" s="1"/>
      <c r="F488" s="1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1"/>
      <c r="B489" s="1"/>
      <c r="C489" s="1"/>
      <c r="D489" s="1"/>
      <c r="E489" s="1"/>
      <c r="F489" s="1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1"/>
      <c r="B490" s="1"/>
      <c r="C490" s="1"/>
      <c r="D490" s="1"/>
      <c r="E490" s="1"/>
      <c r="F490" s="1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1"/>
      <c r="B491" s="1"/>
      <c r="C491" s="1"/>
      <c r="D491" s="1"/>
      <c r="E491" s="1"/>
      <c r="F491" s="1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1"/>
      <c r="B492" s="1"/>
      <c r="C492" s="1"/>
      <c r="D492" s="1"/>
      <c r="E492" s="1"/>
      <c r="F492" s="1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1"/>
      <c r="B493" s="1"/>
      <c r="C493" s="1"/>
      <c r="D493" s="1"/>
      <c r="E493" s="1"/>
      <c r="F493" s="1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1"/>
      <c r="B494" s="1"/>
      <c r="C494" s="1"/>
      <c r="D494" s="1"/>
      <c r="E494" s="1"/>
      <c r="F494" s="1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1"/>
      <c r="B495" s="1"/>
      <c r="C495" s="1"/>
      <c r="D495" s="1"/>
      <c r="E495" s="1"/>
      <c r="F495" s="1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1"/>
      <c r="B496" s="1"/>
      <c r="C496" s="1"/>
      <c r="D496" s="1"/>
      <c r="E496" s="1"/>
      <c r="F496" s="1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1"/>
      <c r="B497" s="1"/>
      <c r="C497" s="1"/>
      <c r="D497" s="1"/>
      <c r="E497" s="1"/>
      <c r="F497" s="1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1"/>
      <c r="B498" s="1"/>
      <c r="C498" s="1"/>
      <c r="D498" s="1"/>
      <c r="E498" s="1"/>
      <c r="F498" s="1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1"/>
      <c r="B499" s="1"/>
      <c r="C499" s="1"/>
      <c r="D499" s="1"/>
      <c r="E499" s="1"/>
      <c r="F499" s="1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>
      <c r="A500" s="1"/>
      <c r="B500" s="1"/>
      <c r="C500" s="1"/>
      <c r="D500" s="1"/>
      <c r="E500" s="1"/>
      <c r="F500" s="1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</sheetData>
  <sheetProtection/>
  <autoFilter ref="A3:I63"/>
  <mergeCells count="1">
    <mergeCell ref="J63:M63"/>
  </mergeCells>
  <hyperlinks>
    <hyperlink ref="B6" r:id="rId1" display="https://cloud.mail.ru/public/85p3/G3ZabXzJ1"/>
    <hyperlink ref="B8" r:id="rId2" display="https://cloud.mail.ru/public/YvVv/Z6crqNXy5"/>
    <hyperlink ref="B9" r:id="rId3" display="https://cloud.mail.ru/public/CTHY/dEQKM9WLd"/>
    <hyperlink ref="B24" r:id="rId4" display="http://www.longavita.su/rus/catalog/150180073/item%5b150180085%5d.xml"/>
    <hyperlink ref="B25" r:id="rId5" display="http://www.longavita.su/rus/catalog/150180073/item%5b150180084%5d.xml"/>
    <hyperlink ref="B26" r:id="rId6" display="http://www.longavita.su/rus/catalog/150180050/150180098/item%5b150180100%5d.xml"/>
    <hyperlink ref="B27" r:id="rId7" display="http://www.longavita.su/rus/catalog/150180050/150180098/item%5b150180099%5d.xml"/>
    <hyperlink ref="B28" r:id="rId8" display="http://www.longavita.su/rus/catalog/150180050/150180096/item%5b150180103%5d.xml"/>
    <hyperlink ref="B29" r:id="rId9" display="http://www.longavita.su/rus/catalog/150180050/item%5b150180053%5d.xml"/>
    <hyperlink ref="B30" r:id="rId10" display="http://www.longavita.su/rus/catalog/150180050/item%5b150180053%5d.xml"/>
    <hyperlink ref="B31" r:id="rId11" display="http://www.longavita.su/rus/catalog/150180050/150180097/item%5b150180107%5d.xml"/>
    <hyperlink ref="B32" r:id="rId12" display="http://www.longavita.su/rus/catalog/150180050/150180097/item%5b150180105%5d.xml"/>
    <hyperlink ref="B34" r:id="rId13" display="http://www.longavita.su/rus/catalog/150180050/150180097/item%5b150180101%5d.xml"/>
    <hyperlink ref="B37" r:id="rId14" display="http://www.longavita.su/rus/catalog/150180050/150180097/item%5b150180106%5d.xml"/>
    <hyperlink ref="B38" r:id="rId15" display="https://cloud.mail.ru/public/GeFX/4RbK5XUsz"/>
    <hyperlink ref="B39" r:id="rId16" display="http://www.longavita.su/rus/catalog/150180050/150180097/item%5b150180102%5d.xml"/>
    <hyperlink ref="B40" r:id="rId17" display="http://www.longavita.su/rus/catalog/150180050/item%5b150180091%5d.xml"/>
    <hyperlink ref="B41" r:id="rId18" display="http://www.longavita.su/rus/catalog/150180050/150180096/item%5b150180104%5d.xml"/>
    <hyperlink ref="B42" r:id="rId19" display="https://cloud.mail.ru/public/8DHv/66W529aD5"/>
    <hyperlink ref="B43" r:id="rId20" display="http://www.longavita.su/rus/catalog/150180050/150180096/item%5b150180108%5d.xml"/>
    <hyperlink ref="B44" r:id="rId21" display="http://www.longavita.su/rus/catalog/150180050/150180096/item%5b150180109%5d.xml"/>
    <hyperlink ref="B45" r:id="rId22" display="http://www.longavita.su/rus/catalog/150180050/150180096/item%5b150180110%5d.xml"/>
    <hyperlink ref="B56" r:id="rId23" display="https://cloud.mail.ru/public/Cf1Q/d55odDBxg"/>
    <hyperlink ref="B52" r:id="rId24" display="https://cloud.mail.ru/public/6xNp/sFqh21FCy"/>
    <hyperlink ref="B53" r:id="rId25" display="https://cloud.mail.ru/public/6xNp/sFqh21FCy"/>
    <hyperlink ref="B54" r:id="rId26" display="https://cloud.mail.ru/public/6xNp/sFqh21FCy"/>
    <hyperlink ref="B55" r:id="rId27" display="https://cloud.mail.ru/public/6xNp/sFqh21FCy"/>
    <hyperlink ref="B59" r:id="rId28" display="http://www.longavita.su/rus/catalog/150180029/item%5b150180035%5d.xml"/>
    <hyperlink ref="B60" r:id="rId29" display="http://www.longavita.su/rus/catalog/150180029/item%5b150180035%5d.xml"/>
    <hyperlink ref="B33" r:id="rId30" display="http://www.longavita.su/rus/catalog/150180050/150180097/item%5b150180105%5d.xml"/>
    <hyperlink ref="B22" r:id="rId31" display="Лонга Вита дет. зуб. паста Angry Birds Banana Split, 75 гр. от 2-х лет"/>
    <hyperlink ref="B23" r:id="rId32" display="Лонга Вита дет. зуб. паста-гель Angry Birds Bubble Gum, 75 гр. от 3-х лет"/>
    <hyperlink ref="B7" r:id="rId33" display="https://cloud.mail.ru/public/85p3/G3ZabXzJ1"/>
    <hyperlink ref="B57" r:id="rId34" display="Лонга Вита зубная паста профилактическая с хлорофиллом 100,0"/>
    <hyperlink ref="B58" r:id="rId35" display="Лонга Вита зубная паста-гель профилактическая с эхинацеей 100,0"/>
  </hyperlinks>
  <printOptions/>
  <pageMargins left="0.7" right="0.7" top="0.75" bottom="0.75" header="0.3" footer="0.3"/>
  <pageSetup horizontalDpi="600" verticalDpi="600" orientation="portrait" paperSize="9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7.28125" defaultRowHeight="15" customHeight="1"/>
  <cols>
    <col min="1" max="1" width="7.57421875" style="0" customWidth="1"/>
    <col min="2" max="2" width="78.140625" style="0" customWidth="1"/>
    <col min="3" max="3" width="13.421875" style="0" customWidth="1"/>
    <col min="4" max="4" width="7.8515625" style="0" customWidth="1"/>
    <col min="5" max="5" width="8.7109375" style="0" customWidth="1"/>
    <col min="6" max="6" width="10.140625" style="0" customWidth="1"/>
    <col min="7" max="7" width="23.28125" style="0" customWidth="1"/>
    <col min="8" max="8" width="10.7109375" style="0" customWidth="1"/>
    <col min="9" max="9" width="8.00390625" style="0" customWidth="1"/>
    <col min="10" max="10" width="8.421875" style="0" customWidth="1"/>
    <col min="11" max="11" width="13.57421875" style="0" customWidth="1"/>
    <col min="12" max="16" width="9.140625" style="0" customWidth="1"/>
  </cols>
  <sheetData>
    <row r="1" spans="1:16" ht="12.75" customHeight="1">
      <c r="A1" s="1" t="s">
        <v>55</v>
      </c>
      <c r="B1" s="1"/>
      <c r="C1" s="2"/>
      <c r="D1" s="1"/>
      <c r="E1" s="1"/>
      <c r="F1" s="1"/>
      <c r="G1" s="1"/>
      <c r="H1" s="60"/>
      <c r="I1" s="60"/>
      <c r="J1" s="1"/>
      <c r="K1" s="1"/>
      <c r="L1" s="1"/>
      <c r="M1" s="1"/>
      <c r="N1" s="1"/>
      <c r="O1" s="1"/>
      <c r="P1" s="1"/>
    </row>
    <row r="2" spans="1:16" ht="3" customHeight="1">
      <c r="A2" s="1"/>
      <c r="B2" s="1"/>
      <c r="C2" s="2"/>
      <c r="D2" s="1"/>
      <c r="E2" s="1"/>
      <c r="F2" s="1"/>
      <c r="G2" s="1"/>
      <c r="H2" s="60"/>
      <c r="I2" s="60"/>
      <c r="J2" s="1"/>
      <c r="K2" s="1"/>
      <c r="L2" s="1"/>
      <c r="M2" s="1"/>
      <c r="N2" s="1"/>
      <c r="O2" s="1"/>
      <c r="P2" s="1"/>
    </row>
    <row r="3" spans="1:16" ht="51" customHeight="1">
      <c r="A3" s="4" t="s">
        <v>0</v>
      </c>
      <c r="B3" s="4" t="s">
        <v>1</v>
      </c>
      <c r="C3" s="4" t="s">
        <v>2</v>
      </c>
      <c r="D3" s="61" t="s">
        <v>3</v>
      </c>
      <c r="E3" s="61" t="s">
        <v>4</v>
      </c>
      <c r="F3" s="4" t="s">
        <v>56</v>
      </c>
      <c r="G3" s="62" t="s">
        <v>57</v>
      </c>
      <c r="H3" s="63" t="s">
        <v>58</v>
      </c>
      <c r="I3" s="63" t="s">
        <v>59</v>
      </c>
      <c r="J3" s="62" t="s">
        <v>60</v>
      </c>
      <c r="K3" s="62" t="s">
        <v>61</v>
      </c>
      <c r="L3" s="64" t="s">
        <v>62</v>
      </c>
      <c r="M3" s="64" t="s">
        <v>63</v>
      </c>
      <c r="N3" s="64" t="s">
        <v>64</v>
      </c>
      <c r="O3" s="64" t="s">
        <v>65</v>
      </c>
      <c r="P3" s="64" t="s">
        <v>66</v>
      </c>
    </row>
    <row r="4" spans="1:16" ht="15" customHeight="1">
      <c r="A4" s="10"/>
      <c r="B4" s="65" t="str">
        <f>HYPERLINK("http://healthsib.com/index.php?route=product/product&amp;path=62&amp;product_id=108","Мини-модуль АнтиКлещ")</f>
        <v>Мини-модуль АнтиКлещ</v>
      </c>
      <c r="C4" s="10"/>
      <c r="D4" s="10"/>
      <c r="E4" s="10"/>
      <c r="F4" s="12"/>
      <c r="G4" s="66"/>
      <c r="H4" s="67"/>
      <c r="I4" s="68"/>
      <c r="J4" s="68"/>
      <c r="K4" s="68"/>
      <c r="L4" s="69"/>
      <c r="M4" s="69"/>
      <c r="N4" s="69"/>
      <c r="O4" s="69"/>
      <c r="P4" s="69"/>
    </row>
    <row r="5" spans="1:16" ht="15" customHeight="1">
      <c r="A5" s="10"/>
      <c r="B5" s="65" t="str">
        <f>HYPERLINK("http://healthsib.com/index.php?route=product/product&amp;path=65&amp;product_id=109","Модуль Антиклещ")</f>
        <v>Модуль Антиклещ</v>
      </c>
      <c r="C5" s="10"/>
      <c r="D5" s="10"/>
      <c r="E5" s="10"/>
      <c r="F5" s="12"/>
      <c r="G5" s="66"/>
      <c r="H5" s="67"/>
      <c r="I5" s="68"/>
      <c r="J5" s="68"/>
      <c r="K5" s="68"/>
      <c r="L5" s="69"/>
      <c r="M5" s="69"/>
      <c r="N5" s="69"/>
      <c r="O5" s="69"/>
      <c r="P5" s="69"/>
    </row>
    <row r="6" spans="1:16" ht="15" customHeight="1">
      <c r="A6" s="10">
        <v>74810</v>
      </c>
      <c r="B6" s="11" t="s">
        <v>10</v>
      </c>
      <c r="C6" s="10" t="s">
        <v>11</v>
      </c>
      <c r="D6" s="10">
        <v>20</v>
      </c>
      <c r="E6" s="10">
        <v>4</v>
      </c>
      <c r="F6" s="12"/>
      <c r="G6" s="70" t="s">
        <v>67</v>
      </c>
      <c r="H6" s="68">
        <v>230</v>
      </c>
      <c r="I6" s="68" t="s">
        <v>68</v>
      </c>
      <c r="J6" s="68">
        <v>36</v>
      </c>
      <c r="K6" s="68" t="s">
        <v>69</v>
      </c>
      <c r="L6" s="69">
        <v>21.5</v>
      </c>
      <c r="M6" s="69">
        <v>31.5</v>
      </c>
      <c r="N6" s="69">
        <v>41.5</v>
      </c>
      <c r="O6" s="69">
        <v>0.027</v>
      </c>
      <c r="P6" s="69">
        <v>6</v>
      </c>
    </row>
    <row r="7" spans="1:16" ht="15" customHeight="1">
      <c r="A7" s="10">
        <v>86828</v>
      </c>
      <c r="B7" s="11" t="s">
        <v>12</v>
      </c>
      <c r="C7" s="10" t="s">
        <v>11</v>
      </c>
      <c r="D7" s="10">
        <v>100</v>
      </c>
      <c r="E7" s="10">
        <v>10</v>
      </c>
      <c r="F7" s="12"/>
      <c r="G7" s="66"/>
      <c r="H7" s="68">
        <v>65</v>
      </c>
      <c r="I7" s="68"/>
      <c r="J7" s="68">
        <v>36</v>
      </c>
      <c r="K7" s="68" t="s">
        <v>69</v>
      </c>
      <c r="L7" s="69">
        <v>21.5</v>
      </c>
      <c r="M7" s="69">
        <v>31.5</v>
      </c>
      <c r="N7" s="69">
        <v>41.5</v>
      </c>
      <c r="O7" s="69">
        <v>0.027</v>
      </c>
      <c r="P7" s="69">
        <v>6.2</v>
      </c>
    </row>
    <row r="8" spans="1:16" ht="15" customHeight="1">
      <c r="A8" s="10">
        <v>86807</v>
      </c>
      <c r="B8" s="11" t="s">
        <v>13</v>
      </c>
      <c r="C8" s="10" t="s">
        <v>11</v>
      </c>
      <c r="D8" s="10">
        <v>48</v>
      </c>
      <c r="E8" s="10">
        <v>6</v>
      </c>
      <c r="F8" s="12"/>
      <c r="G8" s="66" t="s">
        <v>70</v>
      </c>
      <c r="H8" s="68">
        <v>190</v>
      </c>
      <c r="I8" s="68">
        <v>150</v>
      </c>
      <c r="J8" s="68">
        <v>36</v>
      </c>
      <c r="K8" s="68" t="s">
        <v>69</v>
      </c>
      <c r="L8" s="69">
        <v>21.5</v>
      </c>
      <c r="M8" s="69">
        <v>31.5</v>
      </c>
      <c r="N8" s="69">
        <v>41.5</v>
      </c>
      <c r="O8" s="69">
        <v>0.027</v>
      </c>
      <c r="P8" s="69">
        <v>10</v>
      </c>
    </row>
    <row r="9" spans="1:16" ht="15" customHeight="1">
      <c r="A9" s="10">
        <v>115549</v>
      </c>
      <c r="B9" s="11" t="s">
        <v>15</v>
      </c>
      <c r="C9" s="10" t="s">
        <v>11</v>
      </c>
      <c r="D9" s="10">
        <v>48</v>
      </c>
      <c r="E9" s="10">
        <v>6</v>
      </c>
      <c r="F9" s="12"/>
      <c r="G9" s="66"/>
      <c r="H9" s="68">
        <v>190</v>
      </c>
      <c r="I9" s="68">
        <v>150</v>
      </c>
      <c r="J9" s="68">
        <v>36</v>
      </c>
      <c r="K9" s="68" t="s">
        <v>69</v>
      </c>
      <c r="L9" s="69">
        <v>21.5</v>
      </c>
      <c r="M9" s="69">
        <v>31.5</v>
      </c>
      <c r="N9" s="69">
        <v>41.5</v>
      </c>
      <c r="O9" s="69">
        <v>0.027</v>
      </c>
      <c r="P9" s="69">
        <v>10</v>
      </c>
    </row>
    <row r="10" spans="1:16" ht="15" customHeight="1">
      <c r="A10" s="10">
        <v>89241</v>
      </c>
      <c r="B10" s="11" t="s">
        <v>16</v>
      </c>
      <c r="C10" s="10" t="s">
        <v>11</v>
      </c>
      <c r="D10" s="10">
        <v>48</v>
      </c>
      <c r="E10" s="10">
        <v>6</v>
      </c>
      <c r="F10" s="12"/>
      <c r="G10" s="66" t="s">
        <v>71</v>
      </c>
      <c r="H10" s="68">
        <v>190</v>
      </c>
      <c r="I10" s="68">
        <v>150</v>
      </c>
      <c r="J10" s="68">
        <v>36</v>
      </c>
      <c r="K10" s="68" t="s">
        <v>69</v>
      </c>
      <c r="L10" s="69">
        <v>21.5</v>
      </c>
      <c r="M10" s="69">
        <v>31.5</v>
      </c>
      <c r="N10" s="69">
        <v>41.5</v>
      </c>
      <c r="O10" s="69">
        <v>0.027</v>
      </c>
      <c r="P10" s="69">
        <v>10</v>
      </c>
    </row>
    <row r="11" spans="1:16" ht="15" customHeight="1">
      <c r="A11" s="10">
        <v>79536</v>
      </c>
      <c r="B11" s="11" t="s">
        <v>72</v>
      </c>
      <c r="C11" s="10" t="s">
        <v>11</v>
      </c>
      <c r="D11" s="10">
        <v>48</v>
      </c>
      <c r="E11" s="10">
        <v>6</v>
      </c>
      <c r="F11" s="12"/>
      <c r="G11" s="66" t="s">
        <v>73</v>
      </c>
      <c r="H11" s="68">
        <v>190</v>
      </c>
      <c r="I11" s="68">
        <v>150</v>
      </c>
      <c r="J11" s="68">
        <v>36</v>
      </c>
      <c r="K11" s="68" t="s">
        <v>69</v>
      </c>
      <c r="L11" s="69">
        <v>21.5</v>
      </c>
      <c r="M11" s="69">
        <v>31.5</v>
      </c>
      <c r="N11" s="69">
        <v>41.5</v>
      </c>
      <c r="O11" s="69">
        <v>0.027</v>
      </c>
      <c r="P11" s="69">
        <v>10</v>
      </c>
    </row>
    <row r="12" spans="1:16" ht="15" customHeight="1">
      <c r="A12" s="10">
        <v>79603</v>
      </c>
      <c r="B12" s="11" t="s">
        <v>17</v>
      </c>
      <c r="C12" s="10" t="s">
        <v>11</v>
      </c>
      <c r="D12" s="10">
        <v>48</v>
      </c>
      <c r="E12" s="10">
        <v>6</v>
      </c>
      <c r="F12" s="12"/>
      <c r="G12" s="66" t="s">
        <v>74</v>
      </c>
      <c r="H12" s="68">
        <v>190</v>
      </c>
      <c r="I12" s="68">
        <v>150</v>
      </c>
      <c r="J12" s="68">
        <v>36</v>
      </c>
      <c r="K12" s="68" t="s">
        <v>69</v>
      </c>
      <c r="L12" s="69">
        <v>21.5</v>
      </c>
      <c r="M12" s="69">
        <v>31.5</v>
      </c>
      <c r="N12" s="69">
        <v>41.5</v>
      </c>
      <c r="O12" s="69">
        <v>0.027</v>
      </c>
      <c r="P12" s="69">
        <v>10</v>
      </c>
    </row>
    <row r="13" spans="1:16" ht="15" customHeight="1">
      <c r="A13" s="10">
        <v>79604</v>
      </c>
      <c r="B13" s="17" t="str">
        <f>HYPERLINK("https://drive.google.com/file/d/0B5omXT-w_IaBUHVQQmdBZ0ZYelk/view?usp=sharing","Вайт Гло зубная паста 150,0 отбелив.проф.выбор+з/щетка+ бонус зубочистки")</f>
        <v>Вайт Гло зубная паста 150,0 отбелив.проф.выбор+з/щетка+ бонус зубочистки</v>
      </c>
      <c r="C13" s="10" t="s">
        <v>11</v>
      </c>
      <c r="D13" s="10">
        <v>48</v>
      </c>
      <c r="E13" s="10">
        <v>6</v>
      </c>
      <c r="F13" s="12"/>
      <c r="G13" s="66" t="s">
        <v>75</v>
      </c>
      <c r="H13" s="68">
        <v>190</v>
      </c>
      <c r="I13" s="68">
        <v>150</v>
      </c>
      <c r="J13" s="68">
        <v>36</v>
      </c>
      <c r="K13" s="68" t="s">
        <v>69</v>
      </c>
      <c r="L13" s="69">
        <v>21.5</v>
      </c>
      <c r="M13" s="69">
        <v>31.5</v>
      </c>
      <c r="N13" s="69">
        <v>41.5</v>
      </c>
      <c r="O13" s="69">
        <v>0.027</v>
      </c>
      <c r="P13" s="69">
        <v>10</v>
      </c>
    </row>
    <row r="14" spans="1:16" ht="15" customHeight="1">
      <c r="A14" s="10">
        <v>74811</v>
      </c>
      <c r="B14" s="11" t="s">
        <v>18</v>
      </c>
      <c r="C14" s="10" t="s">
        <v>11</v>
      </c>
      <c r="D14" s="10">
        <v>48</v>
      </c>
      <c r="E14" s="10">
        <v>6</v>
      </c>
      <c r="F14" s="12"/>
      <c r="G14" s="66" t="s">
        <v>76</v>
      </c>
      <c r="H14" s="68">
        <v>190</v>
      </c>
      <c r="I14" s="68">
        <v>150</v>
      </c>
      <c r="J14" s="68">
        <v>36</v>
      </c>
      <c r="K14" s="68" t="s">
        <v>69</v>
      </c>
      <c r="L14" s="69">
        <v>21.5</v>
      </c>
      <c r="M14" s="69">
        <v>31.5</v>
      </c>
      <c r="N14" s="69">
        <v>41.5</v>
      </c>
      <c r="O14" s="69">
        <v>0.027</v>
      </c>
      <c r="P14" s="69">
        <v>10</v>
      </c>
    </row>
    <row r="15" spans="1:16" ht="15" customHeight="1">
      <c r="A15" s="10">
        <v>86827</v>
      </c>
      <c r="B15" s="11" t="s">
        <v>19</v>
      </c>
      <c r="C15" s="10" t="s">
        <v>11</v>
      </c>
      <c r="D15" s="10">
        <v>288</v>
      </c>
      <c r="E15" s="10">
        <v>12</v>
      </c>
      <c r="F15" s="12"/>
      <c r="G15" s="66"/>
      <c r="H15" s="68">
        <v>34</v>
      </c>
      <c r="I15" s="68">
        <v>24</v>
      </c>
      <c r="J15" s="68">
        <v>36</v>
      </c>
      <c r="K15" s="68" t="s">
        <v>69</v>
      </c>
      <c r="L15" s="69">
        <v>25.5</v>
      </c>
      <c r="M15" s="69">
        <v>33.5</v>
      </c>
      <c r="N15" s="69">
        <v>35.5</v>
      </c>
      <c r="O15" s="69">
        <v>0.03</v>
      </c>
      <c r="P15" s="69">
        <v>10.7</v>
      </c>
    </row>
    <row r="16" spans="1:16" ht="15" customHeight="1">
      <c r="A16" s="10">
        <v>86826</v>
      </c>
      <c r="B16" s="11" t="s">
        <v>21</v>
      </c>
      <c r="C16" s="10" t="s">
        <v>11</v>
      </c>
      <c r="D16" s="10">
        <v>288</v>
      </c>
      <c r="E16" s="10">
        <v>12</v>
      </c>
      <c r="F16" s="12"/>
      <c r="G16" s="66"/>
      <c r="H16" s="68">
        <v>34</v>
      </c>
      <c r="I16" s="68">
        <v>24</v>
      </c>
      <c r="J16" s="68">
        <v>36</v>
      </c>
      <c r="K16" s="68" t="s">
        <v>69</v>
      </c>
      <c r="L16" s="69">
        <v>25.5</v>
      </c>
      <c r="M16" s="69">
        <v>33.5</v>
      </c>
      <c r="N16" s="69">
        <v>35.5</v>
      </c>
      <c r="O16" s="69">
        <v>0.03</v>
      </c>
      <c r="P16" s="69">
        <v>10.7</v>
      </c>
    </row>
    <row r="17" spans="1:16" ht="15" customHeight="1">
      <c r="A17" s="10">
        <v>120919</v>
      </c>
      <c r="B17" s="11" t="s">
        <v>77</v>
      </c>
      <c r="C17" s="10" t="s">
        <v>11</v>
      </c>
      <c r="D17" s="10">
        <v>288</v>
      </c>
      <c r="E17" s="10">
        <v>12</v>
      </c>
      <c r="F17" s="12"/>
      <c r="G17" s="66"/>
      <c r="H17" s="68">
        <v>34</v>
      </c>
      <c r="I17" s="68">
        <v>24</v>
      </c>
      <c r="J17" s="68">
        <v>36</v>
      </c>
      <c r="K17" s="68" t="s">
        <v>69</v>
      </c>
      <c r="L17" s="69">
        <v>25.5</v>
      </c>
      <c r="M17" s="69">
        <v>33.5</v>
      </c>
      <c r="N17" s="69">
        <v>35.5</v>
      </c>
      <c r="O17" s="69">
        <v>0.03</v>
      </c>
      <c r="P17" s="69">
        <v>10.7</v>
      </c>
    </row>
    <row r="18" spans="1:16" ht="15" customHeight="1">
      <c r="A18" s="10">
        <v>120921</v>
      </c>
      <c r="B18" s="11" t="s">
        <v>78</v>
      </c>
      <c r="C18" s="10" t="s">
        <v>11</v>
      </c>
      <c r="D18" s="10">
        <v>288</v>
      </c>
      <c r="E18" s="10">
        <v>12</v>
      </c>
      <c r="F18" s="12"/>
      <c r="G18" s="66"/>
      <c r="H18" s="68">
        <v>34</v>
      </c>
      <c r="I18" s="68">
        <v>24</v>
      </c>
      <c r="J18" s="68">
        <v>36</v>
      </c>
      <c r="K18" s="68" t="s">
        <v>69</v>
      </c>
      <c r="L18" s="69">
        <v>25.5</v>
      </c>
      <c r="M18" s="69">
        <v>33.5</v>
      </c>
      <c r="N18" s="69">
        <v>35.5</v>
      </c>
      <c r="O18" s="69">
        <v>0.03</v>
      </c>
      <c r="P18" s="69">
        <v>10.7</v>
      </c>
    </row>
    <row r="19" spans="1:16" ht="15" customHeight="1">
      <c r="A19" s="10">
        <v>120920</v>
      </c>
      <c r="B19" s="11" t="s">
        <v>79</v>
      </c>
      <c r="C19" s="10" t="s">
        <v>11</v>
      </c>
      <c r="D19" s="10">
        <v>288</v>
      </c>
      <c r="E19" s="10">
        <v>12</v>
      </c>
      <c r="F19" s="12"/>
      <c r="G19" s="66"/>
      <c r="H19" s="68">
        <v>34</v>
      </c>
      <c r="I19" s="68">
        <v>24</v>
      </c>
      <c r="J19" s="68">
        <v>36</v>
      </c>
      <c r="K19" s="68" t="s">
        <v>69</v>
      </c>
      <c r="L19" s="69">
        <v>25.5</v>
      </c>
      <c r="M19" s="69">
        <v>33.5</v>
      </c>
      <c r="N19" s="69">
        <v>35.5</v>
      </c>
      <c r="O19" s="69">
        <v>0.03</v>
      </c>
      <c r="P19" s="69">
        <v>10.7</v>
      </c>
    </row>
    <row r="20" spans="1:16" ht="15" customHeight="1">
      <c r="A20" s="10">
        <v>95009</v>
      </c>
      <c r="B20" s="11" t="s">
        <v>80</v>
      </c>
      <c r="C20" s="10" t="s">
        <v>11</v>
      </c>
      <c r="D20" s="10">
        <v>288</v>
      </c>
      <c r="E20" s="10">
        <v>12</v>
      </c>
      <c r="F20" s="12"/>
      <c r="G20" s="66"/>
      <c r="H20" s="68">
        <v>34</v>
      </c>
      <c r="I20" s="68">
        <v>24</v>
      </c>
      <c r="J20" s="68">
        <v>36</v>
      </c>
      <c r="K20" s="68" t="s">
        <v>69</v>
      </c>
      <c r="L20" s="69">
        <v>25.5</v>
      </c>
      <c r="M20" s="69">
        <v>33.5</v>
      </c>
      <c r="N20" s="69">
        <v>35.5</v>
      </c>
      <c r="O20" s="69">
        <v>0.03</v>
      </c>
      <c r="P20" s="69">
        <v>10.7</v>
      </c>
    </row>
    <row r="21" spans="1:16" ht="15" customHeight="1">
      <c r="A21" s="10">
        <v>101250</v>
      </c>
      <c r="B21" s="11" t="s">
        <v>25</v>
      </c>
      <c r="C21" s="10" t="s">
        <v>11</v>
      </c>
      <c r="D21" s="10">
        <v>120</v>
      </c>
      <c r="E21" s="10">
        <v>12</v>
      </c>
      <c r="F21" s="12"/>
      <c r="G21" s="66"/>
      <c r="H21" s="68">
        <v>34</v>
      </c>
      <c r="I21" s="67"/>
      <c r="J21" s="68"/>
      <c r="K21" s="68"/>
      <c r="L21" s="69">
        <v>26.5</v>
      </c>
      <c r="M21" s="69">
        <v>32.5</v>
      </c>
      <c r="N21" s="69">
        <v>75</v>
      </c>
      <c r="O21" s="69">
        <v>0.064</v>
      </c>
      <c r="P21" s="69">
        <v>7</v>
      </c>
    </row>
    <row r="22" spans="1:16" ht="15" customHeight="1">
      <c r="A22" s="10">
        <v>86824</v>
      </c>
      <c r="B22" s="11" t="s">
        <v>26</v>
      </c>
      <c r="C22" s="10" t="s">
        <v>11</v>
      </c>
      <c r="D22" s="10">
        <v>120</v>
      </c>
      <c r="E22" s="10">
        <v>12</v>
      </c>
      <c r="F22" s="12"/>
      <c r="G22" s="66"/>
      <c r="H22" s="68">
        <v>34</v>
      </c>
      <c r="I22" s="67"/>
      <c r="J22" s="68"/>
      <c r="K22" s="68"/>
      <c r="L22" s="69">
        <v>26.5</v>
      </c>
      <c r="M22" s="69">
        <v>32.5</v>
      </c>
      <c r="N22" s="69">
        <v>75</v>
      </c>
      <c r="O22" s="69">
        <v>0.064</v>
      </c>
      <c r="P22" s="69">
        <v>7</v>
      </c>
    </row>
    <row r="23" spans="1:16" ht="15" customHeight="1">
      <c r="A23" s="10">
        <v>86808</v>
      </c>
      <c r="B23" s="11" t="s">
        <v>54</v>
      </c>
      <c r="C23" s="10" t="s">
        <v>11</v>
      </c>
      <c r="D23" s="10">
        <v>120</v>
      </c>
      <c r="E23" s="10">
        <v>12</v>
      </c>
      <c r="F23" s="12"/>
      <c r="G23" s="66"/>
      <c r="H23" s="68">
        <v>34</v>
      </c>
      <c r="I23" s="67"/>
      <c r="J23" s="68"/>
      <c r="K23" s="68"/>
      <c r="L23" s="69">
        <v>26.5</v>
      </c>
      <c r="M23" s="69">
        <v>32.5</v>
      </c>
      <c r="N23" s="69">
        <v>75</v>
      </c>
      <c r="O23" s="69">
        <v>0.064</v>
      </c>
      <c r="P23" s="69">
        <v>7</v>
      </c>
    </row>
    <row r="24" spans="1:16" ht="15" customHeight="1">
      <c r="A24" s="10">
        <v>101556</v>
      </c>
      <c r="B24" s="11" t="s">
        <v>81</v>
      </c>
      <c r="C24" s="10" t="s">
        <v>11</v>
      </c>
      <c r="D24" s="10">
        <v>32</v>
      </c>
      <c r="E24" s="10">
        <v>4</v>
      </c>
      <c r="F24" s="18"/>
      <c r="G24" s="66"/>
      <c r="H24" s="67"/>
      <c r="I24" s="67"/>
      <c r="J24" s="68"/>
      <c r="K24" s="68" t="s">
        <v>69</v>
      </c>
      <c r="L24" s="1"/>
      <c r="M24" s="1"/>
      <c r="N24" s="1"/>
      <c r="O24" s="1"/>
      <c r="P24" s="1"/>
    </row>
    <row r="25" spans="1:16" ht="15" customHeight="1">
      <c r="A25" s="10">
        <v>98260</v>
      </c>
      <c r="B25" s="11" t="s">
        <v>82</v>
      </c>
      <c r="C25" s="10" t="s">
        <v>11</v>
      </c>
      <c r="D25" s="10">
        <v>78</v>
      </c>
      <c r="E25" s="10">
        <v>6</v>
      </c>
      <c r="F25" s="12"/>
      <c r="G25" s="66"/>
      <c r="H25" s="68">
        <v>102</v>
      </c>
      <c r="I25" s="68"/>
      <c r="J25" s="68">
        <v>36</v>
      </c>
      <c r="K25" s="68" t="s">
        <v>69</v>
      </c>
      <c r="L25" s="69">
        <v>26.5</v>
      </c>
      <c r="M25" s="69">
        <v>26.5</v>
      </c>
      <c r="N25" s="69">
        <v>39.5</v>
      </c>
      <c r="O25" s="69">
        <v>0.026</v>
      </c>
      <c r="P25" s="69">
        <v>8.8</v>
      </c>
    </row>
    <row r="26" spans="1:16" ht="15" customHeight="1">
      <c r="A26" s="10">
        <v>101589</v>
      </c>
      <c r="B26" s="11" t="s">
        <v>83</v>
      </c>
      <c r="C26" s="10" t="s">
        <v>11</v>
      </c>
      <c r="D26" s="10">
        <v>48</v>
      </c>
      <c r="E26" s="10">
        <v>6</v>
      </c>
      <c r="F26" s="18"/>
      <c r="G26" s="66"/>
      <c r="H26" s="68">
        <v>229</v>
      </c>
      <c r="I26" s="67"/>
      <c r="J26" s="71">
        <v>36</v>
      </c>
      <c r="K26" s="72" t="s">
        <v>84</v>
      </c>
      <c r="L26" s="69">
        <v>17.5</v>
      </c>
      <c r="M26" s="69">
        <v>33</v>
      </c>
      <c r="N26" s="69">
        <v>48.5</v>
      </c>
      <c r="O26" s="69">
        <v>0.028</v>
      </c>
      <c r="P26" s="69">
        <v>12.5</v>
      </c>
    </row>
    <row r="27" spans="1:16" ht="15" customHeight="1">
      <c r="A27" s="10">
        <v>91014</v>
      </c>
      <c r="B27" s="11" t="s">
        <v>27</v>
      </c>
      <c r="C27" s="10" t="s">
        <v>11</v>
      </c>
      <c r="D27" s="10">
        <v>16</v>
      </c>
      <c r="E27" s="10">
        <v>4</v>
      </c>
      <c r="F27" s="12"/>
      <c r="G27" s="73" t="s">
        <v>85</v>
      </c>
      <c r="H27" s="72">
        <v>227</v>
      </c>
      <c r="I27" s="71"/>
      <c r="J27" s="71">
        <v>36</v>
      </c>
      <c r="K27" s="72" t="s">
        <v>69</v>
      </c>
      <c r="L27" s="69">
        <v>19.5</v>
      </c>
      <c r="M27" s="69">
        <v>25.5</v>
      </c>
      <c r="N27" s="69">
        <v>40</v>
      </c>
      <c r="O27" s="69">
        <v>0.019</v>
      </c>
      <c r="P27" s="69">
        <v>5</v>
      </c>
    </row>
    <row r="28" spans="1:16" ht="15" customHeight="1">
      <c r="A28" s="10"/>
      <c r="B28" s="10"/>
      <c r="C28" s="10"/>
      <c r="D28" s="10"/>
      <c r="E28" s="10"/>
      <c r="F28" s="12"/>
      <c r="G28" s="66"/>
      <c r="H28" s="13"/>
      <c r="I28" s="13"/>
      <c r="J28" s="1"/>
      <c r="K28" s="1"/>
      <c r="L28" s="1"/>
      <c r="M28" s="1"/>
      <c r="N28" s="1"/>
      <c r="O28" s="1"/>
      <c r="P28" s="1"/>
    </row>
    <row r="29" spans="1:16" ht="15" customHeight="1">
      <c r="A29" s="16">
        <v>123828</v>
      </c>
      <c r="B29" s="22" t="s">
        <v>86</v>
      </c>
      <c r="C29" s="16" t="s">
        <v>28</v>
      </c>
      <c r="D29" s="16">
        <v>6</v>
      </c>
      <c r="E29" s="16">
        <v>6</v>
      </c>
      <c r="F29" s="18"/>
      <c r="G29" s="74"/>
      <c r="H29" s="75"/>
      <c r="I29" s="75"/>
      <c r="J29" s="23"/>
      <c r="K29" s="23"/>
      <c r="L29" s="23"/>
      <c r="M29" s="23"/>
      <c r="N29" s="23"/>
      <c r="O29" s="23"/>
      <c r="P29" s="23"/>
    </row>
    <row r="30" spans="1:16" ht="15" customHeight="1">
      <c r="A30" s="10">
        <v>107323</v>
      </c>
      <c r="B30" s="11" t="s">
        <v>87</v>
      </c>
      <c r="C30" s="10" t="s">
        <v>28</v>
      </c>
      <c r="D30" s="10">
        <v>6</v>
      </c>
      <c r="E30" s="10">
        <v>6</v>
      </c>
      <c r="F30" s="18"/>
      <c r="G30" s="74"/>
      <c r="H30" s="75"/>
      <c r="I30" s="75"/>
      <c r="J30" s="1"/>
      <c r="K30" s="1"/>
      <c r="L30" s="1"/>
      <c r="M30" s="1"/>
      <c r="N30" s="1"/>
      <c r="O30" s="1"/>
      <c r="P30" s="1"/>
    </row>
    <row r="31" spans="1:16" ht="15" customHeight="1">
      <c r="A31" s="10">
        <v>107324</v>
      </c>
      <c r="B31" s="11" t="s">
        <v>88</v>
      </c>
      <c r="C31" s="10" t="s">
        <v>28</v>
      </c>
      <c r="D31" s="10">
        <v>6</v>
      </c>
      <c r="E31" s="10">
        <v>6</v>
      </c>
      <c r="F31" s="18"/>
      <c r="G31" s="74"/>
      <c r="H31" s="75"/>
      <c r="I31" s="75"/>
      <c r="J31" s="1"/>
      <c r="K31" s="1"/>
      <c r="L31" s="1"/>
      <c r="M31" s="1"/>
      <c r="N31" s="1"/>
      <c r="O31" s="1"/>
      <c r="P31" s="1"/>
    </row>
    <row r="32" spans="1:16" ht="15" customHeight="1">
      <c r="A32" s="10">
        <v>107325</v>
      </c>
      <c r="B32" s="11" t="s">
        <v>89</v>
      </c>
      <c r="C32" s="10" t="s">
        <v>28</v>
      </c>
      <c r="D32" s="10">
        <v>6</v>
      </c>
      <c r="E32" s="10">
        <v>6</v>
      </c>
      <c r="F32" s="18"/>
      <c r="G32" s="66"/>
      <c r="H32" s="67"/>
      <c r="I32" s="67"/>
      <c r="J32" s="1"/>
      <c r="K32" s="1"/>
      <c r="L32" s="1"/>
      <c r="M32" s="1"/>
      <c r="N32" s="1"/>
      <c r="O32" s="1"/>
      <c r="P32" s="1"/>
    </row>
    <row r="33" spans="1:16" ht="15" customHeight="1">
      <c r="A33" s="10">
        <v>125197</v>
      </c>
      <c r="B33" s="25" t="str">
        <f>HYPERLINK("http://longavita.su/upload/novye_schetki_manualnye.jpg","Лонга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33" s="10" t="s">
        <v>31</v>
      </c>
      <c r="D33" s="10">
        <v>12</v>
      </c>
      <c r="E33" s="10">
        <v>12</v>
      </c>
      <c r="F33" s="12"/>
      <c r="G33" s="66"/>
      <c r="H33" s="67"/>
      <c r="I33" s="67"/>
      <c r="J33" s="1"/>
      <c r="K33" s="1"/>
      <c r="L33" s="1"/>
      <c r="M33" s="1"/>
      <c r="N33" s="1"/>
      <c r="O33" s="1"/>
      <c r="P33" s="1"/>
    </row>
    <row r="34" spans="1:16" ht="15" customHeight="1">
      <c r="A34" s="10">
        <v>95892</v>
      </c>
      <c r="B34" s="11" t="s">
        <v>90</v>
      </c>
      <c r="C34" s="10" t="s">
        <v>31</v>
      </c>
      <c r="D34" s="10">
        <v>12</v>
      </c>
      <c r="E34" s="10">
        <v>12</v>
      </c>
      <c r="F34" s="12"/>
      <c r="G34" s="66"/>
      <c r="H34" s="67"/>
      <c r="I34" s="67"/>
      <c r="J34" s="1"/>
      <c r="K34" s="1"/>
      <c r="L34" s="1"/>
      <c r="M34" s="1"/>
      <c r="N34" s="1"/>
      <c r="O34" s="1"/>
      <c r="P34" s="1"/>
    </row>
    <row r="35" spans="1:16" ht="15" customHeight="1">
      <c r="A35" s="10">
        <v>95893</v>
      </c>
      <c r="B35" s="11" t="s">
        <v>91</v>
      </c>
      <c r="C35" s="10" t="s">
        <v>31</v>
      </c>
      <c r="D35" s="10">
        <v>12</v>
      </c>
      <c r="E35" s="10">
        <v>12</v>
      </c>
      <c r="F35" s="12"/>
      <c r="G35" s="66"/>
      <c r="H35" s="67"/>
      <c r="I35" s="67"/>
      <c r="J35" s="1"/>
      <c r="K35" s="1"/>
      <c r="L35" s="1"/>
      <c r="M35" s="1"/>
      <c r="N35" s="1"/>
      <c r="O35" s="1"/>
      <c r="P35" s="1"/>
    </row>
    <row r="36" spans="1:16" ht="15" customHeight="1">
      <c r="A36" s="10">
        <v>95895</v>
      </c>
      <c r="B36" s="11" t="s">
        <v>92</v>
      </c>
      <c r="C36" s="10" t="s">
        <v>31</v>
      </c>
      <c r="D36" s="10">
        <v>12</v>
      </c>
      <c r="E36" s="10">
        <v>12</v>
      </c>
      <c r="F36" s="12"/>
      <c r="G36" s="66"/>
      <c r="H36" s="67"/>
      <c r="I36" s="67"/>
      <c r="J36" s="1"/>
      <c r="K36" s="1"/>
      <c r="L36" s="1"/>
      <c r="M36" s="1"/>
      <c r="N36" s="1"/>
      <c r="O36" s="1"/>
      <c r="P36" s="1"/>
    </row>
    <row r="37" spans="1:16" ht="15" customHeight="1">
      <c r="A37" s="10">
        <v>95897</v>
      </c>
      <c r="B37" s="11" t="s">
        <v>93</v>
      </c>
      <c r="C37" s="10" t="s">
        <v>31</v>
      </c>
      <c r="D37" s="10">
        <v>8</v>
      </c>
      <c r="E37" s="10">
        <v>8</v>
      </c>
      <c r="F37" s="12"/>
      <c r="G37" s="66"/>
      <c r="H37" s="67"/>
      <c r="I37" s="67"/>
      <c r="J37" s="1"/>
      <c r="K37" s="1"/>
      <c r="L37" s="1"/>
      <c r="M37" s="1"/>
      <c r="N37" s="1"/>
      <c r="O37" s="1"/>
      <c r="P37" s="1"/>
    </row>
    <row r="38" spans="1:16" ht="15" customHeight="1">
      <c r="A38" s="10">
        <v>95900</v>
      </c>
      <c r="B38" s="11" t="s">
        <v>94</v>
      </c>
      <c r="C38" s="10" t="s">
        <v>31</v>
      </c>
      <c r="D38" s="10">
        <v>12</v>
      </c>
      <c r="E38" s="10">
        <v>12</v>
      </c>
      <c r="F38" s="12"/>
      <c r="G38" s="66"/>
      <c r="H38" s="67"/>
      <c r="I38" s="67"/>
      <c r="J38" s="1"/>
      <c r="K38" s="1"/>
      <c r="L38" s="1"/>
      <c r="M38" s="1"/>
      <c r="N38" s="1"/>
      <c r="O38" s="1"/>
      <c r="P38" s="1"/>
    </row>
    <row r="39" spans="1:16" ht="15" customHeight="1">
      <c r="A39" s="10">
        <v>95901</v>
      </c>
      <c r="B39" s="11" t="s">
        <v>32</v>
      </c>
      <c r="C39" s="10" t="s">
        <v>31</v>
      </c>
      <c r="D39" s="10">
        <v>12</v>
      </c>
      <c r="E39" s="10">
        <v>12</v>
      </c>
      <c r="F39" s="12"/>
      <c r="G39" s="66"/>
      <c r="H39" s="67"/>
      <c r="I39" s="67"/>
      <c r="J39" s="1"/>
      <c r="K39" s="1"/>
      <c r="L39" s="1"/>
      <c r="M39" s="1"/>
      <c r="N39" s="1"/>
      <c r="O39" s="1"/>
      <c r="P39" s="1"/>
    </row>
    <row r="40" spans="1:16" ht="15" customHeight="1">
      <c r="A40" s="10">
        <v>95898</v>
      </c>
      <c r="B40" s="11" t="s">
        <v>95</v>
      </c>
      <c r="C40" s="10" t="s">
        <v>31</v>
      </c>
      <c r="D40" s="10">
        <v>12</v>
      </c>
      <c r="E40" s="10">
        <v>12</v>
      </c>
      <c r="F40" s="12"/>
      <c r="G40" s="66"/>
      <c r="H40" s="67"/>
      <c r="I40" s="67"/>
      <c r="J40" s="1"/>
      <c r="K40" s="1"/>
      <c r="L40" s="1"/>
      <c r="M40" s="1"/>
      <c r="N40" s="1"/>
      <c r="O40" s="1"/>
      <c r="P40" s="1"/>
    </row>
    <row r="41" spans="1:16" ht="15" customHeight="1">
      <c r="A41" s="10">
        <v>95899</v>
      </c>
      <c r="B41" s="11" t="s">
        <v>96</v>
      </c>
      <c r="C41" s="10" t="s">
        <v>31</v>
      </c>
      <c r="D41" s="10">
        <v>12</v>
      </c>
      <c r="E41" s="10">
        <v>12</v>
      </c>
      <c r="F41" s="12"/>
      <c r="G41" s="66"/>
      <c r="H41" s="67"/>
      <c r="I41" s="67"/>
      <c r="J41" s="1"/>
      <c r="K41" s="1"/>
      <c r="L41" s="1"/>
      <c r="M41" s="1"/>
      <c r="N41" s="1"/>
      <c r="O41" s="1"/>
      <c r="P41" s="1"/>
    </row>
    <row r="42" spans="1:16" ht="15" customHeight="1">
      <c r="A42" s="10">
        <v>121067</v>
      </c>
      <c r="B42" s="11" t="s">
        <v>97</v>
      </c>
      <c r="C42" s="10" t="s">
        <v>31</v>
      </c>
      <c r="D42" s="10">
        <v>12</v>
      </c>
      <c r="E42" s="10">
        <v>12</v>
      </c>
      <c r="F42" s="12"/>
      <c r="G42" s="66"/>
      <c r="H42" s="67"/>
      <c r="I42" s="67"/>
      <c r="J42" s="1"/>
      <c r="K42" s="1"/>
      <c r="L42" s="1"/>
      <c r="M42" s="1"/>
      <c r="N42" s="1"/>
      <c r="O42" s="1"/>
      <c r="P42" s="1"/>
    </row>
    <row r="43" spans="1:16" ht="15" customHeight="1">
      <c r="A43" s="10">
        <v>121068</v>
      </c>
      <c r="B43" s="11" t="s">
        <v>98</v>
      </c>
      <c r="C43" s="10" t="s">
        <v>31</v>
      </c>
      <c r="D43" s="10">
        <v>12</v>
      </c>
      <c r="E43" s="10">
        <v>12</v>
      </c>
      <c r="F43" s="12"/>
      <c r="G43" s="66"/>
      <c r="H43" s="67"/>
      <c r="I43" s="67"/>
      <c r="J43" s="1"/>
      <c r="K43" s="1"/>
      <c r="L43" s="1"/>
      <c r="M43" s="1"/>
      <c r="N43" s="1"/>
      <c r="O43" s="1"/>
      <c r="P43" s="1"/>
    </row>
    <row r="44" spans="1:16" ht="15" customHeight="1">
      <c r="A44" s="10">
        <v>125196</v>
      </c>
      <c r="B44" s="25" t="str">
        <f>HYPERLINK("http://longavita.su/upload/novye_schetki_manualnye.jpg","Лонга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4" s="10" t="s">
        <v>31</v>
      </c>
      <c r="D44" s="10">
        <v>12</v>
      </c>
      <c r="E44" s="10">
        <v>12</v>
      </c>
      <c r="F44" s="12"/>
      <c r="G44" s="66"/>
      <c r="H44" s="67"/>
      <c r="I44" s="67"/>
      <c r="J44" s="1"/>
      <c r="K44" s="1"/>
      <c r="L44" s="1"/>
      <c r="M44" s="1"/>
      <c r="N44" s="1"/>
      <c r="O44" s="1"/>
      <c r="P44" s="1"/>
    </row>
    <row r="45" spans="1:16" ht="15" customHeight="1">
      <c r="A45" s="10">
        <v>115551</v>
      </c>
      <c r="B45" s="11" t="s">
        <v>99</v>
      </c>
      <c r="C45" s="10" t="s">
        <v>36</v>
      </c>
      <c r="D45" s="10">
        <v>12</v>
      </c>
      <c r="E45" s="10">
        <v>12</v>
      </c>
      <c r="F45" s="12"/>
      <c r="G45" s="66"/>
      <c r="H45" s="67"/>
      <c r="I45" s="67"/>
      <c r="J45" s="1"/>
      <c r="K45" s="1"/>
      <c r="L45" s="1"/>
      <c r="M45" s="1"/>
      <c r="N45" s="1"/>
      <c r="O45" s="1"/>
      <c r="P45" s="1"/>
    </row>
    <row r="46" spans="1:16" ht="15" customHeight="1">
      <c r="A46" s="10">
        <v>115553</v>
      </c>
      <c r="B46" s="11" t="s">
        <v>100</v>
      </c>
      <c r="C46" s="10" t="s">
        <v>36</v>
      </c>
      <c r="D46" s="10">
        <v>12</v>
      </c>
      <c r="E46" s="10">
        <v>12</v>
      </c>
      <c r="F46" s="12"/>
      <c r="G46" s="66"/>
      <c r="H46" s="67"/>
      <c r="I46" s="67"/>
      <c r="J46" s="1"/>
      <c r="K46" s="1"/>
      <c r="L46" s="1"/>
      <c r="M46" s="1"/>
      <c r="N46" s="1"/>
      <c r="O46" s="1"/>
      <c r="P46" s="1"/>
    </row>
    <row r="47" spans="1:16" ht="15" customHeight="1">
      <c r="A47" s="10">
        <v>115552</v>
      </c>
      <c r="B47" s="11" t="s">
        <v>101</v>
      </c>
      <c r="C47" s="10" t="s">
        <v>36</v>
      </c>
      <c r="D47" s="10">
        <v>12</v>
      </c>
      <c r="E47" s="10">
        <v>12</v>
      </c>
      <c r="F47" s="12"/>
      <c r="G47" s="66"/>
      <c r="H47" s="67"/>
      <c r="I47" s="67"/>
      <c r="J47" s="1"/>
      <c r="K47" s="1"/>
      <c r="L47" s="1"/>
      <c r="M47" s="1"/>
      <c r="N47" s="1"/>
      <c r="O47" s="1"/>
      <c r="P47" s="1"/>
    </row>
    <row r="48" spans="1:16" ht="15" customHeight="1">
      <c r="A48" s="10">
        <v>115556</v>
      </c>
      <c r="B48" s="11" t="s">
        <v>38</v>
      </c>
      <c r="C48" s="10" t="s">
        <v>36</v>
      </c>
      <c r="D48" s="10">
        <v>12</v>
      </c>
      <c r="E48" s="10">
        <v>12</v>
      </c>
      <c r="F48" s="12"/>
      <c r="G48" s="66"/>
      <c r="H48" s="67" t="s">
        <v>102</v>
      </c>
      <c r="I48" s="67"/>
      <c r="J48" s="1"/>
      <c r="K48" s="1"/>
      <c r="L48" s="1"/>
      <c r="M48" s="1"/>
      <c r="N48" s="1"/>
      <c r="O48" s="1"/>
      <c r="P48" s="1"/>
    </row>
    <row r="49" spans="1:16" ht="15" customHeight="1">
      <c r="A49" s="10">
        <v>115554</v>
      </c>
      <c r="B49" s="11" t="s">
        <v>39</v>
      </c>
      <c r="C49" s="10" t="s">
        <v>36</v>
      </c>
      <c r="D49" s="10">
        <v>12</v>
      </c>
      <c r="E49" s="10">
        <v>12</v>
      </c>
      <c r="F49" s="12"/>
      <c r="G49" s="66"/>
      <c r="H49" s="67" t="s">
        <v>102</v>
      </c>
      <c r="I49" s="67"/>
      <c r="J49" s="1"/>
      <c r="K49" s="1"/>
      <c r="L49" s="1"/>
      <c r="M49" s="1"/>
      <c r="N49" s="1"/>
      <c r="O49" s="1"/>
      <c r="P49" s="1"/>
    </row>
    <row r="50" spans="1:16" ht="15" customHeight="1">
      <c r="A50" s="10"/>
      <c r="B50" s="10"/>
      <c r="C50" s="10"/>
      <c r="D50" s="10"/>
      <c r="E50" s="10"/>
      <c r="F50" s="12"/>
      <c r="G50" s="66"/>
      <c r="H50" s="13"/>
      <c r="I50" s="13"/>
      <c r="J50" s="1"/>
      <c r="K50" s="1"/>
      <c r="L50" s="1"/>
      <c r="M50" s="1"/>
      <c r="N50" s="1"/>
      <c r="O50" s="1"/>
      <c r="P50" s="1"/>
    </row>
    <row r="51" spans="1:16" ht="15" customHeight="1">
      <c r="A51" s="10">
        <v>89826</v>
      </c>
      <c r="B51" s="11" t="s">
        <v>103</v>
      </c>
      <c r="C51" s="10" t="s">
        <v>42</v>
      </c>
      <c r="D51" s="10">
        <v>25</v>
      </c>
      <c r="E51" s="10">
        <v>1</v>
      </c>
      <c r="F51" s="12"/>
      <c r="G51" s="66"/>
      <c r="H51" s="67"/>
      <c r="I51" s="67"/>
      <c r="J51" s="1"/>
      <c r="K51" s="1"/>
      <c r="L51" s="1"/>
      <c r="M51" s="1"/>
      <c r="N51" s="1"/>
      <c r="O51" s="1"/>
      <c r="P51" s="1"/>
    </row>
    <row r="52" spans="1:16" ht="15" customHeight="1">
      <c r="A52" s="10">
        <v>89827</v>
      </c>
      <c r="B52" s="11" t="s">
        <v>43</v>
      </c>
      <c r="C52" s="10" t="s">
        <v>42</v>
      </c>
      <c r="D52" s="10">
        <v>25</v>
      </c>
      <c r="E52" s="10">
        <v>1</v>
      </c>
      <c r="F52" s="12"/>
      <c r="G52" s="66"/>
      <c r="H52" s="67"/>
      <c r="I52" s="67"/>
      <c r="J52" s="1"/>
      <c r="K52" s="1"/>
      <c r="L52" s="1"/>
      <c r="M52" s="1"/>
      <c r="N52" s="1"/>
      <c r="O52" s="1"/>
      <c r="P52" s="1"/>
    </row>
    <row r="53" spans="1:16" ht="15" customHeight="1">
      <c r="A53" s="10">
        <v>113072</v>
      </c>
      <c r="B53" s="11" t="s">
        <v>104</v>
      </c>
      <c r="C53" s="10" t="s">
        <v>42</v>
      </c>
      <c r="D53" s="10">
        <v>1</v>
      </c>
      <c r="E53" s="10">
        <v>1</v>
      </c>
      <c r="F53" s="12"/>
      <c r="G53" s="76"/>
      <c r="H53" s="67">
        <v>0.03</v>
      </c>
      <c r="I53" s="67">
        <v>0.03</v>
      </c>
      <c r="J53" s="1"/>
      <c r="K53" s="1"/>
      <c r="L53" s="1"/>
      <c r="M53" s="1"/>
      <c r="N53" s="1"/>
      <c r="O53" s="1"/>
      <c r="P53" s="1"/>
    </row>
    <row r="54" spans="1:16" ht="15" customHeight="1">
      <c r="A54" s="10">
        <v>113073</v>
      </c>
      <c r="B54" s="11" t="s">
        <v>105</v>
      </c>
      <c r="C54" s="10" t="s">
        <v>42</v>
      </c>
      <c r="D54" s="10">
        <v>1</v>
      </c>
      <c r="E54" s="10">
        <v>1</v>
      </c>
      <c r="F54" s="12"/>
      <c r="G54" s="76"/>
      <c r="H54" s="67">
        <v>0.03</v>
      </c>
      <c r="I54" s="67">
        <v>0.03</v>
      </c>
      <c r="J54" s="1"/>
      <c r="K54" s="1"/>
      <c r="L54" s="1"/>
      <c r="M54" s="1"/>
      <c r="N54" s="1"/>
      <c r="O54" s="1"/>
      <c r="P54" s="1"/>
    </row>
    <row r="55" spans="1:16" ht="15" customHeight="1">
      <c r="A55" s="10">
        <v>113074</v>
      </c>
      <c r="B55" s="11" t="s">
        <v>106</v>
      </c>
      <c r="C55" s="10" t="s">
        <v>42</v>
      </c>
      <c r="D55" s="10">
        <v>1</v>
      </c>
      <c r="E55" s="10">
        <v>1</v>
      </c>
      <c r="F55" s="12"/>
      <c r="G55" s="76"/>
      <c r="H55" s="67">
        <v>0.03</v>
      </c>
      <c r="I55" s="67">
        <v>0.03</v>
      </c>
      <c r="J55" s="1"/>
      <c r="K55" s="1"/>
      <c r="L55" s="1"/>
      <c r="M55" s="1"/>
      <c r="N55" s="1"/>
      <c r="O55" s="1"/>
      <c r="P55" s="1"/>
    </row>
    <row r="56" spans="1:16" ht="15" customHeight="1">
      <c r="A56" s="10">
        <v>113075</v>
      </c>
      <c r="B56" s="11" t="s">
        <v>107</v>
      </c>
      <c r="C56" s="10" t="s">
        <v>42</v>
      </c>
      <c r="D56" s="10">
        <v>1</v>
      </c>
      <c r="E56" s="10">
        <v>1</v>
      </c>
      <c r="F56" s="12"/>
      <c r="G56" s="76"/>
      <c r="H56" s="67">
        <v>0.03</v>
      </c>
      <c r="I56" s="67">
        <v>0.03</v>
      </c>
      <c r="J56" s="1"/>
      <c r="K56" s="1"/>
      <c r="L56" s="1"/>
      <c r="M56" s="1"/>
      <c r="N56" s="1"/>
      <c r="O56" s="1"/>
      <c r="P56" s="1"/>
    </row>
    <row r="57" spans="1:16" ht="15" customHeight="1">
      <c r="A57" s="10">
        <v>112092</v>
      </c>
      <c r="B57" s="11" t="s">
        <v>108</v>
      </c>
      <c r="C57" s="10" t="s">
        <v>42</v>
      </c>
      <c r="D57" s="10">
        <v>50</v>
      </c>
      <c r="E57" s="10">
        <v>1</v>
      </c>
      <c r="F57" s="12"/>
      <c r="G57" s="66"/>
      <c r="H57" s="67"/>
      <c r="I57" s="67"/>
      <c r="J57" s="1"/>
      <c r="K57" s="1"/>
      <c r="L57" s="1"/>
      <c r="M57" s="1"/>
      <c r="N57" s="1"/>
      <c r="O57" s="1"/>
      <c r="P57" s="1"/>
    </row>
    <row r="58" spans="1:16" ht="15" customHeight="1">
      <c r="A58" s="10">
        <v>110969</v>
      </c>
      <c r="B58" s="11" t="s">
        <v>109</v>
      </c>
      <c r="C58" s="10" t="s">
        <v>42</v>
      </c>
      <c r="D58" s="10">
        <v>64</v>
      </c>
      <c r="E58" s="10">
        <v>1</v>
      </c>
      <c r="F58" s="12"/>
      <c r="G58" s="66"/>
      <c r="H58" s="67"/>
      <c r="I58" s="67"/>
      <c r="J58" s="1"/>
      <c r="K58" s="1"/>
      <c r="L58" s="1"/>
      <c r="M58" s="1"/>
      <c r="N58" s="1"/>
      <c r="O58" s="1"/>
      <c r="P58" s="1"/>
    </row>
    <row r="59" spans="1:16" ht="15" customHeight="1">
      <c r="A59" s="10">
        <v>110968</v>
      </c>
      <c r="B59" s="11" t="s">
        <v>110</v>
      </c>
      <c r="C59" s="10" t="s">
        <v>42</v>
      </c>
      <c r="D59" s="10">
        <v>50</v>
      </c>
      <c r="E59" s="10">
        <v>1</v>
      </c>
      <c r="F59" s="12"/>
      <c r="G59" s="66"/>
      <c r="H59" s="67"/>
      <c r="I59" s="67"/>
      <c r="J59" s="1"/>
      <c r="K59" s="1"/>
      <c r="L59" s="1"/>
      <c r="M59" s="1"/>
      <c r="N59" s="1"/>
      <c r="O59" s="1"/>
      <c r="P59" s="1"/>
    </row>
    <row r="60" spans="1:16" ht="15" customHeight="1">
      <c r="A60" s="10">
        <v>112273</v>
      </c>
      <c r="B60" s="11" t="s">
        <v>111</v>
      </c>
      <c r="C60" s="10" t="s">
        <v>42</v>
      </c>
      <c r="D60" s="10">
        <v>50</v>
      </c>
      <c r="E60" s="10">
        <v>1</v>
      </c>
      <c r="F60" s="12"/>
      <c r="G60" s="66"/>
      <c r="H60" s="67"/>
      <c r="I60" s="67"/>
      <c r="J60" s="1"/>
      <c r="K60" s="1"/>
      <c r="L60" s="1"/>
      <c r="M60" s="1"/>
      <c r="N60" s="1"/>
      <c r="O60" s="1"/>
      <c r="P60" s="1"/>
    </row>
    <row r="61" spans="1:16" ht="15" customHeight="1">
      <c r="A61" s="36">
        <v>101627</v>
      </c>
      <c r="B61" s="53" t="s">
        <v>112</v>
      </c>
      <c r="C61" s="36" t="s">
        <v>45</v>
      </c>
      <c r="D61" s="36">
        <v>100</v>
      </c>
      <c r="E61" s="36">
        <v>1</v>
      </c>
      <c r="F61" s="26"/>
      <c r="G61" s="77"/>
      <c r="H61" s="78"/>
      <c r="I61" s="78"/>
      <c r="J61" s="50"/>
      <c r="K61" s="40"/>
      <c r="L61" s="40"/>
      <c r="M61" s="40"/>
      <c r="N61" s="40"/>
      <c r="O61" s="40"/>
      <c r="P61" s="40"/>
    </row>
    <row r="62" spans="1:16" ht="15" customHeight="1">
      <c r="A62" s="36">
        <v>101626</v>
      </c>
      <c r="B62" s="53" t="s">
        <v>113</v>
      </c>
      <c r="C62" s="36" t="s">
        <v>45</v>
      </c>
      <c r="D62" s="36">
        <v>100</v>
      </c>
      <c r="E62" s="36">
        <v>1</v>
      </c>
      <c r="F62" s="26"/>
      <c r="G62" s="77"/>
      <c r="H62" s="78"/>
      <c r="I62" s="78"/>
      <c r="J62" s="40"/>
      <c r="K62" s="40"/>
      <c r="L62" s="40"/>
      <c r="M62" s="40"/>
      <c r="N62" s="40"/>
      <c r="O62" s="40"/>
      <c r="P62" s="40"/>
    </row>
    <row r="63" spans="1:16" ht="15" customHeight="1">
      <c r="A63" s="16">
        <v>113076</v>
      </c>
      <c r="B63" s="65" t="str">
        <f>HYPERLINK("http://healthsib.com/new_products","Лонга Вита стерилизатор - футляр для зубной щетки  (с УФ излучателем) арт.SG-276")</f>
        <v>Лонга Вита стерилизатор - футляр для зубной щетки  (с УФ излучателем) арт.SG-276</v>
      </c>
      <c r="C63" s="10" t="s">
        <v>44</v>
      </c>
      <c r="D63" s="10">
        <v>100</v>
      </c>
      <c r="E63" s="10">
        <v>1</v>
      </c>
      <c r="F63" s="12"/>
      <c r="G63" s="76"/>
      <c r="H63" s="13">
        <v>0.103</v>
      </c>
      <c r="I63" s="13">
        <v>0.103</v>
      </c>
      <c r="J63" s="1"/>
      <c r="K63" s="1"/>
      <c r="L63" s="1"/>
      <c r="M63" s="1"/>
      <c r="N63" s="1"/>
      <c r="O63" s="1"/>
      <c r="P63" s="1"/>
    </row>
    <row r="64" spans="1:16" ht="15" customHeight="1">
      <c r="A64" s="55"/>
      <c r="B64" s="55"/>
      <c r="C64" s="55"/>
      <c r="D64" s="55"/>
      <c r="E64" s="55"/>
      <c r="F64" s="55"/>
      <c r="G64" s="55"/>
      <c r="H64" s="60"/>
      <c r="I64" s="60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60"/>
      <c r="I65" s="60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60"/>
      <c r="I66" s="60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60"/>
      <c r="I67" s="60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60"/>
      <c r="I68" s="60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60"/>
      <c r="I69" s="60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60"/>
      <c r="I70" s="60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60"/>
      <c r="I71" s="60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60"/>
      <c r="I72" s="60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60"/>
      <c r="I73" s="60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60"/>
      <c r="I74" s="60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60"/>
      <c r="I75" s="60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60"/>
      <c r="I76" s="60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60"/>
      <c r="I77" s="60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60"/>
      <c r="I78" s="60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60"/>
      <c r="I79" s="60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60"/>
      <c r="I80" s="60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60"/>
      <c r="I81" s="60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60"/>
      <c r="I82" s="60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60"/>
      <c r="I83" s="60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60"/>
      <c r="I84" s="60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60"/>
      <c r="I85" s="60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60"/>
      <c r="I86" s="60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60"/>
      <c r="I87" s="60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60"/>
      <c r="I88" s="60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60"/>
      <c r="I89" s="60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60"/>
      <c r="I90" s="60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60"/>
      <c r="I91" s="60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60"/>
      <c r="I92" s="60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60"/>
      <c r="I93" s="60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60"/>
      <c r="I94" s="60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60"/>
      <c r="I95" s="60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60"/>
      <c r="I96" s="60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60"/>
      <c r="I97" s="60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60"/>
      <c r="I98" s="60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60"/>
      <c r="I99" s="60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60"/>
      <c r="I100" s="60"/>
      <c r="J100" s="1"/>
      <c r="K100" s="1"/>
      <c r="L100" s="1"/>
      <c r="M100" s="1"/>
      <c r="N100" s="1"/>
      <c r="O100" s="1"/>
      <c r="P100" s="1"/>
    </row>
    <row r="101" spans="1:16" ht="12.75" customHeight="1">
      <c r="A101" s="1"/>
      <c r="B101" s="1"/>
      <c r="C101" s="1"/>
      <c r="D101" s="1"/>
      <c r="E101" s="1"/>
      <c r="F101" s="1"/>
      <c r="G101" s="1"/>
      <c r="H101" s="60"/>
      <c r="I101" s="60"/>
      <c r="J101" s="1"/>
      <c r="K101" s="1"/>
      <c r="L101" s="1"/>
      <c r="M101" s="1"/>
      <c r="N101" s="1"/>
      <c r="O101" s="1"/>
      <c r="P101" s="1"/>
    </row>
    <row r="102" spans="1:16" ht="12.75" customHeight="1">
      <c r="A102" s="1"/>
      <c r="B102" s="1"/>
      <c r="C102" s="1"/>
      <c r="D102" s="1"/>
      <c r="E102" s="1"/>
      <c r="F102" s="1"/>
      <c r="G102" s="1"/>
      <c r="H102" s="60"/>
      <c r="I102" s="60"/>
      <c r="J102" s="1"/>
      <c r="K102" s="1"/>
      <c r="L102" s="1"/>
      <c r="M102" s="1"/>
      <c r="N102" s="1"/>
      <c r="O102" s="1"/>
      <c r="P102" s="1"/>
    </row>
    <row r="103" spans="1:16" ht="12.75" customHeight="1">
      <c r="A103" s="1"/>
      <c r="B103" s="1"/>
      <c r="C103" s="1"/>
      <c r="D103" s="1"/>
      <c r="E103" s="1"/>
      <c r="F103" s="1"/>
      <c r="G103" s="1"/>
      <c r="H103" s="60"/>
      <c r="I103" s="60"/>
      <c r="J103" s="1"/>
      <c r="K103" s="1"/>
      <c r="L103" s="1"/>
      <c r="M103" s="1"/>
      <c r="N103" s="1"/>
      <c r="O103" s="1"/>
      <c r="P103" s="1"/>
    </row>
    <row r="104" spans="1:16" ht="12.75" customHeight="1">
      <c r="A104" s="1"/>
      <c r="B104" s="1"/>
      <c r="C104" s="1"/>
      <c r="D104" s="1"/>
      <c r="E104" s="1"/>
      <c r="F104" s="1"/>
      <c r="G104" s="1"/>
      <c r="H104" s="60"/>
      <c r="I104" s="60"/>
      <c r="J104" s="1"/>
      <c r="K104" s="1"/>
      <c r="L104" s="1"/>
      <c r="M104" s="1"/>
      <c r="N104" s="1"/>
      <c r="O104" s="1"/>
      <c r="P104" s="1"/>
    </row>
    <row r="105" spans="1:16" ht="12.75" customHeight="1">
      <c r="A105" s="1"/>
      <c r="B105" s="1"/>
      <c r="C105" s="1"/>
      <c r="D105" s="1"/>
      <c r="E105" s="1"/>
      <c r="F105" s="1"/>
      <c r="G105" s="1"/>
      <c r="H105" s="60"/>
      <c r="I105" s="60"/>
      <c r="J105" s="1"/>
      <c r="K105" s="1"/>
      <c r="L105" s="1"/>
      <c r="M105" s="1"/>
      <c r="N105" s="1"/>
      <c r="O105" s="1"/>
      <c r="P105" s="1"/>
    </row>
    <row r="106" spans="1:16" ht="12.75" customHeight="1">
      <c r="A106" s="1"/>
      <c r="B106" s="1"/>
      <c r="C106" s="1"/>
      <c r="D106" s="1"/>
      <c r="E106" s="1"/>
      <c r="F106" s="1"/>
      <c r="G106" s="1"/>
      <c r="H106" s="60"/>
      <c r="I106" s="60"/>
      <c r="J106" s="1"/>
      <c r="K106" s="1"/>
      <c r="L106" s="1"/>
      <c r="M106" s="1"/>
      <c r="N106" s="1"/>
      <c r="O106" s="1"/>
      <c r="P106" s="1"/>
    </row>
    <row r="107" spans="1:16" ht="12.75" customHeight="1">
      <c r="A107" s="1"/>
      <c r="B107" s="1"/>
      <c r="C107" s="1"/>
      <c r="D107" s="1"/>
      <c r="E107" s="1"/>
      <c r="F107" s="1"/>
      <c r="G107" s="1"/>
      <c r="H107" s="60"/>
      <c r="I107" s="60"/>
      <c r="J107" s="1"/>
      <c r="K107" s="1"/>
      <c r="L107" s="1"/>
      <c r="M107" s="1"/>
      <c r="N107" s="1"/>
      <c r="O107" s="1"/>
      <c r="P107" s="1"/>
    </row>
    <row r="108" spans="1:16" ht="12.75" customHeight="1">
      <c r="A108" s="1"/>
      <c r="B108" s="1"/>
      <c r="C108" s="1"/>
      <c r="D108" s="1"/>
      <c r="E108" s="1"/>
      <c r="F108" s="1"/>
      <c r="G108" s="1"/>
      <c r="H108" s="60"/>
      <c r="I108" s="60"/>
      <c r="J108" s="1"/>
      <c r="K108" s="1"/>
      <c r="L108" s="1"/>
      <c r="M108" s="1"/>
      <c r="N108" s="1"/>
      <c r="O108" s="1"/>
      <c r="P108" s="1"/>
    </row>
    <row r="109" spans="1:16" ht="12.75" customHeight="1">
      <c r="A109" s="1"/>
      <c r="B109" s="1"/>
      <c r="C109" s="1"/>
      <c r="D109" s="1"/>
      <c r="E109" s="1"/>
      <c r="F109" s="1"/>
      <c r="G109" s="1"/>
      <c r="H109" s="60"/>
      <c r="I109" s="60"/>
      <c r="J109" s="1"/>
      <c r="K109" s="1"/>
      <c r="L109" s="1"/>
      <c r="M109" s="1"/>
      <c r="N109" s="1"/>
      <c r="O109" s="1"/>
      <c r="P109" s="1"/>
    </row>
    <row r="110" spans="1:16" ht="12.75" customHeight="1">
      <c r="A110" s="1"/>
      <c r="B110" s="1"/>
      <c r="C110" s="1"/>
      <c r="D110" s="1"/>
      <c r="E110" s="1"/>
      <c r="F110" s="1"/>
      <c r="G110" s="1"/>
      <c r="H110" s="60"/>
      <c r="I110" s="60"/>
      <c r="J110" s="1"/>
      <c r="K110" s="1"/>
      <c r="L110" s="1"/>
      <c r="M110" s="1"/>
      <c r="N110" s="1"/>
      <c r="O110" s="1"/>
      <c r="P110" s="1"/>
    </row>
    <row r="111" spans="1:16" ht="12.75" customHeight="1">
      <c r="A111" s="1"/>
      <c r="B111" s="1"/>
      <c r="C111" s="1"/>
      <c r="D111" s="1"/>
      <c r="E111" s="1"/>
      <c r="F111" s="1"/>
      <c r="G111" s="1"/>
      <c r="H111" s="60"/>
      <c r="I111" s="60"/>
      <c r="J111" s="1"/>
      <c r="K111" s="1"/>
      <c r="L111" s="1"/>
      <c r="M111" s="1"/>
      <c r="N111" s="1"/>
      <c r="O111" s="1"/>
      <c r="P111" s="1"/>
    </row>
    <row r="112" spans="1:16" ht="12.75" customHeight="1">
      <c r="A112" s="1"/>
      <c r="B112" s="1"/>
      <c r="C112" s="1"/>
      <c r="D112" s="1"/>
      <c r="E112" s="1"/>
      <c r="F112" s="1"/>
      <c r="G112" s="1"/>
      <c r="H112" s="60"/>
      <c r="I112" s="60"/>
      <c r="J112" s="1"/>
      <c r="K112" s="1"/>
      <c r="L112" s="1"/>
      <c r="M112" s="1"/>
      <c r="N112" s="1"/>
      <c r="O112" s="1"/>
      <c r="P112" s="1"/>
    </row>
    <row r="113" spans="1:16" ht="12.75" customHeight="1">
      <c r="A113" s="1"/>
      <c r="B113" s="1"/>
      <c r="C113" s="1"/>
      <c r="D113" s="1"/>
      <c r="E113" s="1"/>
      <c r="F113" s="1"/>
      <c r="G113" s="1"/>
      <c r="H113" s="60"/>
      <c r="I113" s="60"/>
      <c r="J113" s="1"/>
      <c r="K113" s="1"/>
      <c r="L113" s="1"/>
      <c r="M113" s="1"/>
      <c r="N113" s="1"/>
      <c r="O113" s="1"/>
      <c r="P113" s="1"/>
    </row>
    <row r="114" spans="1:16" ht="12.75" customHeight="1">
      <c r="A114" s="1"/>
      <c r="B114" s="1"/>
      <c r="C114" s="1"/>
      <c r="D114" s="1"/>
      <c r="E114" s="1"/>
      <c r="F114" s="1"/>
      <c r="G114" s="1"/>
      <c r="H114" s="60"/>
      <c r="I114" s="60"/>
      <c r="J114" s="1"/>
      <c r="K114" s="1"/>
      <c r="L114" s="1"/>
      <c r="M114" s="1"/>
      <c r="N114" s="1"/>
      <c r="O114" s="1"/>
      <c r="P114" s="1"/>
    </row>
    <row r="115" spans="1:16" ht="12.75" customHeight="1">
      <c r="A115" s="1"/>
      <c r="B115" s="1"/>
      <c r="C115" s="1"/>
      <c r="D115" s="1"/>
      <c r="E115" s="1"/>
      <c r="F115" s="1"/>
      <c r="G115" s="1"/>
      <c r="H115" s="60"/>
      <c r="I115" s="60"/>
      <c r="J115" s="1"/>
      <c r="K115" s="1"/>
      <c r="L115" s="1"/>
      <c r="M115" s="1"/>
      <c r="N115" s="1"/>
      <c r="O115" s="1"/>
      <c r="P115" s="1"/>
    </row>
    <row r="116" spans="1:16" ht="12.75" customHeight="1">
      <c r="A116" s="1"/>
      <c r="B116" s="1"/>
      <c r="C116" s="1"/>
      <c r="D116" s="1"/>
      <c r="E116" s="1"/>
      <c r="F116" s="1"/>
      <c r="G116" s="1"/>
      <c r="H116" s="60"/>
      <c r="I116" s="60"/>
      <c r="J116" s="1"/>
      <c r="K116" s="1"/>
      <c r="L116" s="1"/>
      <c r="M116" s="1"/>
      <c r="N116" s="1"/>
      <c r="O116" s="1"/>
      <c r="P116" s="1"/>
    </row>
    <row r="117" spans="1:16" ht="12.75" customHeight="1">
      <c r="A117" s="1"/>
      <c r="B117" s="1"/>
      <c r="C117" s="1"/>
      <c r="D117" s="1"/>
      <c r="E117" s="1"/>
      <c r="F117" s="1"/>
      <c r="G117" s="1"/>
      <c r="H117" s="60"/>
      <c r="I117" s="60"/>
      <c r="J117" s="1"/>
      <c r="K117" s="1"/>
      <c r="L117" s="1"/>
      <c r="M117" s="1"/>
      <c r="N117" s="1"/>
      <c r="O117" s="1"/>
      <c r="P117" s="1"/>
    </row>
    <row r="118" spans="1:16" ht="12.75" customHeight="1">
      <c r="A118" s="1"/>
      <c r="B118" s="1"/>
      <c r="C118" s="1"/>
      <c r="D118" s="1"/>
      <c r="E118" s="1"/>
      <c r="F118" s="1"/>
      <c r="G118" s="1"/>
      <c r="H118" s="60"/>
      <c r="I118" s="60"/>
      <c r="J118" s="1"/>
      <c r="K118" s="1"/>
      <c r="L118" s="1"/>
      <c r="M118" s="1"/>
      <c r="N118" s="1"/>
      <c r="O118" s="1"/>
      <c r="P118" s="1"/>
    </row>
    <row r="119" spans="1:16" ht="12.75" customHeight="1">
      <c r="A119" s="1"/>
      <c r="B119" s="1"/>
      <c r="C119" s="1"/>
      <c r="D119" s="1"/>
      <c r="E119" s="1"/>
      <c r="F119" s="1"/>
      <c r="G119" s="1"/>
      <c r="H119" s="60"/>
      <c r="I119" s="60"/>
      <c r="J119" s="1"/>
      <c r="K119" s="1"/>
      <c r="L119" s="1"/>
      <c r="M119" s="1"/>
      <c r="N119" s="1"/>
      <c r="O119" s="1"/>
      <c r="P119" s="1"/>
    </row>
    <row r="120" spans="1:16" ht="12.75" customHeight="1">
      <c r="A120" s="1"/>
      <c r="B120" s="1"/>
      <c r="C120" s="1"/>
      <c r="D120" s="1"/>
      <c r="E120" s="1"/>
      <c r="F120" s="1"/>
      <c r="G120" s="1"/>
      <c r="H120" s="60"/>
      <c r="I120" s="60"/>
      <c r="J120" s="1"/>
      <c r="K120" s="1"/>
      <c r="L120" s="1"/>
      <c r="M120" s="1"/>
      <c r="N120" s="1"/>
      <c r="O120" s="1"/>
      <c r="P120" s="1"/>
    </row>
    <row r="121" spans="1:16" ht="12.75" customHeight="1">
      <c r="A121" s="1"/>
      <c r="B121" s="1"/>
      <c r="C121" s="1"/>
      <c r="D121" s="1"/>
      <c r="E121" s="1"/>
      <c r="F121" s="1"/>
      <c r="G121" s="1"/>
      <c r="H121" s="60"/>
      <c r="I121" s="60"/>
      <c r="J121" s="1"/>
      <c r="K121" s="1"/>
      <c r="L121" s="1"/>
      <c r="M121" s="1"/>
      <c r="N121" s="1"/>
      <c r="O121" s="1"/>
      <c r="P121" s="1"/>
    </row>
    <row r="122" spans="1:16" ht="12.75" customHeight="1">
      <c r="A122" s="1"/>
      <c r="B122" s="1"/>
      <c r="C122" s="1"/>
      <c r="D122" s="1"/>
      <c r="E122" s="1"/>
      <c r="F122" s="1"/>
      <c r="G122" s="1"/>
      <c r="H122" s="60"/>
      <c r="I122" s="60"/>
      <c r="J122" s="1"/>
      <c r="K122" s="1"/>
      <c r="L122" s="1"/>
      <c r="M122" s="1"/>
      <c r="N122" s="1"/>
      <c r="O122" s="1"/>
      <c r="P122" s="1"/>
    </row>
    <row r="123" spans="1:16" ht="12.75" customHeight="1">
      <c r="A123" s="1"/>
      <c r="B123" s="1"/>
      <c r="C123" s="1"/>
      <c r="D123" s="1"/>
      <c r="E123" s="1"/>
      <c r="F123" s="1"/>
      <c r="G123" s="1"/>
      <c r="H123" s="60"/>
      <c r="I123" s="60"/>
      <c r="J123" s="1"/>
      <c r="K123" s="1"/>
      <c r="L123" s="1"/>
      <c r="M123" s="1"/>
      <c r="N123" s="1"/>
      <c r="O123" s="1"/>
      <c r="P123" s="1"/>
    </row>
    <row r="124" spans="1:16" ht="12.75" customHeight="1">
      <c r="A124" s="1"/>
      <c r="B124" s="1"/>
      <c r="C124" s="1"/>
      <c r="D124" s="1"/>
      <c r="E124" s="1"/>
      <c r="F124" s="1"/>
      <c r="G124" s="1"/>
      <c r="H124" s="60"/>
      <c r="I124" s="60"/>
      <c r="J124" s="1"/>
      <c r="K124" s="1"/>
      <c r="L124" s="1"/>
      <c r="M124" s="1"/>
      <c r="N124" s="1"/>
      <c r="O124" s="1"/>
      <c r="P124" s="1"/>
    </row>
    <row r="125" spans="1:16" ht="12.75" customHeight="1">
      <c r="A125" s="1"/>
      <c r="B125" s="1"/>
      <c r="C125" s="1"/>
      <c r="D125" s="1"/>
      <c r="E125" s="1"/>
      <c r="F125" s="1"/>
      <c r="G125" s="1"/>
      <c r="H125" s="60"/>
      <c r="I125" s="60"/>
      <c r="J125" s="1"/>
      <c r="K125" s="1"/>
      <c r="L125" s="1"/>
      <c r="M125" s="1"/>
      <c r="N125" s="1"/>
      <c r="O125" s="1"/>
      <c r="P125" s="1"/>
    </row>
    <row r="126" spans="1:16" ht="12.75" customHeight="1">
      <c r="A126" s="1"/>
      <c r="B126" s="1"/>
      <c r="C126" s="1"/>
      <c r="D126" s="1"/>
      <c r="E126" s="1"/>
      <c r="F126" s="1"/>
      <c r="G126" s="1"/>
      <c r="H126" s="60"/>
      <c r="I126" s="60"/>
      <c r="J126" s="1"/>
      <c r="K126" s="1"/>
      <c r="L126" s="1"/>
      <c r="M126" s="1"/>
      <c r="N126" s="1"/>
      <c r="O126" s="1"/>
      <c r="P126" s="1"/>
    </row>
    <row r="127" spans="1:16" ht="12.75" customHeight="1">
      <c r="A127" s="1"/>
      <c r="B127" s="1"/>
      <c r="C127" s="1"/>
      <c r="D127" s="1"/>
      <c r="E127" s="1"/>
      <c r="F127" s="1"/>
      <c r="G127" s="1"/>
      <c r="H127" s="60"/>
      <c r="I127" s="60"/>
      <c r="J127" s="1"/>
      <c r="K127" s="1"/>
      <c r="L127" s="1"/>
      <c r="M127" s="1"/>
      <c r="N127" s="1"/>
      <c r="O127" s="1"/>
      <c r="P127" s="1"/>
    </row>
    <row r="128" spans="1:16" ht="12.75" customHeight="1">
      <c r="A128" s="1"/>
      <c r="B128" s="1"/>
      <c r="C128" s="1"/>
      <c r="D128" s="1"/>
      <c r="E128" s="1"/>
      <c r="F128" s="1"/>
      <c r="G128" s="1"/>
      <c r="H128" s="60"/>
      <c r="I128" s="60"/>
      <c r="J128" s="1"/>
      <c r="K128" s="1"/>
      <c r="L128" s="1"/>
      <c r="M128" s="1"/>
      <c r="N128" s="1"/>
      <c r="O128" s="1"/>
      <c r="P128" s="1"/>
    </row>
    <row r="129" spans="1:16" ht="12.75" customHeight="1">
      <c r="A129" s="1"/>
      <c r="B129" s="1"/>
      <c r="C129" s="1"/>
      <c r="D129" s="1"/>
      <c r="E129" s="1"/>
      <c r="F129" s="1"/>
      <c r="G129" s="1"/>
      <c r="H129" s="60"/>
      <c r="I129" s="60"/>
      <c r="J129" s="1"/>
      <c r="K129" s="1"/>
      <c r="L129" s="1"/>
      <c r="M129" s="1"/>
      <c r="N129" s="1"/>
      <c r="O129" s="1"/>
      <c r="P129" s="1"/>
    </row>
    <row r="130" spans="1:16" ht="12.75" customHeight="1">
      <c r="A130" s="1"/>
      <c r="B130" s="1"/>
      <c r="C130" s="1"/>
      <c r="D130" s="1"/>
      <c r="E130" s="1"/>
      <c r="F130" s="1"/>
      <c r="G130" s="1"/>
      <c r="H130" s="60"/>
      <c r="I130" s="60"/>
      <c r="J130" s="1"/>
      <c r="K130" s="1"/>
      <c r="L130" s="1"/>
      <c r="M130" s="1"/>
      <c r="N130" s="1"/>
      <c r="O130" s="1"/>
      <c r="P130" s="1"/>
    </row>
    <row r="131" spans="1:16" ht="12.75" customHeight="1">
      <c r="A131" s="1"/>
      <c r="B131" s="1"/>
      <c r="C131" s="1"/>
      <c r="D131" s="1"/>
      <c r="E131" s="1"/>
      <c r="F131" s="1"/>
      <c r="G131" s="1"/>
      <c r="H131" s="60"/>
      <c r="I131" s="60"/>
      <c r="J131" s="1"/>
      <c r="K131" s="1"/>
      <c r="L131" s="1"/>
      <c r="M131" s="1"/>
      <c r="N131" s="1"/>
      <c r="O131" s="1"/>
      <c r="P131" s="1"/>
    </row>
    <row r="132" spans="1:16" ht="12.75" customHeight="1">
      <c r="A132" s="1"/>
      <c r="B132" s="1"/>
      <c r="C132" s="1"/>
      <c r="D132" s="1"/>
      <c r="E132" s="1"/>
      <c r="F132" s="1"/>
      <c r="G132" s="1"/>
      <c r="H132" s="60"/>
      <c r="I132" s="60"/>
      <c r="J132" s="1"/>
      <c r="K132" s="1"/>
      <c r="L132" s="1"/>
      <c r="M132" s="1"/>
      <c r="N132" s="1"/>
      <c r="O132" s="1"/>
      <c r="P132" s="1"/>
    </row>
    <row r="133" spans="1:16" ht="12.75" customHeight="1">
      <c r="A133" s="1"/>
      <c r="B133" s="1"/>
      <c r="C133" s="1"/>
      <c r="D133" s="1"/>
      <c r="E133" s="1"/>
      <c r="F133" s="1"/>
      <c r="G133" s="1"/>
      <c r="H133" s="60"/>
      <c r="I133" s="60"/>
      <c r="J133" s="1"/>
      <c r="K133" s="1"/>
      <c r="L133" s="1"/>
      <c r="M133" s="1"/>
      <c r="N133" s="1"/>
      <c r="O133" s="1"/>
      <c r="P133" s="1"/>
    </row>
    <row r="134" spans="1:16" ht="12.75" customHeight="1">
      <c r="A134" s="1"/>
      <c r="B134" s="1"/>
      <c r="C134" s="1"/>
      <c r="D134" s="1"/>
      <c r="E134" s="1"/>
      <c r="F134" s="1"/>
      <c r="G134" s="1"/>
      <c r="H134" s="60"/>
      <c r="I134" s="60"/>
      <c r="J134" s="1"/>
      <c r="K134" s="1"/>
      <c r="L134" s="1"/>
      <c r="M134" s="1"/>
      <c r="N134" s="1"/>
      <c r="O134" s="1"/>
      <c r="P134" s="1"/>
    </row>
    <row r="135" spans="1:16" ht="12.75" customHeight="1">
      <c r="A135" s="1"/>
      <c r="B135" s="1"/>
      <c r="C135" s="1"/>
      <c r="D135" s="1"/>
      <c r="E135" s="1"/>
      <c r="F135" s="1"/>
      <c r="G135" s="1"/>
      <c r="H135" s="60"/>
      <c r="I135" s="60"/>
      <c r="J135" s="1"/>
      <c r="K135" s="1"/>
      <c r="L135" s="1"/>
      <c r="M135" s="1"/>
      <c r="N135" s="1"/>
      <c r="O135" s="1"/>
      <c r="P135" s="1"/>
    </row>
    <row r="136" spans="1:16" ht="12.75" customHeight="1">
      <c r="A136" s="1"/>
      <c r="B136" s="1"/>
      <c r="C136" s="1"/>
      <c r="D136" s="1"/>
      <c r="E136" s="1"/>
      <c r="F136" s="1"/>
      <c r="G136" s="1"/>
      <c r="H136" s="60"/>
      <c r="I136" s="60"/>
      <c r="J136" s="1"/>
      <c r="K136" s="1"/>
      <c r="L136" s="1"/>
      <c r="M136" s="1"/>
      <c r="N136" s="1"/>
      <c r="O136" s="1"/>
      <c r="P136" s="1"/>
    </row>
    <row r="137" spans="1:16" ht="12.75" customHeight="1">
      <c r="A137" s="1"/>
      <c r="B137" s="1"/>
      <c r="C137" s="1"/>
      <c r="D137" s="1"/>
      <c r="E137" s="1"/>
      <c r="F137" s="1"/>
      <c r="G137" s="1"/>
      <c r="H137" s="60"/>
      <c r="I137" s="60"/>
      <c r="J137" s="1"/>
      <c r="K137" s="1"/>
      <c r="L137" s="1"/>
      <c r="M137" s="1"/>
      <c r="N137" s="1"/>
      <c r="O137" s="1"/>
      <c r="P137" s="1"/>
    </row>
    <row r="138" spans="1:16" ht="12.75" customHeight="1">
      <c r="A138" s="1"/>
      <c r="B138" s="1"/>
      <c r="C138" s="1"/>
      <c r="D138" s="1"/>
      <c r="E138" s="1"/>
      <c r="F138" s="1"/>
      <c r="G138" s="1"/>
      <c r="H138" s="60"/>
      <c r="I138" s="60"/>
      <c r="J138" s="1"/>
      <c r="K138" s="1"/>
      <c r="L138" s="1"/>
      <c r="M138" s="1"/>
      <c r="N138" s="1"/>
      <c r="O138" s="1"/>
      <c r="P138" s="1"/>
    </row>
    <row r="139" spans="1:16" ht="12.75" customHeight="1">
      <c r="A139" s="1"/>
      <c r="B139" s="1"/>
      <c r="C139" s="1"/>
      <c r="D139" s="1"/>
      <c r="E139" s="1"/>
      <c r="F139" s="1"/>
      <c r="G139" s="1"/>
      <c r="H139" s="60"/>
      <c r="I139" s="60"/>
      <c r="J139" s="1"/>
      <c r="K139" s="1"/>
      <c r="L139" s="1"/>
      <c r="M139" s="1"/>
      <c r="N139" s="1"/>
      <c r="O139" s="1"/>
      <c r="P139" s="1"/>
    </row>
    <row r="140" spans="1:16" ht="12.75" customHeight="1">
      <c r="A140" s="1"/>
      <c r="B140" s="1"/>
      <c r="C140" s="1"/>
      <c r="D140" s="1"/>
      <c r="E140" s="1"/>
      <c r="F140" s="1"/>
      <c r="G140" s="1"/>
      <c r="H140" s="60"/>
      <c r="I140" s="60"/>
      <c r="J140" s="1"/>
      <c r="K140" s="1"/>
      <c r="L140" s="1"/>
      <c r="M140" s="1"/>
      <c r="N140" s="1"/>
      <c r="O140" s="1"/>
      <c r="P140" s="1"/>
    </row>
    <row r="141" spans="1:16" ht="12.75" customHeight="1">
      <c r="A141" s="1"/>
      <c r="B141" s="1"/>
      <c r="C141" s="1"/>
      <c r="D141" s="1"/>
      <c r="E141" s="1"/>
      <c r="F141" s="1"/>
      <c r="G141" s="1"/>
      <c r="H141" s="60"/>
      <c r="I141" s="60"/>
      <c r="J141" s="1"/>
      <c r="K141" s="1"/>
      <c r="L141" s="1"/>
      <c r="M141" s="1"/>
      <c r="N141" s="1"/>
      <c r="O141" s="1"/>
      <c r="P141" s="1"/>
    </row>
    <row r="142" spans="1:16" ht="12.75" customHeight="1">
      <c r="A142" s="1"/>
      <c r="B142" s="1"/>
      <c r="C142" s="1"/>
      <c r="D142" s="1"/>
      <c r="E142" s="1"/>
      <c r="F142" s="1"/>
      <c r="G142" s="1"/>
      <c r="H142" s="60"/>
      <c r="I142" s="60"/>
      <c r="J142" s="1"/>
      <c r="K142" s="1"/>
      <c r="L142" s="1"/>
      <c r="M142" s="1"/>
      <c r="N142" s="1"/>
      <c r="O142" s="1"/>
      <c r="P142" s="1"/>
    </row>
    <row r="143" spans="1:16" ht="12.75" customHeight="1">
      <c r="A143" s="1"/>
      <c r="B143" s="1"/>
      <c r="C143" s="1"/>
      <c r="D143" s="1"/>
      <c r="E143" s="1"/>
      <c r="F143" s="1"/>
      <c r="G143" s="1"/>
      <c r="H143" s="60"/>
      <c r="I143" s="60"/>
      <c r="J143" s="1"/>
      <c r="K143" s="1"/>
      <c r="L143" s="1"/>
      <c r="M143" s="1"/>
      <c r="N143" s="1"/>
      <c r="O143" s="1"/>
      <c r="P143" s="1"/>
    </row>
    <row r="144" spans="1:16" ht="12.75" customHeight="1">
      <c r="A144" s="1"/>
      <c r="B144" s="1"/>
      <c r="C144" s="1"/>
      <c r="D144" s="1"/>
      <c r="E144" s="1"/>
      <c r="F144" s="1"/>
      <c r="G144" s="1"/>
      <c r="H144" s="60"/>
      <c r="I144" s="60"/>
      <c r="J144" s="1"/>
      <c r="K144" s="1"/>
      <c r="L144" s="1"/>
      <c r="M144" s="1"/>
      <c r="N144" s="1"/>
      <c r="O144" s="1"/>
      <c r="P144" s="1"/>
    </row>
    <row r="145" spans="1:16" ht="12.75" customHeight="1">
      <c r="A145" s="1"/>
      <c r="B145" s="1"/>
      <c r="C145" s="1"/>
      <c r="D145" s="1"/>
      <c r="E145" s="1"/>
      <c r="F145" s="1"/>
      <c r="G145" s="1"/>
      <c r="H145" s="60"/>
      <c r="I145" s="60"/>
      <c r="J145" s="1"/>
      <c r="K145" s="1"/>
      <c r="L145" s="1"/>
      <c r="M145" s="1"/>
      <c r="N145" s="1"/>
      <c r="O145" s="1"/>
      <c r="P145" s="1"/>
    </row>
    <row r="146" spans="1:16" ht="12.75" customHeight="1">
      <c r="A146" s="1"/>
      <c r="B146" s="1"/>
      <c r="C146" s="1"/>
      <c r="D146" s="1"/>
      <c r="E146" s="1"/>
      <c r="F146" s="1"/>
      <c r="G146" s="1"/>
      <c r="H146" s="60"/>
      <c r="I146" s="60"/>
      <c r="J146" s="1"/>
      <c r="K146" s="1"/>
      <c r="L146" s="1"/>
      <c r="M146" s="1"/>
      <c r="N146" s="1"/>
      <c r="O146" s="1"/>
      <c r="P146" s="1"/>
    </row>
    <row r="147" spans="1:16" ht="12.75" customHeight="1">
      <c r="A147" s="1"/>
      <c r="B147" s="1"/>
      <c r="C147" s="1"/>
      <c r="D147" s="1"/>
      <c r="E147" s="1"/>
      <c r="F147" s="1"/>
      <c r="G147" s="1"/>
      <c r="H147" s="60"/>
      <c r="I147" s="60"/>
      <c r="J147" s="1"/>
      <c r="K147" s="1"/>
      <c r="L147" s="1"/>
      <c r="M147" s="1"/>
      <c r="N147" s="1"/>
      <c r="O147" s="1"/>
      <c r="P147" s="1"/>
    </row>
    <row r="148" spans="1:16" ht="12.75" customHeight="1">
      <c r="A148" s="1"/>
      <c r="B148" s="1"/>
      <c r="C148" s="1"/>
      <c r="D148" s="1"/>
      <c r="E148" s="1"/>
      <c r="F148" s="1"/>
      <c r="G148" s="1"/>
      <c r="H148" s="60"/>
      <c r="I148" s="60"/>
      <c r="J148" s="1"/>
      <c r="K148" s="1"/>
      <c r="L148" s="1"/>
      <c r="M148" s="1"/>
      <c r="N148" s="1"/>
      <c r="O148" s="1"/>
      <c r="P148" s="1"/>
    </row>
    <row r="149" spans="1:16" ht="12.75" customHeight="1">
      <c r="A149" s="1"/>
      <c r="B149" s="1"/>
      <c r="C149" s="1"/>
      <c r="D149" s="1"/>
      <c r="E149" s="1"/>
      <c r="F149" s="1"/>
      <c r="G149" s="1"/>
      <c r="H149" s="60"/>
      <c r="I149" s="60"/>
      <c r="J149" s="1"/>
      <c r="K149" s="1"/>
      <c r="L149" s="1"/>
      <c r="M149" s="1"/>
      <c r="N149" s="1"/>
      <c r="O149" s="1"/>
      <c r="P149" s="1"/>
    </row>
    <row r="150" spans="1:16" ht="12.75" customHeight="1">
      <c r="A150" s="1"/>
      <c r="B150" s="1"/>
      <c r="C150" s="1"/>
      <c r="D150" s="1"/>
      <c r="E150" s="1"/>
      <c r="F150" s="1"/>
      <c r="G150" s="1"/>
      <c r="H150" s="60"/>
      <c r="I150" s="60"/>
      <c r="J150" s="1"/>
      <c r="K150" s="1"/>
      <c r="L150" s="1"/>
      <c r="M150" s="1"/>
      <c r="N150" s="1"/>
      <c r="O150" s="1"/>
      <c r="P150" s="1"/>
    </row>
    <row r="151" spans="1:16" ht="12.75" customHeight="1">
      <c r="A151" s="1"/>
      <c r="B151" s="1"/>
      <c r="C151" s="1"/>
      <c r="D151" s="1"/>
      <c r="E151" s="1"/>
      <c r="F151" s="1"/>
      <c r="G151" s="1"/>
      <c r="H151" s="60"/>
      <c r="I151" s="60"/>
      <c r="J151" s="1"/>
      <c r="K151" s="1"/>
      <c r="L151" s="1"/>
      <c r="M151" s="1"/>
      <c r="N151" s="1"/>
      <c r="O151" s="1"/>
      <c r="P151" s="1"/>
    </row>
    <row r="152" spans="1:16" ht="12.75" customHeight="1">
      <c r="A152" s="1"/>
      <c r="B152" s="1"/>
      <c r="C152" s="1"/>
      <c r="D152" s="1"/>
      <c r="E152" s="1"/>
      <c r="F152" s="1"/>
      <c r="G152" s="1"/>
      <c r="H152" s="60"/>
      <c r="I152" s="60"/>
      <c r="J152" s="1"/>
      <c r="K152" s="1"/>
      <c r="L152" s="1"/>
      <c r="M152" s="1"/>
      <c r="N152" s="1"/>
      <c r="O152" s="1"/>
      <c r="P152" s="1"/>
    </row>
    <row r="153" spans="1:16" ht="12.75" customHeight="1">
      <c r="A153" s="1"/>
      <c r="B153" s="1"/>
      <c r="C153" s="1"/>
      <c r="D153" s="1"/>
      <c r="E153" s="1"/>
      <c r="F153" s="1"/>
      <c r="G153" s="1"/>
      <c r="H153" s="60"/>
      <c r="I153" s="60"/>
      <c r="J153" s="1"/>
      <c r="K153" s="1"/>
      <c r="L153" s="1"/>
      <c r="M153" s="1"/>
      <c r="N153" s="1"/>
      <c r="O153" s="1"/>
      <c r="P153" s="1"/>
    </row>
    <row r="154" spans="1:16" ht="12.75" customHeight="1">
      <c r="A154" s="1"/>
      <c r="B154" s="1"/>
      <c r="C154" s="1"/>
      <c r="D154" s="1"/>
      <c r="E154" s="1"/>
      <c r="F154" s="1"/>
      <c r="G154" s="1"/>
      <c r="H154" s="60"/>
      <c r="I154" s="60"/>
      <c r="J154" s="1"/>
      <c r="K154" s="1"/>
      <c r="L154" s="1"/>
      <c r="M154" s="1"/>
      <c r="N154" s="1"/>
      <c r="O154" s="1"/>
      <c r="P154" s="1"/>
    </row>
    <row r="155" spans="1:16" ht="12.75" customHeight="1">
      <c r="A155" s="1"/>
      <c r="B155" s="1"/>
      <c r="C155" s="1"/>
      <c r="D155" s="1"/>
      <c r="E155" s="1"/>
      <c r="F155" s="1"/>
      <c r="G155" s="1"/>
      <c r="H155" s="60"/>
      <c r="I155" s="60"/>
      <c r="J155" s="1"/>
      <c r="K155" s="1"/>
      <c r="L155" s="1"/>
      <c r="M155" s="1"/>
      <c r="N155" s="1"/>
      <c r="O155" s="1"/>
      <c r="P155" s="1"/>
    </row>
    <row r="156" spans="1:16" ht="12.75" customHeight="1">
      <c r="A156" s="1"/>
      <c r="B156" s="1"/>
      <c r="C156" s="1"/>
      <c r="D156" s="1"/>
      <c r="E156" s="1"/>
      <c r="F156" s="1"/>
      <c r="G156" s="1"/>
      <c r="H156" s="60"/>
      <c r="I156" s="60"/>
      <c r="J156" s="1"/>
      <c r="K156" s="1"/>
      <c r="L156" s="1"/>
      <c r="M156" s="1"/>
      <c r="N156" s="1"/>
      <c r="O156" s="1"/>
      <c r="P156" s="1"/>
    </row>
    <row r="157" spans="1:16" ht="12.75" customHeight="1">
      <c r="A157" s="1"/>
      <c r="B157" s="1"/>
      <c r="C157" s="1"/>
      <c r="D157" s="1"/>
      <c r="E157" s="1"/>
      <c r="F157" s="1"/>
      <c r="G157" s="1"/>
      <c r="H157" s="60"/>
      <c r="I157" s="60"/>
      <c r="J157" s="1"/>
      <c r="K157" s="1"/>
      <c r="L157" s="1"/>
      <c r="M157" s="1"/>
      <c r="N157" s="1"/>
      <c r="O157" s="1"/>
      <c r="P157" s="1"/>
    </row>
    <row r="158" spans="1:16" ht="12.75" customHeight="1">
      <c r="A158" s="1"/>
      <c r="B158" s="1"/>
      <c r="C158" s="1"/>
      <c r="D158" s="1"/>
      <c r="E158" s="1"/>
      <c r="F158" s="1"/>
      <c r="G158" s="1"/>
      <c r="H158" s="60"/>
      <c r="I158" s="60"/>
      <c r="J158" s="1"/>
      <c r="K158" s="1"/>
      <c r="L158" s="1"/>
      <c r="M158" s="1"/>
      <c r="N158" s="1"/>
      <c r="O158" s="1"/>
      <c r="P158" s="1"/>
    </row>
    <row r="159" spans="1:16" ht="12.75" customHeight="1">
      <c r="A159" s="1"/>
      <c r="B159" s="1"/>
      <c r="C159" s="1"/>
      <c r="D159" s="1"/>
      <c r="E159" s="1"/>
      <c r="F159" s="1"/>
      <c r="G159" s="1"/>
      <c r="H159" s="60"/>
      <c r="I159" s="60"/>
      <c r="J159" s="1"/>
      <c r="K159" s="1"/>
      <c r="L159" s="1"/>
      <c r="M159" s="1"/>
      <c r="N159" s="1"/>
      <c r="O159" s="1"/>
      <c r="P159" s="1"/>
    </row>
    <row r="160" spans="1:16" ht="12.75" customHeight="1">
      <c r="A160" s="1"/>
      <c r="B160" s="1"/>
      <c r="C160" s="1"/>
      <c r="D160" s="1"/>
      <c r="E160" s="1"/>
      <c r="F160" s="1"/>
      <c r="G160" s="1"/>
      <c r="H160" s="60"/>
      <c r="I160" s="60"/>
      <c r="J160" s="1"/>
      <c r="K160" s="1"/>
      <c r="L160" s="1"/>
      <c r="M160" s="1"/>
      <c r="N160" s="1"/>
      <c r="O160" s="1"/>
      <c r="P160" s="1"/>
    </row>
    <row r="161" spans="1:16" ht="12.75" customHeight="1">
      <c r="A161" s="1"/>
      <c r="B161" s="1"/>
      <c r="C161" s="1"/>
      <c r="D161" s="1"/>
      <c r="E161" s="1"/>
      <c r="F161" s="1"/>
      <c r="G161" s="1"/>
      <c r="H161" s="60"/>
      <c r="I161" s="60"/>
      <c r="J161" s="1"/>
      <c r="K161" s="1"/>
      <c r="L161" s="1"/>
      <c r="M161" s="1"/>
      <c r="N161" s="1"/>
      <c r="O161" s="1"/>
      <c r="P161" s="1"/>
    </row>
    <row r="162" spans="1:16" ht="12.75" customHeight="1">
      <c r="A162" s="1"/>
      <c r="B162" s="1"/>
      <c r="C162" s="1"/>
      <c r="D162" s="1"/>
      <c r="E162" s="1"/>
      <c r="F162" s="1"/>
      <c r="G162" s="1"/>
      <c r="H162" s="60"/>
      <c r="I162" s="60"/>
      <c r="J162" s="1"/>
      <c r="K162" s="1"/>
      <c r="L162" s="1"/>
      <c r="M162" s="1"/>
      <c r="N162" s="1"/>
      <c r="O162" s="1"/>
      <c r="P162" s="1"/>
    </row>
    <row r="163" spans="1:16" ht="12.75" customHeight="1">
      <c r="A163" s="1"/>
      <c r="B163" s="1"/>
      <c r="C163" s="1"/>
      <c r="D163" s="1"/>
      <c r="E163" s="1"/>
      <c r="F163" s="1"/>
      <c r="G163" s="1"/>
      <c r="H163" s="60"/>
      <c r="I163" s="60"/>
      <c r="J163" s="1"/>
      <c r="K163" s="1"/>
      <c r="L163" s="1"/>
      <c r="M163" s="1"/>
      <c r="N163" s="1"/>
      <c r="O163" s="1"/>
      <c r="P163" s="1"/>
    </row>
    <row r="164" spans="1:16" ht="12.75" customHeight="1">
      <c r="A164" s="1"/>
      <c r="B164" s="1"/>
      <c r="C164" s="1"/>
      <c r="D164" s="1"/>
      <c r="E164" s="1"/>
      <c r="F164" s="1"/>
      <c r="G164" s="1"/>
      <c r="H164" s="60"/>
      <c r="I164" s="60"/>
      <c r="J164" s="1"/>
      <c r="K164" s="1"/>
      <c r="L164" s="1"/>
      <c r="M164" s="1"/>
      <c r="N164" s="1"/>
      <c r="O164" s="1"/>
      <c r="P164" s="1"/>
    </row>
    <row r="165" spans="1:16" ht="12.75" customHeight="1">
      <c r="A165" s="1"/>
      <c r="B165" s="1"/>
      <c r="C165" s="1"/>
      <c r="D165" s="1"/>
      <c r="E165" s="1"/>
      <c r="F165" s="1"/>
      <c r="G165" s="1"/>
      <c r="H165" s="60"/>
      <c r="I165" s="60"/>
      <c r="J165" s="1"/>
      <c r="K165" s="1"/>
      <c r="L165" s="1"/>
      <c r="M165" s="1"/>
      <c r="N165" s="1"/>
      <c r="O165" s="1"/>
      <c r="P165" s="1"/>
    </row>
    <row r="166" spans="1:16" ht="12.75" customHeight="1">
      <c r="A166" s="1"/>
      <c r="B166" s="1"/>
      <c r="C166" s="1"/>
      <c r="D166" s="1"/>
      <c r="E166" s="1"/>
      <c r="F166" s="1"/>
      <c r="G166" s="1"/>
      <c r="H166" s="60"/>
      <c r="I166" s="60"/>
      <c r="J166" s="1"/>
      <c r="K166" s="1"/>
      <c r="L166" s="1"/>
      <c r="M166" s="1"/>
      <c r="N166" s="1"/>
      <c r="O166" s="1"/>
      <c r="P166" s="1"/>
    </row>
    <row r="167" spans="1:16" ht="12.75" customHeight="1">
      <c r="A167" s="1"/>
      <c r="B167" s="1"/>
      <c r="C167" s="1"/>
      <c r="D167" s="1"/>
      <c r="E167" s="1"/>
      <c r="F167" s="1"/>
      <c r="G167" s="1"/>
      <c r="H167" s="60"/>
      <c r="I167" s="60"/>
      <c r="J167" s="1"/>
      <c r="K167" s="1"/>
      <c r="L167" s="1"/>
      <c r="M167" s="1"/>
      <c r="N167" s="1"/>
      <c r="O167" s="1"/>
      <c r="P167" s="1"/>
    </row>
    <row r="168" spans="1:16" ht="12.75" customHeight="1">
      <c r="A168" s="1"/>
      <c r="B168" s="1"/>
      <c r="C168" s="1"/>
      <c r="D168" s="1"/>
      <c r="E168" s="1"/>
      <c r="F168" s="1"/>
      <c r="G168" s="1"/>
      <c r="H168" s="60"/>
      <c r="I168" s="60"/>
      <c r="J168" s="1"/>
      <c r="K168" s="1"/>
      <c r="L168" s="1"/>
      <c r="M168" s="1"/>
      <c r="N168" s="1"/>
      <c r="O168" s="1"/>
      <c r="P168" s="1"/>
    </row>
    <row r="169" spans="1:16" ht="12.75" customHeight="1">
      <c r="A169" s="1"/>
      <c r="B169" s="1"/>
      <c r="C169" s="1"/>
      <c r="D169" s="1"/>
      <c r="E169" s="1"/>
      <c r="F169" s="1"/>
      <c r="G169" s="1"/>
      <c r="H169" s="60"/>
      <c r="I169" s="60"/>
      <c r="J169" s="1"/>
      <c r="K169" s="1"/>
      <c r="L169" s="1"/>
      <c r="M169" s="1"/>
      <c r="N169" s="1"/>
      <c r="O169" s="1"/>
      <c r="P169" s="1"/>
    </row>
    <row r="170" spans="1:16" ht="12.75" customHeight="1">
      <c r="A170" s="1"/>
      <c r="B170" s="1"/>
      <c r="C170" s="1"/>
      <c r="D170" s="1"/>
      <c r="E170" s="1"/>
      <c r="F170" s="1"/>
      <c r="G170" s="1"/>
      <c r="H170" s="60"/>
      <c r="I170" s="60"/>
      <c r="J170" s="1"/>
      <c r="K170" s="1"/>
      <c r="L170" s="1"/>
      <c r="M170" s="1"/>
      <c r="N170" s="1"/>
      <c r="O170" s="1"/>
      <c r="P170" s="1"/>
    </row>
    <row r="171" spans="1:16" ht="12.75" customHeight="1">
      <c r="A171" s="1"/>
      <c r="B171" s="1"/>
      <c r="C171" s="1"/>
      <c r="D171" s="1"/>
      <c r="E171" s="1"/>
      <c r="F171" s="1"/>
      <c r="G171" s="1"/>
      <c r="H171" s="60"/>
      <c r="I171" s="60"/>
      <c r="J171" s="1"/>
      <c r="K171" s="1"/>
      <c r="L171" s="1"/>
      <c r="M171" s="1"/>
      <c r="N171" s="1"/>
      <c r="O171" s="1"/>
      <c r="P171" s="1"/>
    </row>
    <row r="172" spans="1:16" ht="12.75" customHeight="1">
      <c r="A172" s="1"/>
      <c r="B172" s="1"/>
      <c r="C172" s="1"/>
      <c r="D172" s="1"/>
      <c r="E172" s="1"/>
      <c r="F172" s="1"/>
      <c r="G172" s="1"/>
      <c r="H172" s="60"/>
      <c r="I172" s="60"/>
      <c r="J172" s="1"/>
      <c r="K172" s="1"/>
      <c r="L172" s="1"/>
      <c r="M172" s="1"/>
      <c r="N172" s="1"/>
      <c r="O172" s="1"/>
      <c r="P172" s="1"/>
    </row>
    <row r="173" spans="1:16" ht="12.75" customHeight="1">
      <c r="A173" s="1"/>
      <c r="B173" s="1"/>
      <c r="C173" s="1"/>
      <c r="D173" s="1"/>
      <c r="E173" s="1"/>
      <c r="F173" s="1"/>
      <c r="G173" s="1"/>
      <c r="H173" s="60"/>
      <c r="I173" s="60"/>
      <c r="J173" s="1"/>
      <c r="K173" s="1"/>
      <c r="L173" s="1"/>
      <c r="M173" s="1"/>
      <c r="N173" s="1"/>
      <c r="O173" s="1"/>
      <c r="P173" s="1"/>
    </row>
    <row r="174" spans="1:16" ht="12.75" customHeight="1">
      <c r="A174" s="1"/>
      <c r="B174" s="1"/>
      <c r="C174" s="1"/>
      <c r="D174" s="1"/>
      <c r="E174" s="1"/>
      <c r="F174" s="1"/>
      <c r="G174" s="1"/>
      <c r="H174" s="60"/>
      <c r="I174" s="60"/>
      <c r="J174" s="1"/>
      <c r="K174" s="1"/>
      <c r="L174" s="1"/>
      <c r="M174" s="1"/>
      <c r="N174" s="1"/>
      <c r="O174" s="1"/>
      <c r="P174" s="1"/>
    </row>
    <row r="175" spans="1:16" ht="12.75" customHeight="1">
      <c r="A175" s="1"/>
      <c r="B175" s="1"/>
      <c r="C175" s="1"/>
      <c r="D175" s="1"/>
      <c r="E175" s="1"/>
      <c r="F175" s="1"/>
      <c r="G175" s="1"/>
      <c r="H175" s="60"/>
      <c r="I175" s="60"/>
      <c r="J175" s="1"/>
      <c r="K175" s="1"/>
      <c r="L175" s="1"/>
      <c r="M175" s="1"/>
      <c r="N175" s="1"/>
      <c r="O175" s="1"/>
      <c r="P175" s="1"/>
    </row>
    <row r="176" spans="1:16" ht="12.75" customHeight="1">
      <c r="A176" s="1"/>
      <c r="B176" s="1"/>
      <c r="C176" s="1"/>
      <c r="D176" s="1"/>
      <c r="E176" s="1"/>
      <c r="F176" s="1"/>
      <c r="G176" s="1"/>
      <c r="H176" s="60"/>
      <c r="I176" s="60"/>
      <c r="J176" s="1"/>
      <c r="K176" s="1"/>
      <c r="L176" s="1"/>
      <c r="M176" s="1"/>
      <c r="N176" s="1"/>
      <c r="O176" s="1"/>
      <c r="P176" s="1"/>
    </row>
    <row r="177" spans="1:16" ht="12.75" customHeight="1">
      <c r="A177" s="1"/>
      <c r="B177" s="1"/>
      <c r="C177" s="1"/>
      <c r="D177" s="1"/>
      <c r="E177" s="1"/>
      <c r="F177" s="1"/>
      <c r="G177" s="1"/>
      <c r="H177" s="60"/>
      <c r="I177" s="60"/>
      <c r="J177" s="1"/>
      <c r="K177" s="1"/>
      <c r="L177" s="1"/>
      <c r="M177" s="1"/>
      <c r="N177" s="1"/>
      <c r="O177" s="1"/>
      <c r="P177" s="1"/>
    </row>
    <row r="178" spans="1:16" ht="12.75" customHeight="1">
      <c r="A178" s="1"/>
      <c r="B178" s="1"/>
      <c r="C178" s="1"/>
      <c r="D178" s="1"/>
      <c r="E178" s="1"/>
      <c r="F178" s="1"/>
      <c r="G178" s="1"/>
      <c r="H178" s="60"/>
      <c r="I178" s="60"/>
      <c r="J178" s="1"/>
      <c r="K178" s="1"/>
      <c r="L178" s="1"/>
      <c r="M178" s="1"/>
      <c r="N178" s="1"/>
      <c r="O178" s="1"/>
      <c r="P178" s="1"/>
    </row>
    <row r="179" spans="1:16" ht="12.75" customHeight="1">
      <c r="A179" s="1"/>
      <c r="B179" s="1"/>
      <c r="C179" s="1"/>
      <c r="D179" s="1"/>
      <c r="E179" s="1"/>
      <c r="F179" s="1"/>
      <c r="G179" s="1"/>
      <c r="H179" s="60"/>
      <c r="I179" s="60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1"/>
      <c r="C180" s="1"/>
      <c r="D180" s="1"/>
      <c r="E180" s="1"/>
      <c r="F180" s="1"/>
      <c r="G180" s="1"/>
      <c r="H180" s="60"/>
      <c r="I180" s="60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1"/>
      <c r="C181" s="1"/>
      <c r="D181" s="1"/>
      <c r="E181" s="1"/>
      <c r="F181" s="1"/>
      <c r="G181" s="1"/>
      <c r="H181" s="60"/>
      <c r="I181" s="60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1"/>
      <c r="C182" s="1"/>
      <c r="D182" s="1"/>
      <c r="E182" s="1"/>
      <c r="F182" s="1"/>
      <c r="G182" s="1"/>
      <c r="H182" s="60"/>
      <c r="I182" s="60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60"/>
      <c r="I183" s="60"/>
      <c r="J183" s="1"/>
      <c r="K183" s="1"/>
      <c r="L183" s="1"/>
      <c r="M183" s="1"/>
      <c r="N183" s="1"/>
      <c r="O183" s="1"/>
      <c r="P183" s="1"/>
    </row>
    <row r="184" spans="1:16" ht="12.75" customHeight="1">
      <c r="A184" s="1"/>
      <c r="B184" s="1"/>
      <c r="C184" s="1"/>
      <c r="D184" s="1"/>
      <c r="E184" s="1"/>
      <c r="F184" s="1"/>
      <c r="G184" s="1"/>
      <c r="H184" s="60"/>
      <c r="I184" s="60"/>
      <c r="J184" s="1"/>
      <c r="K184" s="1"/>
      <c r="L184" s="1"/>
      <c r="M184" s="1"/>
      <c r="N184" s="1"/>
      <c r="O184" s="1"/>
      <c r="P184" s="1"/>
    </row>
    <row r="185" spans="1:16" ht="12.75" customHeight="1">
      <c r="A185" s="1"/>
      <c r="B185" s="1"/>
      <c r="C185" s="1"/>
      <c r="D185" s="1"/>
      <c r="E185" s="1"/>
      <c r="F185" s="1"/>
      <c r="G185" s="1"/>
      <c r="H185" s="60"/>
      <c r="I185" s="60"/>
      <c r="J185" s="1"/>
      <c r="K185" s="1"/>
      <c r="L185" s="1"/>
      <c r="M185" s="1"/>
      <c r="N185" s="1"/>
      <c r="O185" s="1"/>
      <c r="P185" s="1"/>
    </row>
    <row r="186" spans="1:16" ht="12.75" customHeight="1">
      <c r="A186" s="1"/>
      <c r="B186" s="1"/>
      <c r="C186" s="1"/>
      <c r="D186" s="1"/>
      <c r="E186" s="1"/>
      <c r="F186" s="1"/>
      <c r="G186" s="1"/>
      <c r="H186" s="60"/>
      <c r="I186" s="60"/>
      <c r="J186" s="1"/>
      <c r="K186" s="1"/>
      <c r="L186" s="1"/>
      <c r="M186" s="1"/>
      <c r="N186" s="1"/>
      <c r="O186" s="1"/>
      <c r="P186" s="1"/>
    </row>
    <row r="187" spans="1:16" ht="12.75" customHeight="1">
      <c r="A187" s="1"/>
      <c r="B187" s="1"/>
      <c r="C187" s="1"/>
      <c r="D187" s="1"/>
      <c r="E187" s="1"/>
      <c r="F187" s="1"/>
      <c r="G187" s="1"/>
      <c r="H187" s="60"/>
      <c r="I187" s="60"/>
      <c r="J187" s="1"/>
      <c r="K187" s="1"/>
      <c r="L187" s="1"/>
      <c r="M187" s="1"/>
      <c r="N187" s="1"/>
      <c r="O187" s="1"/>
      <c r="P187" s="1"/>
    </row>
    <row r="188" spans="1:16" ht="12.75" customHeight="1">
      <c r="A188" s="1"/>
      <c r="B188" s="1"/>
      <c r="C188" s="1"/>
      <c r="D188" s="1"/>
      <c r="E188" s="1"/>
      <c r="F188" s="1"/>
      <c r="G188" s="1"/>
      <c r="H188" s="60"/>
      <c r="I188" s="60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60"/>
      <c r="I189" s="60"/>
      <c r="J189" s="1"/>
      <c r="K189" s="1"/>
      <c r="L189" s="1"/>
      <c r="M189" s="1"/>
      <c r="N189" s="1"/>
      <c r="O189" s="1"/>
      <c r="P189" s="1"/>
    </row>
    <row r="190" spans="1:16" ht="12.75" customHeight="1">
      <c r="A190" s="1"/>
      <c r="B190" s="1"/>
      <c r="C190" s="1"/>
      <c r="D190" s="1"/>
      <c r="E190" s="1"/>
      <c r="F190" s="1"/>
      <c r="G190" s="1"/>
      <c r="H190" s="60"/>
      <c r="I190" s="60"/>
      <c r="J190" s="1"/>
      <c r="K190" s="1"/>
      <c r="L190" s="1"/>
      <c r="M190" s="1"/>
      <c r="N190" s="1"/>
      <c r="O190" s="1"/>
      <c r="P190" s="1"/>
    </row>
    <row r="191" spans="1:16" ht="12.75" customHeight="1">
      <c r="A191" s="1"/>
      <c r="B191" s="1"/>
      <c r="C191" s="1"/>
      <c r="D191" s="1"/>
      <c r="E191" s="1"/>
      <c r="F191" s="1"/>
      <c r="G191" s="1"/>
      <c r="H191" s="60"/>
      <c r="I191" s="60"/>
      <c r="J191" s="1"/>
      <c r="K191" s="1"/>
      <c r="L191" s="1"/>
      <c r="M191" s="1"/>
      <c r="N191" s="1"/>
      <c r="O191" s="1"/>
      <c r="P191" s="1"/>
    </row>
    <row r="192" spans="1:16" ht="12.75" customHeight="1">
      <c r="A192" s="1"/>
      <c r="B192" s="1"/>
      <c r="C192" s="1"/>
      <c r="D192" s="1"/>
      <c r="E192" s="1"/>
      <c r="F192" s="1"/>
      <c r="G192" s="1"/>
      <c r="H192" s="60"/>
      <c r="I192" s="60"/>
      <c r="J192" s="1"/>
      <c r="K192" s="1"/>
      <c r="L192" s="1"/>
      <c r="M192" s="1"/>
      <c r="N192" s="1"/>
      <c r="O192" s="1"/>
      <c r="P192" s="1"/>
    </row>
    <row r="193" spans="1:16" ht="12.75" customHeight="1">
      <c r="A193" s="1"/>
      <c r="B193" s="1"/>
      <c r="C193" s="1"/>
      <c r="D193" s="1"/>
      <c r="E193" s="1"/>
      <c r="F193" s="1"/>
      <c r="G193" s="1"/>
      <c r="H193" s="60"/>
      <c r="I193" s="60"/>
      <c r="J193" s="1"/>
      <c r="K193" s="1"/>
      <c r="L193" s="1"/>
      <c r="M193" s="1"/>
      <c r="N193" s="1"/>
      <c r="O193" s="1"/>
      <c r="P193" s="1"/>
    </row>
    <row r="194" spans="1:16" ht="12.75" customHeight="1">
      <c r="A194" s="1"/>
      <c r="B194" s="1"/>
      <c r="C194" s="1"/>
      <c r="D194" s="1"/>
      <c r="E194" s="1"/>
      <c r="F194" s="1"/>
      <c r="G194" s="1"/>
      <c r="H194" s="60"/>
      <c r="I194" s="60"/>
      <c r="J194" s="1"/>
      <c r="K194" s="1"/>
      <c r="L194" s="1"/>
      <c r="M194" s="1"/>
      <c r="N194" s="1"/>
      <c r="O194" s="1"/>
      <c r="P194" s="1"/>
    </row>
    <row r="195" spans="1:16" ht="12.75" customHeight="1">
      <c r="A195" s="1"/>
      <c r="B195" s="1"/>
      <c r="C195" s="1"/>
      <c r="D195" s="1"/>
      <c r="E195" s="1"/>
      <c r="F195" s="1"/>
      <c r="G195" s="1"/>
      <c r="H195" s="60"/>
      <c r="I195" s="60"/>
      <c r="J195" s="1"/>
      <c r="K195" s="1"/>
      <c r="L195" s="1"/>
      <c r="M195" s="1"/>
      <c r="N195" s="1"/>
      <c r="O195" s="1"/>
      <c r="P195" s="1"/>
    </row>
    <row r="196" spans="1:16" ht="12.75" customHeight="1">
      <c r="A196" s="1"/>
      <c r="B196" s="1"/>
      <c r="C196" s="1"/>
      <c r="D196" s="1"/>
      <c r="E196" s="1"/>
      <c r="F196" s="1"/>
      <c r="G196" s="1"/>
      <c r="H196" s="60"/>
      <c r="I196" s="60"/>
      <c r="J196" s="1"/>
      <c r="K196" s="1"/>
      <c r="L196" s="1"/>
      <c r="M196" s="1"/>
      <c r="N196" s="1"/>
      <c r="O196" s="1"/>
      <c r="P196" s="1"/>
    </row>
    <row r="197" spans="1:16" ht="12.75" customHeight="1">
      <c r="A197" s="1"/>
      <c r="B197" s="1"/>
      <c r="C197" s="1"/>
      <c r="D197" s="1"/>
      <c r="E197" s="1"/>
      <c r="F197" s="1"/>
      <c r="G197" s="1"/>
      <c r="H197" s="60"/>
      <c r="I197" s="60"/>
      <c r="J197" s="1"/>
      <c r="K197" s="1"/>
      <c r="L197" s="1"/>
      <c r="M197" s="1"/>
      <c r="N197" s="1"/>
      <c r="O197" s="1"/>
      <c r="P197" s="1"/>
    </row>
    <row r="198" spans="1:16" ht="12.75" customHeight="1">
      <c r="A198" s="1"/>
      <c r="B198" s="1"/>
      <c r="C198" s="1"/>
      <c r="D198" s="1"/>
      <c r="E198" s="1"/>
      <c r="F198" s="1"/>
      <c r="G198" s="1"/>
      <c r="H198" s="60"/>
      <c r="I198" s="60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1"/>
      <c r="C199" s="1"/>
      <c r="D199" s="1"/>
      <c r="E199" s="1"/>
      <c r="F199" s="1"/>
      <c r="G199" s="1"/>
      <c r="H199" s="60"/>
      <c r="I199" s="60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60"/>
      <c r="I200" s="60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60"/>
      <c r="I201" s="60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60"/>
      <c r="I202" s="60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60"/>
      <c r="I203" s="60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60"/>
      <c r="I204" s="60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60"/>
      <c r="I205" s="60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60"/>
      <c r="I206" s="60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60"/>
      <c r="I207" s="60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60"/>
      <c r="I208" s="60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60"/>
      <c r="I209" s="60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60"/>
      <c r="I210" s="60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60"/>
      <c r="I211" s="60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60"/>
      <c r="I212" s="60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60"/>
      <c r="I213" s="60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60"/>
      <c r="I214" s="60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60"/>
      <c r="I215" s="60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60"/>
      <c r="I216" s="60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60"/>
      <c r="I217" s="60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60"/>
      <c r="I218" s="60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60"/>
      <c r="I219" s="60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60"/>
      <c r="I220" s="60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60"/>
      <c r="I221" s="60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60"/>
      <c r="I222" s="60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60"/>
      <c r="I223" s="60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60"/>
      <c r="I224" s="60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60"/>
      <c r="I225" s="60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60"/>
      <c r="I226" s="60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60"/>
      <c r="I227" s="60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60"/>
      <c r="I228" s="60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60"/>
      <c r="I229" s="60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60"/>
      <c r="I230" s="60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60"/>
      <c r="I231" s="60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60"/>
      <c r="I232" s="60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60"/>
      <c r="I233" s="60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60"/>
      <c r="I234" s="60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60"/>
      <c r="I235" s="60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60"/>
      <c r="I236" s="60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60"/>
      <c r="I237" s="60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60"/>
      <c r="I238" s="60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60"/>
      <c r="I239" s="60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60"/>
      <c r="I240" s="60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60"/>
      <c r="I241" s="60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60"/>
      <c r="I242" s="60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60"/>
      <c r="I243" s="60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60"/>
      <c r="I244" s="60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60"/>
      <c r="I245" s="60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60"/>
      <c r="I246" s="60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60"/>
      <c r="I247" s="60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60"/>
      <c r="I248" s="60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60"/>
      <c r="I249" s="60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60"/>
      <c r="I250" s="60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60"/>
      <c r="I251" s="60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60"/>
      <c r="I252" s="60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60"/>
      <c r="I253" s="60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60"/>
      <c r="I254" s="60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60"/>
      <c r="I255" s="60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60"/>
      <c r="I256" s="60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60"/>
      <c r="I257" s="60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60"/>
      <c r="I258" s="60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60"/>
      <c r="I259" s="60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60"/>
      <c r="I260" s="60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60"/>
      <c r="I261" s="60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60"/>
      <c r="I262" s="60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60"/>
      <c r="I263" s="60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60"/>
      <c r="I264" s="60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60"/>
      <c r="I265" s="60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60"/>
      <c r="I266" s="60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60"/>
      <c r="I267" s="60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60"/>
      <c r="I268" s="60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60"/>
      <c r="I269" s="60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60"/>
      <c r="I270" s="60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60"/>
      <c r="I271" s="60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60"/>
      <c r="I272" s="60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60"/>
      <c r="I273" s="60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60"/>
      <c r="I274" s="60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60"/>
      <c r="I275" s="60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60"/>
      <c r="I276" s="60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60"/>
      <c r="I277" s="60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60"/>
      <c r="I278" s="60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60"/>
      <c r="I279" s="60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60"/>
      <c r="I280" s="60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60"/>
      <c r="I281" s="60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60"/>
      <c r="I282" s="60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60"/>
      <c r="I283" s="60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60"/>
      <c r="I284" s="60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60"/>
      <c r="I285" s="60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60"/>
      <c r="I286" s="60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60"/>
      <c r="I287" s="60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60"/>
      <c r="I288" s="60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60"/>
      <c r="I289" s="60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60"/>
      <c r="I290" s="60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60"/>
      <c r="I291" s="60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60"/>
      <c r="I292" s="60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60"/>
      <c r="I293" s="60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60"/>
      <c r="I294" s="60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60"/>
      <c r="I295" s="60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60"/>
      <c r="I296" s="60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60"/>
      <c r="I297" s="60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60"/>
      <c r="I298" s="60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60"/>
      <c r="I299" s="60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60"/>
      <c r="I300" s="60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60"/>
      <c r="I301" s="60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60"/>
      <c r="I302" s="60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60"/>
      <c r="I303" s="60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60"/>
      <c r="I304" s="60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60"/>
      <c r="I305" s="60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60"/>
      <c r="I306" s="60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60"/>
      <c r="I307" s="60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60"/>
      <c r="I308" s="60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60"/>
      <c r="I309" s="60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60"/>
      <c r="I310" s="60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60"/>
      <c r="I311" s="60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60"/>
      <c r="I312" s="60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60"/>
      <c r="I313" s="60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60"/>
      <c r="I314" s="60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60"/>
      <c r="I315" s="60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60"/>
      <c r="I316" s="60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60"/>
      <c r="I317" s="60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60"/>
      <c r="I318" s="60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60"/>
      <c r="I319" s="60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60"/>
      <c r="I320" s="60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60"/>
      <c r="I321" s="60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60"/>
      <c r="I322" s="60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60"/>
      <c r="I323" s="60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60"/>
      <c r="I324" s="60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60"/>
      <c r="I325" s="60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60"/>
      <c r="I326" s="60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60"/>
      <c r="I327" s="60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60"/>
      <c r="I328" s="60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60"/>
      <c r="I329" s="60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60"/>
      <c r="I330" s="60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60"/>
      <c r="I331" s="60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60"/>
      <c r="I332" s="60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60"/>
      <c r="I333" s="60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60"/>
      <c r="I334" s="60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60"/>
      <c r="I335" s="60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60"/>
      <c r="I336" s="60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60"/>
      <c r="I337" s="60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60"/>
      <c r="I338" s="60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60"/>
      <c r="I339" s="60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60"/>
      <c r="I340" s="60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60"/>
      <c r="I341" s="60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60"/>
      <c r="I342" s="60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60"/>
      <c r="I343" s="60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60"/>
      <c r="I344" s="60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60"/>
      <c r="I345" s="60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60"/>
      <c r="I346" s="60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60"/>
      <c r="I347" s="60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60"/>
      <c r="I348" s="60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60"/>
      <c r="I349" s="60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60"/>
      <c r="I350" s="60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60"/>
      <c r="I351" s="60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60"/>
      <c r="I352" s="60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60"/>
      <c r="I353" s="60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60"/>
      <c r="I354" s="60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60"/>
      <c r="I355" s="60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60"/>
      <c r="I356" s="60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60"/>
      <c r="I357" s="60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60"/>
      <c r="I358" s="60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60"/>
      <c r="I359" s="60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60"/>
      <c r="I360" s="60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60"/>
      <c r="I361" s="60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60"/>
      <c r="I362" s="60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60"/>
      <c r="I363" s="60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60"/>
      <c r="I364" s="60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60"/>
      <c r="I365" s="60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60"/>
      <c r="I366" s="60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60"/>
      <c r="I367" s="60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60"/>
      <c r="I368" s="60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60"/>
      <c r="I369" s="60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60"/>
      <c r="I370" s="60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60"/>
      <c r="I371" s="60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60"/>
      <c r="I372" s="60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60"/>
      <c r="I373" s="60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60"/>
      <c r="I374" s="60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60"/>
      <c r="I375" s="60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60"/>
      <c r="I376" s="60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60"/>
      <c r="I377" s="60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60"/>
      <c r="I378" s="60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60"/>
      <c r="I379" s="60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60"/>
      <c r="I380" s="60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60"/>
      <c r="I381" s="60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60"/>
      <c r="I382" s="60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60"/>
      <c r="I383" s="60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60"/>
      <c r="I384" s="60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60"/>
      <c r="I385" s="60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60"/>
      <c r="I386" s="60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60"/>
      <c r="I387" s="60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60"/>
      <c r="I388" s="60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60"/>
      <c r="I389" s="60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60"/>
      <c r="I390" s="60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60"/>
      <c r="I391" s="60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60"/>
      <c r="I392" s="60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60"/>
      <c r="I393" s="60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60"/>
      <c r="I394" s="60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60"/>
      <c r="I395" s="60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60"/>
      <c r="I396" s="60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60"/>
      <c r="I397" s="60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60"/>
      <c r="I398" s="60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60"/>
      <c r="I399" s="60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60"/>
      <c r="I400" s="60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60"/>
      <c r="I401" s="60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60"/>
      <c r="I402" s="60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60"/>
      <c r="I403" s="60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60"/>
      <c r="I404" s="60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60"/>
      <c r="I405" s="60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60"/>
      <c r="I406" s="60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60"/>
      <c r="I407" s="60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60"/>
      <c r="I408" s="60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60"/>
      <c r="I409" s="60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60"/>
      <c r="I410" s="60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60"/>
      <c r="I411" s="60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60"/>
      <c r="I412" s="60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60"/>
      <c r="I413" s="60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60"/>
      <c r="I414" s="60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60"/>
      <c r="I415" s="60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60"/>
      <c r="I416" s="60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60"/>
      <c r="I417" s="60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60"/>
      <c r="I418" s="60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60"/>
      <c r="I419" s="60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60"/>
      <c r="I420" s="60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60"/>
      <c r="I421" s="60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60"/>
      <c r="I422" s="60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60"/>
      <c r="I423" s="60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60"/>
      <c r="I424" s="60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60"/>
      <c r="I425" s="60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60"/>
      <c r="I426" s="60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60"/>
      <c r="I427" s="60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60"/>
      <c r="I428" s="60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60"/>
      <c r="I429" s="60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60"/>
      <c r="I430" s="60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60"/>
      <c r="I431" s="60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60"/>
      <c r="I432" s="60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60"/>
      <c r="I433" s="60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60"/>
      <c r="I434" s="60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60"/>
      <c r="I435" s="60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60"/>
      <c r="I436" s="60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60"/>
      <c r="I437" s="60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60"/>
      <c r="I438" s="60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60"/>
      <c r="I439" s="60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60"/>
      <c r="I440" s="60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60"/>
      <c r="I441" s="60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60"/>
      <c r="I442" s="60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60"/>
      <c r="I443" s="60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60"/>
      <c r="I444" s="60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60"/>
      <c r="I445" s="60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60"/>
      <c r="I446" s="60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60"/>
      <c r="I447" s="60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60"/>
      <c r="I448" s="60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60"/>
      <c r="I449" s="60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60"/>
      <c r="I450" s="60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60"/>
      <c r="I451" s="60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60"/>
      <c r="I452" s="60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60"/>
      <c r="I453" s="60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60"/>
      <c r="I454" s="60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60"/>
      <c r="I455" s="60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60"/>
      <c r="I456" s="60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60"/>
      <c r="I457" s="60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60"/>
      <c r="I458" s="60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60"/>
      <c r="I459" s="60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60"/>
      <c r="I460" s="60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60"/>
      <c r="I461" s="60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60"/>
      <c r="I462" s="60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60"/>
      <c r="I463" s="60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60"/>
      <c r="I464" s="60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60"/>
      <c r="I465" s="60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60"/>
      <c r="I466" s="60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60"/>
      <c r="I467" s="60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60"/>
      <c r="I468" s="60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60"/>
      <c r="I469" s="60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60"/>
      <c r="I470" s="60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60"/>
      <c r="I471" s="60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60"/>
      <c r="I472" s="60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60"/>
      <c r="I473" s="60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60"/>
      <c r="I474" s="60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60"/>
      <c r="I475" s="60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60"/>
      <c r="I476" s="60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60"/>
      <c r="I477" s="60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60"/>
      <c r="I478" s="60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60"/>
      <c r="I479" s="60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60"/>
      <c r="I480" s="60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60"/>
      <c r="I481" s="60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60"/>
      <c r="I482" s="60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60"/>
      <c r="I483" s="60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60"/>
      <c r="I484" s="60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60"/>
      <c r="I485" s="60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60"/>
      <c r="I486" s="60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60"/>
      <c r="I487" s="60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60"/>
      <c r="I488" s="60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60"/>
      <c r="I489" s="60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60"/>
      <c r="I490" s="60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60"/>
      <c r="I491" s="60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60"/>
      <c r="I492" s="60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60"/>
      <c r="I493" s="60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60"/>
      <c r="I494" s="60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60"/>
      <c r="I495" s="60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60"/>
      <c r="I496" s="60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60"/>
      <c r="I497" s="60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60"/>
      <c r="I498" s="60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60"/>
      <c r="I499" s="60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60"/>
      <c r="I500" s="60"/>
      <c r="J500" s="1"/>
      <c r="K500" s="1"/>
      <c r="L500" s="1"/>
      <c r="M500" s="1"/>
      <c r="N500" s="1"/>
      <c r="O500" s="1"/>
      <c r="P500" s="1"/>
    </row>
  </sheetData>
  <sheetProtection/>
  <autoFilter ref="A1:H64"/>
  <hyperlinks>
    <hyperlink ref="B4" r:id="rId1" display="http://healthsib.com/index.php?route=product/product&amp;path=62&amp;product_id=108"/>
    <hyperlink ref="B5" r:id="rId2" display="http://healthsib.com/index.php?route=product/product&amp;path=65&amp;product_id=109"/>
    <hyperlink ref="B13" r:id="rId3" display="https://drive.google.com/file/d/0B5omXT-w_IaBUHVQQmdBZ0ZYelk/view?usp=sharing"/>
    <hyperlink ref="B33" r:id="rId4" display="http://longavita.su/upload/novye_schetki_manualnye.jpg"/>
    <hyperlink ref="B44" r:id="rId5" display="http://longavita.su/upload/novye_schetki_manualnye.jpg"/>
    <hyperlink ref="B63" r:id="rId6" display="http://healthsib.com/new_produc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2017-11-19T12:37:49Z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